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uardo.lousinha\Downloads\"/>
    </mc:Choice>
  </mc:AlternateContent>
  <xr:revisionPtr revIDLastSave="0" documentId="13_ncr:1_{934868A5-993B-4B69-9EC5-2752C017B178}" xr6:coauthVersionLast="47" xr6:coauthVersionMax="47" xr10:uidLastSave="{00000000-0000-0000-0000-000000000000}"/>
  <bookViews>
    <workbookView xWindow="28680" yWindow="-120" windowWidth="29040" windowHeight="15720" firstSheet="28" activeTab="31" xr2:uid="{00000000-000D-0000-FFFF-FFFF00000000}"/>
  </bookViews>
  <sheets>
    <sheet name="Corpos" sheetId="1" r:id="rId1"/>
    <sheet name="Blad1" sheetId="2" r:id="rId2"/>
    <sheet name="Austria-Hungary" sheetId="3" r:id="rId3"/>
    <sheet name="Atlantic Republic" sheetId="4" r:id="rId4"/>
    <sheet name="Argentina" sheetId="5" r:id="rId5"/>
    <sheet name="Bavaria" sheetId="6" r:id="rId6"/>
    <sheet name="Britain" sheetId="7" r:id="rId7"/>
    <sheet name="Bulgaria" sheetId="8" r:id="rId8"/>
    <sheet name="California" sheetId="9" r:id="rId9"/>
    <sheet name="Denmark" sheetId="10" r:id="rId10"/>
    <sheet name="Ethiopia" sheetId="11" r:id="rId11"/>
    <sheet name="Egypt" sheetId="12" r:id="rId12"/>
    <sheet name="France" sheetId="13" r:id="rId13"/>
    <sheet name="Gran Colombia" sheetId="14" r:id="rId14"/>
    <sheet name="Greece" sheetId="15" r:id="rId15"/>
    <sheet name="Hannover" sheetId="16" r:id="rId16"/>
    <sheet name="Hesse" sheetId="17" r:id="rId17"/>
    <sheet name="Japan" sheetId="18" r:id="rId18"/>
    <sheet name="Joseon" sheetId="19" r:id="rId19"/>
    <sheet name="Mexico" sheetId="20" r:id="rId20"/>
    <sheet name="Mississippi" sheetId="21" r:id="rId21"/>
    <sheet name="Mughal Empire" sheetId="22" r:id="rId22"/>
    <sheet name="Netherlands" sheetId="23" r:id="rId23"/>
    <sheet name="New England" sheetId="24" r:id="rId24"/>
    <sheet name="Ohio" sheetId="25" r:id="rId25"/>
    <sheet name="Ottoman Empire" sheetId="26" r:id="rId26"/>
    <sheet name="Papal States" sheetId="27" r:id="rId27"/>
    <sheet name="Piedmont" sheetId="28" r:id="rId28"/>
    <sheet name="Poland" sheetId="29" r:id="rId29"/>
    <sheet name="Portugal" sheetId="30" r:id="rId30"/>
    <sheet name="Prussia" sheetId="31" r:id="rId31"/>
    <sheet name="Qajar" sheetId="32" r:id="rId32"/>
    <sheet name="Qing" sheetId="33" r:id="rId33"/>
    <sheet name="Quebec" sheetId="34" r:id="rId34"/>
    <sheet name="Rhine Republic" sheetId="35" r:id="rId35"/>
    <sheet name="Romania" sheetId="36" r:id="rId36"/>
    <sheet name="Russia" sheetId="37" r:id="rId37"/>
    <sheet name="Saxony" sheetId="38" r:id="rId38"/>
    <sheet name="Serbia" sheetId="39" r:id="rId39"/>
    <sheet name="Siam" sheetId="40" r:id="rId40"/>
    <sheet name="Sicilies" sheetId="41" r:id="rId41"/>
    <sheet name="Spain" sheetId="42" r:id="rId42"/>
    <sheet name="Sweden" sheetId="43" r:id="rId43"/>
    <sheet name="Taiping" sheetId="44" r:id="rId44"/>
    <sheet name="Texas" sheetId="45" r:id="rId45"/>
    <sheet name="Venice" sheetId="46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2" l="1"/>
  <c r="E26" i="32"/>
  <c r="I19" i="32"/>
  <c r="J19" i="32" s="1"/>
  <c r="K19" i="32" s="1"/>
  <c r="L19" i="32" s="1"/>
  <c r="M19" i="32" s="1"/>
  <c r="N19" i="32" s="1"/>
  <c r="O19" i="32" s="1"/>
  <c r="P19" i="32" s="1"/>
  <c r="H19" i="32"/>
  <c r="C2" i="14"/>
  <c r="C2" i="13"/>
  <c r="B27" i="46"/>
  <c r="B25" i="46"/>
  <c r="C25" i="46" s="1"/>
  <c r="D25" i="46" s="1"/>
  <c r="E25" i="46" s="1"/>
  <c r="F25" i="46" s="1"/>
  <c r="G25" i="46" s="1"/>
  <c r="H25" i="46" s="1"/>
  <c r="I25" i="46" s="1"/>
  <c r="J25" i="46" s="1"/>
  <c r="K25" i="46" s="1"/>
  <c r="L25" i="46" s="1"/>
  <c r="M25" i="46" s="1"/>
  <c r="N25" i="46" s="1"/>
  <c r="O25" i="46" s="1"/>
  <c r="P25" i="46" s="1"/>
  <c r="C24" i="46"/>
  <c r="D24" i="46" s="1"/>
  <c r="E24" i="46" s="1"/>
  <c r="F24" i="46" s="1"/>
  <c r="G24" i="46" s="1"/>
  <c r="H24" i="46" s="1"/>
  <c r="I24" i="46" s="1"/>
  <c r="J24" i="46" s="1"/>
  <c r="K24" i="46" s="1"/>
  <c r="L24" i="46" s="1"/>
  <c r="M24" i="46" s="1"/>
  <c r="N24" i="46" s="1"/>
  <c r="O24" i="46" s="1"/>
  <c r="P24" i="46" s="1"/>
  <c r="G23" i="46"/>
  <c r="H23" i="46" s="1"/>
  <c r="I23" i="46" s="1"/>
  <c r="J23" i="46" s="1"/>
  <c r="K23" i="46" s="1"/>
  <c r="L23" i="46" s="1"/>
  <c r="M23" i="46" s="1"/>
  <c r="N23" i="46" s="1"/>
  <c r="O23" i="46" s="1"/>
  <c r="P23" i="46" s="1"/>
  <c r="C23" i="46"/>
  <c r="D23" i="46" s="1"/>
  <c r="E23" i="46" s="1"/>
  <c r="F23" i="46" s="1"/>
  <c r="E22" i="46"/>
  <c r="C22" i="46"/>
  <c r="D22" i="46" s="1"/>
  <c r="B21" i="46"/>
  <c r="C18" i="46"/>
  <c r="B18" i="46"/>
  <c r="B17" i="46"/>
  <c r="B16" i="46" s="1"/>
  <c r="B14" i="46" s="1"/>
  <c r="C7" i="46" s="1"/>
  <c r="B9" i="46"/>
  <c r="D6" i="46"/>
  <c r="C6" i="46"/>
  <c r="B6" i="46"/>
  <c r="C4" i="46"/>
  <c r="D4" i="46" s="1"/>
  <c r="E4" i="46" s="1"/>
  <c r="F4" i="46" s="1"/>
  <c r="G4" i="46" s="1"/>
  <c r="H4" i="46" s="1"/>
  <c r="I4" i="46" s="1"/>
  <c r="J4" i="46" s="1"/>
  <c r="K4" i="46" s="1"/>
  <c r="L4" i="46" s="1"/>
  <c r="M4" i="46" s="1"/>
  <c r="N4" i="46" s="1"/>
  <c r="O4" i="46" s="1"/>
  <c r="P4" i="46" s="1"/>
  <c r="D2" i="46"/>
  <c r="E2" i="46" s="1"/>
  <c r="C2" i="46"/>
  <c r="C17" i="46" s="1"/>
  <c r="B27" i="45"/>
  <c r="B25" i="45"/>
  <c r="C25" i="45" s="1"/>
  <c r="D25" i="45" s="1"/>
  <c r="E25" i="45" s="1"/>
  <c r="F25" i="45" s="1"/>
  <c r="G25" i="45" s="1"/>
  <c r="H25" i="45" s="1"/>
  <c r="I25" i="45" s="1"/>
  <c r="J25" i="45" s="1"/>
  <c r="K25" i="45" s="1"/>
  <c r="L25" i="45" s="1"/>
  <c r="M25" i="45" s="1"/>
  <c r="N25" i="45" s="1"/>
  <c r="O25" i="45" s="1"/>
  <c r="P25" i="45" s="1"/>
  <c r="D24" i="45"/>
  <c r="E24" i="45" s="1"/>
  <c r="F24" i="45" s="1"/>
  <c r="G24" i="45" s="1"/>
  <c r="H24" i="45" s="1"/>
  <c r="I24" i="45" s="1"/>
  <c r="J24" i="45" s="1"/>
  <c r="K24" i="45" s="1"/>
  <c r="L24" i="45" s="1"/>
  <c r="M24" i="45" s="1"/>
  <c r="N24" i="45" s="1"/>
  <c r="O24" i="45" s="1"/>
  <c r="P24" i="45" s="1"/>
  <c r="C24" i="45"/>
  <c r="C23" i="45"/>
  <c r="D22" i="45"/>
  <c r="C22" i="45"/>
  <c r="B21" i="45"/>
  <c r="B14" i="45" s="1"/>
  <c r="C7" i="45" s="1"/>
  <c r="B18" i="45"/>
  <c r="B17" i="45"/>
  <c r="B16" i="45"/>
  <c r="B9" i="45"/>
  <c r="B6" i="45"/>
  <c r="C4" i="45"/>
  <c r="D4" i="45" s="1"/>
  <c r="E4" i="45" s="1"/>
  <c r="F4" i="45" s="1"/>
  <c r="G4" i="45" s="1"/>
  <c r="H4" i="45" s="1"/>
  <c r="I4" i="45" s="1"/>
  <c r="J4" i="45" s="1"/>
  <c r="K4" i="45" s="1"/>
  <c r="L4" i="45" s="1"/>
  <c r="M4" i="45" s="1"/>
  <c r="N4" i="45" s="1"/>
  <c r="O4" i="45" s="1"/>
  <c r="P4" i="45" s="1"/>
  <c r="C2" i="45"/>
  <c r="B27" i="44"/>
  <c r="B26" i="44"/>
  <c r="E25" i="44"/>
  <c r="F25" i="44" s="1"/>
  <c r="G25" i="44" s="1"/>
  <c r="H25" i="44" s="1"/>
  <c r="I25" i="44" s="1"/>
  <c r="J25" i="44" s="1"/>
  <c r="K25" i="44" s="1"/>
  <c r="L25" i="44" s="1"/>
  <c r="M25" i="44" s="1"/>
  <c r="N25" i="44" s="1"/>
  <c r="O25" i="44" s="1"/>
  <c r="P25" i="44" s="1"/>
  <c r="B25" i="44"/>
  <c r="C25" i="44" s="1"/>
  <c r="D25" i="44" s="1"/>
  <c r="B24" i="44"/>
  <c r="C24" i="44" s="1"/>
  <c r="D24" i="44" s="1"/>
  <c r="E24" i="44" s="1"/>
  <c r="F24" i="44" s="1"/>
  <c r="G24" i="44" s="1"/>
  <c r="H24" i="44" s="1"/>
  <c r="I24" i="44" s="1"/>
  <c r="J24" i="44" s="1"/>
  <c r="K24" i="44" s="1"/>
  <c r="L24" i="44" s="1"/>
  <c r="M24" i="44" s="1"/>
  <c r="N24" i="44" s="1"/>
  <c r="O24" i="44" s="1"/>
  <c r="P24" i="44" s="1"/>
  <c r="G23" i="44"/>
  <c r="H23" i="44" s="1"/>
  <c r="I23" i="44" s="1"/>
  <c r="J23" i="44" s="1"/>
  <c r="K23" i="44" s="1"/>
  <c r="L23" i="44" s="1"/>
  <c r="M23" i="44" s="1"/>
  <c r="N23" i="44" s="1"/>
  <c r="O23" i="44" s="1"/>
  <c r="C23" i="44"/>
  <c r="D23" i="44" s="1"/>
  <c r="E23" i="44" s="1"/>
  <c r="F23" i="44" s="1"/>
  <c r="D22" i="44"/>
  <c r="C22" i="44"/>
  <c r="B18" i="44"/>
  <c r="C17" i="44"/>
  <c r="C16" i="44" s="1"/>
  <c r="B17" i="44"/>
  <c r="B16" i="44"/>
  <c r="B9" i="44"/>
  <c r="B6" i="44"/>
  <c r="D4" i="44"/>
  <c r="E4" i="44" s="1"/>
  <c r="F4" i="44" s="1"/>
  <c r="G4" i="44" s="1"/>
  <c r="H4" i="44" s="1"/>
  <c r="I4" i="44" s="1"/>
  <c r="J4" i="44" s="1"/>
  <c r="K4" i="44" s="1"/>
  <c r="L4" i="44" s="1"/>
  <c r="M4" i="44" s="1"/>
  <c r="N4" i="44" s="1"/>
  <c r="O4" i="44" s="1"/>
  <c r="P4" i="44" s="1"/>
  <c r="C4" i="44"/>
  <c r="C2" i="44"/>
  <c r="C18" i="44" s="1"/>
  <c r="B27" i="43"/>
  <c r="C25" i="43"/>
  <c r="D25" i="43" s="1"/>
  <c r="E25" i="43" s="1"/>
  <c r="F25" i="43" s="1"/>
  <c r="G25" i="43" s="1"/>
  <c r="H25" i="43" s="1"/>
  <c r="I25" i="43" s="1"/>
  <c r="J25" i="43" s="1"/>
  <c r="K25" i="43" s="1"/>
  <c r="L25" i="43" s="1"/>
  <c r="M25" i="43" s="1"/>
  <c r="N25" i="43" s="1"/>
  <c r="O25" i="43" s="1"/>
  <c r="P25" i="43" s="1"/>
  <c r="B25" i="43"/>
  <c r="D24" i="43"/>
  <c r="E24" i="43" s="1"/>
  <c r="F24" i="43" s="1"/>
  <c r="G24" i="43" s="1"/>
  <c r="H24" i="43" s="1"/>
  <c r="I24" i="43" s="1"/>
  <c r="J24" i="43" s="1"/>
  <c r="K24" i="43" s="1"/>
  <c r="L24" i="43" s="1"/>
  <c r="M24" i="43" s="1"/>
  <c r="N24" i="43" s="1"/>
  <c r="O24" i="43" s="1"/>
  <c r="P24" i="43" s="1"/>
  <c r="C24" i="43"/>
  <c r="I23" i="43"/>
  <c r="J23" i="43" s="1"/>
  <c r="K23" i="43" s="1"/>
  <c r="L23" i="43" s="1"/>
  <c r="M23" i="43" s="1"/>
  <c r="N23" i="43" s="1"/>
  <c r="O23" i="43" s="1"/>
  <c r="P23" i="43" s="1"/>
  <c r="C23" i="43"/>
  <c r="D23" i="43" s="1"/>
  <c r="E23" i="43" s="1"/>
  <c r="F23" i="43" s="1"/>
  <c r="G23" i="43" s="1"/>
  <c r="H23" i="43" s="1"/>
  <c r="C22" i="43"/>
  <c r="B21" i="43"/>
  <c r="B18" i="43"/>
  <c r="C17" i="43"/>
  <c r="B17" i="43"/>
  <c r="B16" i="43"/>
  <c r="B14" i="43"/>
  <c r="C7" i="43" s="1"/>
  <c r="B9" i="43"/>
  <c r="B6" i="43"/>
  <c r="D4" i="43"/>
  <c r="E4" i="43" s="1"/>
  <c r="F4" i="43" s="1"/>
  <c r="G4" i="43" s="1"/>
  <c r="H4" i="43" s="1"/>
  <c r="I4" i="43" s="1"/>
  <c r="J4" i="43" s="1"/>
  <c r="K4" i="43" s="1"/>
  <c r="L4" i="43" s="1"/>
  <c r="M4" i="43" s="1"/>
  <c r="N4" i="43" s="1"/>
  <c r="O4" i="43" s="1"/>
  <c r="P4" i="43" s="1"/>
  <c r="C4" i="43"/>
  <c r="C2" i="43"/>
  <c r="B27" i="42"/>
  <c r="C25" i="42"/>
  <c r="D25" i="42" s="1"/>
  <c r="E25" i="42" s="1"/>
  <c r="F25" i="42" s="1"/>
  <c r="G25" i="42" s="1"/>
  <c r="H25" i="42" s="1"/>
  <c r="I25" i="42" s="1"/>
  <c r="J25" i="42" s="1"/>
  <c r="K25" i="42" s="1"/>
  <c r="L25" i="42" s="1"/>
  <c r="M25" i="42" s="1"/>
  <c r="N25" i="42" s="1"/>
  <c r="O25" i="42" s="1"/>
  <c r="P25" i="42" s="1"/>
  <c r="B25" i="42"/>
  <c r="F24" i="42"/>
  <c r="G24" i="42" s="1"/>
  <c r="H24" i="42" s="1"/>
  <c r="I24" i="42" s="1"/>
  <c r="J24" i="42" s="1"/>
  <c r="K24" i="42" s="1"/>
  <c r="L24" i="42" s="1"/>
  <c r="M24" i="42" s="1"/>
  <c r="N24" i="42" s="1"/>
  <c r="O24" i="42" s="1"/>
  <c r="P24" i="42" s="1"/>
  <c r="C24" i="42"/>
  <c r="D24" i="42" s="1"/>
  <c r="E24" i="42" s="1"/>
  <c r="D23" i="42"/>
  <c r="E23" i="42" s="1"/>
  <c r="F23" i="42" s="1"/>
  <c r="G23" i="42" s="1"/>
  <c r="H23" i="42" s="1"/>
  <c r="I23" i="42" s="1"/>
  <c r="J23" i="42" s="1"/>
  <c r="K23" i="42" s="1"/>
  <c r="L23" i="42" s="1"/>
  <c r="M23" i="42" s="1"/>
  <c r="N23" i="42" s="1"/>
  <c r="O23" i="42" s="1"/>
  <c r="P23" i="42" s="1"/>
  <c r="C23" i="42"/>
  <c r="C22" i="42"/>
  <c r="B21" i="42"/>
  <c r="B18" i="42"/>
  <c r="B17" i="42"/>
  <c r="B16" i="42" s="1"/>
  <c r="B14" i="42" s="1"/>
  <c r="B9" i="42"/>
  <c r="C7" i="42"/>
  <c r="B6" i="42"/>
  <c r="C4" i="42"/>
  <c r="D4" i="42" s="1"/>
  <c r="E4" i="42" s="1"/>
  <c r="F4" i="42" s="1"/>
  <c r="G4" i="42" s="1"/>
  <c r="H4" i="42" s="1"/>
  <c r="I4" i="42" s="1"/>
  <c r="J4" i="42" s="1"/>
  <c r="K4" i="42" s="1"/>
  <c r="L4" i="42" s="1"/>
  <c r="M4" i="42" s="1"/>
  <c r="N4" i="42" s="1"/>
  <c r="O4" i="42" s="1"/>
  <c r="P4" i="42" s="1"/>
  <c r="C2" i="42"/>
  <c r="D2" i="42" s="1"/>
  <c r="B27" i="41"/>
  <c r="C25" i="41"/>
  <c r="D25" i="41" s="1"/>
  <c r="E25" i="41" s="1"/>
  <c r="F25" i="41" s="1"/>
  <c r="G25" i="41" s="1"/>
  <c r="H25" i="41" s="1"/>
  <c r="I25" i="41" s="1"/>
  <c r="J25" i="41" s="1"/>
  <c r="K25" i="41" s="1"/>
  <c r="L25" i="41" s="1"/>
  <c r="M25" i="41" s="1"/>
  <c r="N25" i="41" s="1"/>
  <c r="O25" i="41" s="1"/>
  <c r="P25" i="41" s="1"/>
  <c r="B25" i="41"/>
  <c r="B21" i="41" s="1"/>
  <c r="C24" i="41"/>
  <c r="D24" i="41" s="1"/>
  <c r="G23" i="41"/>
  <c r="H23" i="41" s="1"/>
  <c r="I23" i="41" s="1"/>
  <c r="J23" i="41" s="1"/>
  <c r="K23" i="41" s="1"/>
  <c r="L23" i="41" s="1"/>
  <c r="M23" i="41" s="1"/>
  <c r="N23" i="41" s="1"/>
  <c r="O23" i="41" s="1"/>
  <c r="P23" i="41" s="1"/>
  <c r="C23" i="41"/>
  <c r="D23" i="41" s="1"/>
  <c r="E23" i="41" s="1"/>
  <c r="F23" i="41" s="1"/>
  <c r="C22" i="41"/>
  <c r="D22" i="41" s="1"/>
  <c r="E22" i="41" s="1"/>
  <c r="B18" i="41"/>
  <c r="B16" i="41" s="1"/>
  <c r="B14" i="41" s="1"/>
  <c r="C7" i="41" s="1"/>
  <c r="B17" i="41"/>
  <c r="B9" i="41"/>
  <c r="B6" i="41"/>
  <c r="C4" i="41"/>
  <c r="D4" i="41" s="1"/>
  <c r="E4" i="41" s="1"/>
  <c r="F4" i="41" s="1"/>
  <c r="G4" i="41" s="1"/>
  <c r="H4" i="41" s="1"/>
  <c r="I4" i="41" s="1"/>
  <c r="J4" i="41" s="1"/>
  <c r="K4" i="41" s="1"/>
  <c r="L4" i="41" s="1"/>
  <c r="M4" i="41" s="1"/>
  <c r="N4" i="41" s="1"/>
  <c r="O4" i="41" s="1"/>
  <c r="P4" i="41" s="1"/>
  <c r="C2" i="41"/>
  <c r="B27" i="40"/>
  <c r="D25" i="40"/>
  <c r="E25" i="40" s="1"/>
  <c r="F25" i="40" s="1"/>
  <c r="G25" i="40" s="1"/>
  <c r="H25" i="40" s="1"/>
  <c r="I25" i="40" s="1"/>
  <c r="J25" i="40" s="1"/>
  <c r="K25" i="40" s="1"/>
  <c r="L25" i="40" s="1"/>
  <c r="M25" i="40" s="1"/>
  <c r="N25" i="40" s="1"/>
  <c r="O25" i="40" s="1"/>
  <c r="P25" i="40" s="1"/>
  <c r="C25" i="40"/>
  <c r="B25" i="40"/>
  <c r="K24" i="40"/>
  <c r="L24" i="40" s="1"/>
  <c r="M24" i="40" s="1"/>
  <c r="N24" i="40" s="1"/>
  <c r="O24" i="40" s="1"/>
  <c r="P24" i="40" s="1"/>
  <c r="J24" i="40"/>
  <c r="C24" i="40"/>
  <c r="D24" i="40" s="1"/>
  <c r="E24" i="40" s="1"/>
  <c r="F24" i="40" s="1"/>
  <c r="G24" i="40" s="1"/>
  <c r="H24" i="40" s="1"/>
  <c r="I24" i="40" s="1"/>
  <c r="H23" i="40"/>
  <c r="I23" i="40" s="1"/>
  <c r="J23" i="40" s="1"/>
  <c r="K23" i="40" s="1"/>
  <c r="L23" i="40" s="1"/>
  <c r="M23" i="40" s="1"/>
  <c r="N23" i="40" s="1"/>
  <c r="O23" i="40" s="1"/>
  <c r="P23" i="40" s="1"/>
  <c r="D23" i="40"/>
  <c r="E23" i="40" s="1"/>
  <c r="F23" i="40" s="1"/>
  <c r="G23" i="40" s="1"/>
  <c r="C23" i="40"/>
  <c r="C22" i="40"/>
  <c r="D22" i="40" s="1"/>
  <c r="E22" i="40" s="1"/>
  <c r="F22" i="40" s="1"/>
  <c r="B21" i="40"/>
  <c r="D18" i="40"/>
  <c r="C18" i="40"/>
  <c r="B18" i="40"/>
  <c r="C17" i="40"/>
  <c r="B17" i="40"/>
  <c r="B16" i="40"/>
  <c r="B14" i="40" s="1"/>
  <c r="C7" i="40" s="1"/>
  <c r="C9" i="40"/>
  <c r="B9" i="40"/>
  <c r="B6" i="40"/>
  <c r="G4" i="40"/>
  <c r="H4" i="40" s="1"/>
  <c r="I4" i="40" s="1"/>
  <c r="J4" i="40" s="1"/>
  <c r="K4" i="40" s="1"/>
  <c r="L4" i="40" s="1"/>
  <c r="M4" i="40" s="1"/>
  <c r="N4" i="40" s="1"/>
  <c r="O4" i="40" s="1"/>
  <c r="P4" i="40" s="1"/>
  <c r="D4" i="40"/>
  <c r="E4" i="40" s="1"/>
  <c r="F4" i="40" s="1"/>
  <c r="C4" i="40"/>
  <c r="E2" i="40"/>
  <c r="D2" i="40"/>
  <c r="D17" i="40" s="1"/>
  <c r="D16" i="40" s="1"/>
  <c r="C2" i="40"/>
  <c r="C6" i="40" s="1"/>
  <c r="B27" i="39"/>
  <c r="F25" i="39"/>
  <c r="G25" i="39" s="1"/>
  <c r="H25" i="39" s="1"/>
  <c r="I25" i="39" s="1"/>
  <c r="J25" i="39" s="1"/>
  <c r="K25" i="39" s="1"/>
  <c r="L25" i="39" s="1"/>
  <c r="M25" i="39" s="1"/>
  <c r="N25" i="39" s="1"/>
  <c r="O25" i="39" s="1"/>
  <c r="P25" i="39" s="1"/>
  <c r="B25" i="39"/>
  <c r="C25" i="39" s="1"/>
  <c r="D25" i="39" s="1"/>
  <c r="E25" i="39" s="1"/>
  <c r="N24" i="39"/>
  <c r="O24" i="39" s="1"/>
  <c r="P24" i="39" s="1"/>
  <c r="E24" i="39"/>
  <c r="F24" i="39" s="1"/>
  <c r="G24" i="39" s="1"/>
  <c r="H24" i="39" s="1"/>
  <c r="I24" i="39" s="1"/>
  <c r="J24" i="39" s="1"/>
  <c r="K24" i="39" s="1"/>
  <c r="L24" i="39" s="1"/>
  <c r="M24" i="39" s="1"/>
  <c r="C24" i="39"/>
  <c r="D24" i="39" s="1"/>
  <c r="D23" i="39"/>
  <c r="E23" i="39" s="1"/>
  <c r="F23" i="39" s="1"/>
  <c r="G23" i="39" s="1"/>
  <c r="H23" i="39" s="1"/>
  <c r="I23" i="39" s="1"/>
  <c r="J23" i="39" s="1"/>
  <c r="K23" i="39" s="1"/>
  <c r="L23" i="39" s="1"/>
  <c r="M23" i="39" s="1"/>
  <c r="N23" i="39" s="1"/>
  <c r="O23" i="39" s="1"/>
  <c r="P23" i="39" s="1"/>
  <c r="C23" i="39"/>
  <c r="D22" i="39"/>
  <c r="C22" i="39"/>
  <c r="B21" i="39"/>
  <c r="B18" i="39"/>
  <c r="B16" i="39" s="1"/>
  <c r="B17" i="39"/>
  <c r="B9" i="39"/>
  <c r="B6" i="39"/>
  <c r="F4" i="39"/>
  <c r="G4" i="39" s="1"/>
  <c r="H4" i="39" s="1"/>
  <c r="I4" i="39" s="1"/>
  <c r="J4" i="39" s="1"/>
  <c r="K4" i="39" s="1"/>
  <c r="L4" i="39" s="1"/>
  <c r="M4" i="39" s="1"/>
  <c r="N4" i="39" s="1"/>
  <c r="O4" i="39" s="1"/>
  <c r="P4" i="39" s="1"/>
  <c r="E4" i="39"/>
  <c r="D4" i="39"/>
  <c r="C4" i="39"/>
  <c r="D2" i="39"/>
  <c r="C2" i="39"/>
  <c r="B27" i="38"/>
  <c r="C25" i="38"/>
  <c r="D25" i="38" s="1"/>
  <c r="E25" i="38" s="1"/>
  <c r="F25" i="38" s="1"/>
  <c r="G25" i="38" s="1"/>
  <c r="H25" i="38" s="1"/>
  <c r="I25" i="38" s="1"/>
  <c r="J25" i="38" s="1"/>
  <c r="K25" i="38" s="1"/>
  <c r="L25" i="38" s="1"/>
  <c r="M25" i="38" s="1"/>
  <c r="N25" i="38" s="1"/>
  <c r="O25" i="38" s="1"/>
  <c r="P25" i="38" s="1"/>
  <c r="B25" i="38"/>
  <c r="C24" i="38"/>
  <c r="D24" i="38" s="1"/>
  <c r="E24" i="38" s="1"/>
  <c r="F24" i="38" s="1"/>
  <c r="G24" i="38" s="1"/>
  <c r="H24" i="38" s="1"/>
  <c r="I24" i="38" s="1"/>
  <c r="J24" i="38" s="1"/>
  <c r="K24" i="38" s="1"/>
  <c r="L24" i="38" s="1"/>
  <c r="M24" i="38" s="1"/>
  <c r="N24" i="38" s="1"/>
  <c r="O24" i="38" s="1"/>
  <c r="P24" i="38" s="1"/>
  <c r="E23" i="38"/>
  <c r="F23" i="38" s="1"/>
  <c r="G23" i="38" s="1"/>
  <c r="H23" i="38" s="1"/>
  <c r="I23" i="38" s="1"/>
  <c r="J23" i="38" s="1"/>
  <c r="K23" i="38" s="1"/>
  <c r="L23" i="38" s="1"/>
  <c r="M23" i="38" s="1"/>
  <c r="N23" i="38" s="1"/>
  <c r="O23" i="38" s="1"/>
  <c r="P23" i="38" s="1"/>
  <c r="D23" i="38"/>
  <c r="C23" i="38"/>
  <c r="C22" i="38"/>
  <c r="B21" i="38"/>
  <c r="C18" i="38"/>
  <c r="B18" i="38"/>
  <c r="C17" i="38"/>
  <c r="C16" i="38" s="1"/>
  <c r="B17" i="38"/>
  <c r="B16" i="38" s="1"/>
  <c r="B9" i="38"/>
  <c r="B6" i="38"/>
  <c r="C4" i="38"/>
  <c r="D4" i="38" s="1"/>
  <c r="E4" i="38" s="1"/>
  <c r="F4" i="38" s="1"/>
  <c r="G4" i="38" s="1"/>
  <c r="H4" i="38" s="1"/>
  <c r="I4" i="38" s="1"/>
  <c r="J4" i="38" s="1"/>
  <c r="K4" i="38" s="1"/>
  <c r="L4" i="38" s="1"/>
  <c r="M4" i="38" s="1"/>
  <c r="N4" i="38" s="1"/>
  <c r="O4" i="38" s="1"/>
  <c r="P4" i="38" s="1"/>
  <c r="C2" i="38"/>
  <c r="D2" i="38" s="1"/>
  <c r="B28" i="37"/>
  <c r="C27" i="37"/>
  <c r="D27" i="37" s="1"/>
  <c r="E27" i="37" s="1"/>
  <c r="F27" i="37" s="1"/>
  <c r="G27" i="37" s="1"/>
  <c r="H27" i="37" s="1"/>
  <c r="I27" i="37" s="1"/>
  <c r="J27" i="37" s="1"/>
  <c r="K27" i="37" s="1"/>
  <c r="L27" i="37" s="1"/>
  <c r="M27" i="37" s="1"/>
  <c r="N27" i="37" s="1"/>
  <c r="O27" i="37" s="1"/>
  <c r="P27" i="37" s="1"/>
  <c r="D26" i="37"/>
  <c r="E26" i="37" s="1"/>
  <c r="F26" i="37" s="1"/>
  <c r="G26" i="37" s="1"/>
  <c r="H26" i="37" s="1"/>
  <c r="I26" i="37" s="1"/>
  <c r="J26" i="37" s="1"/>
  <c r="K26" i="37" s="1"/>
  <c r="L26" i="37" s="1"/>
  <c r="M26" i="37" s="1"/>
  <c r="N26" i="37" s="1"/>
  <c r="O26" i="37" s="1"/>
  <c r="P26" i="37" s="1"/>
  <c r="C26" i="37"/>
  <c r="B25" i="37"/>
  <c r="C24" i="37"/>
  <c r="D24" i="37" s="1"/>
  <c r="E24" i="37" s="1"/>
  <c r="F24" i="37" s="1"/>
  <c r="G24" i="37" s="1"/>
  <c r="H24" i="37" s="1"/>
  <c r="I24" i="37" s="1"/>
  <c r="J24" i="37" s="1"/>
  <c r="K24" i="37" s="1"/>
  <c r="L24" i="37" s="1"/>
  <c r="M24" i="37" s="1"/>
  <c r="N24" i="37" s="1"/>
  <c r="O24" i="37" s="1"/>
  <c r="P24" i="37" s="1"/>
  <c r="L23" i="37"/>
  <c r="M23" i="37" s="1"/>
  <c r="N23" i="37" s="1"/>
  <c r="O23" i="37" s="1"/>
  <c r="P23" i="37" s="1"/>
  <c r="D23" i="37"/>
  <c r="E23" i="37" s="1"/>
  <c r="F23" i="37" s="1"/>
  <c r="G23" i="37" s="1"/>
  <c r="H23" i="37" s="1"/>
  <c r="I23" i="37" s="1"/>
  <c r="J23" i="37" s="1"/>
  <c r="K23" i="37" s="1"/>
  <c r="C23" i="37"/>
  <c r="C22" i="37"/>
  <c r="D22" i="37" s="1"/>
  <c r="C18" i="37"/>
  <c r="B18" i="37"/>
  <c r="B17" i="37"/>
  <c r="B9" i="37"/>
  <c r="B6" i="37"/>
  <c r="C4" i="37"/>
  <c r="C2" i="37"/>
  <c r="D2" i="37" s="1"/>
  <c r="B27" i="36"/>
  <c r="B25" i="36"/>
  <c r="C24" i="36"/>
  <c r="D24" i="36" s="1"/>
  <c r="E24" i="36" s="1"/>
  <c r="F24" i="36" s="1"/>
  <c r="G24" i="36" s="1"/>
  <c r="H24" i="36" s="1"/>
  <c r="I24" i="36" s="1"/>
  <c r="J24" i="36" s="1"/>
  <c r="K24" i="36" s="1"/>
  <c r="L24" i="36" s="1"/>
  <c r="M24" i="36" s="1"/>
  <c r="N24" i="36" s="1"/>
  <c r="O24" i="36" s="1"/>
  <c r="P24" i="36" s="1"/>
  <c r="C23" i="36"/>
  <c r="D23" i="36" s="1"/>
  <c r="E23" i="36" s="1"/>
  <c r="F23" i="36" s="1"/>
  <c r="G23" i="36" s="1"/>
  <c r="H23" i="36" s="1"/>
  <c r="I23" i="36" s="1"/>
  <c r="J23" i="36" s="1"/>
  <c r="K23" i="36" s="1"/>
  <c r="L23" i="36" s="1"/>
  <c r="M23" i="36" s="1"/>
  <c r="N23" i="36" s="1"/>
  <c r="O23" i="36" s="1"/>
  <c r="P23" i="36" s="1"/>
  <c r="D22" i="36"/>
  <c r="C22" i="36"/>
  <c r="B18" i="36"/>
  <c r="B16" i="36" s="1"/>
  <c r="C17" i="36"/>
  <c r="B17" i="36"/>
  <c r="B9" i="36"/>
  <c r="C6" i="36"/>
  <c r="B6" i="36"/>
  <c r="I4" i="36"/>
  <c r="J4" i="36" s="1"/>
  <c r="K4" i="36" s="1"/>
  <c r="L4" i="36" s="1"/>
  <c r="M4" i="36" s="1"/>
  <c r="N4" i="36" s="1"/>
  <c r="O4" i="36" s="1"/>
  <c r="P4" i="36" s="1"/>
  <c r="D4" i="36"/>
  <c r="E4" i="36" s="1"/>
  <c r="F4" i="36" s="1"/>
  <c r="G4" i="36" s="1"/>
  <c r="H4" i="36" s="1"/>
  <c r="C4" i="36"/>
  <c r="D2" i="36"/>
  <c r="E2" i="36" s="1"/>
  <c r="C2" i="36"/>
  <c r="C18" i="36" s="1"/>
  <c r="B27" i="35"/>
  <c r="E25" i="35"/>
  <c r="F25" i="35" s="1"/>
  <c r="G25" i="35" s="1"/>
  <c r="H25" i="35" s="1"/>
  <c r="I25" i="35" s="1"/>
  <c r="J25" i="35" s="1"/>
  <c r="K25" i="35" s="1"/>
  <c r="L25" i="35" s="1"/>
  <c r="M25" i="35" s="1"/>
  <c r="N25" i="35" s="1"/>
  <c r="O25" i="35" s="1"/>
  <c r="P25" i="35" s="1"/>
  <c r="D25" i="35"/>
  <c r="B25" i="35"/>
  <c r="C25" i="35" s="1"/>
  <c r="K24" i="35"/>
  <c r="L24" i="35" s="1"/>
  <c r="M24" i="35" s="1"/>
  <c r="N24" i="35" s="1"/>
  <c r="O24" i="35" s="1"/>
  <c r="P24" i="35" s="1"/>
  <c r="D24" i="35"/>
  <c r="E24" i="35" s="1"/>
  <c r="F24" i="35" s="1"/>
  <c r="G24" i="35" s="1"/>
  <c r="H24" i="35" s="1"/>
  <c r="I24" i="35" s="1"/>
  <c r="J24" i="35" s="1"/>
  <c r="C24" i="35"/>
  <c r="J23" i="35"/>
  <c r="K23" i="35" s="1"/>
  <c r="L23" i="35" s="1"/>
  <c r="M23" i="35" s="1"/>
  <c r="N23" i="35" s="1"/>
  <c r="O23" i="35" s="1"/>
  <c r="P23" i="35" s="1"/>
  <c r="I23" i="35"/>
  <c r="D23" i="35"/>
  <c r="E23" i="35" s="1"/>
  <c r="F23" i="35" s="1"/>
  <c r="G23" i="35" s="1"/>
  <c r="H23" i="35" s="1"/>
  <c r="C23" i="35"/>
  <c r="C22" i="35"/>
  <c r="D22" i="35" s="1"/>
  <c r="B21" i="35"/>
  <c r="B18" i="35"/>
  <c r="C17" i="35"/>
  <c r="B17" i="35"/>
  <c r="B16" i="35"/>
  <c r="B14" i="35"/>
  <c r="C7" i="35" s="1"/>
  <c r="B9" i="35"/>
  <c r="B6" i="35"/>
  <c r="E4" i="35"/>
  <c r="F4" i="35" s="1"/>
  <c r="G4" i="35" s="1"/>
  <c r="H4" i="35" s="1"/>
  <c r="I4" i="35" s="1"/>
  <c r="J4" i="35" s="1"/>
  <c r="K4" i="35" s="1"/>
  <c r="L4" i="35" s="1"/>
  <c r="M4" i="35" s="1"/>
  <c r="N4" i="35" s="1"/>
  <c r="O4" i="35" s="1"/>
  <c r="P4" i="35" s="1"/>
  <c r="D4" i="35"/>
  <c r="C4" i="35"/>
  <c r="C2" i="35"/>
  <c r="B27" i="34"/>
  <c r="B25" i="34"/>
  <c r="F24" i="34"/>
  <c r="G24" i="34" s="1"/>
  <c r="H24" i="34" s="1"/>
  <c r="I24" i="34" s="1"/>
  <c r="J24" i="34" s="1"/>
  <c r="K24" i="34" s="1"/>
  <c r="L24" i="34" s="1"/>
  <c r="M24" i="34" s="1"/>
  <c r="N24" i="34" s="1"/>
  <c r="O24" i="34" s="1"/>
  <c r="P24" i="34" s="1"/>
  <c r="C24" i="34"/>
  <c r="D24" i="34" s="1"/>
  <c r="E24" i="34" s="1"/>
  <c r="D23" i="34"/>
  <c r="E23" i="34" s="1"/>
  <c r="F23" i="34" s="1"/>
  <c r="G23" i="34" s="1"/>
  <c r="H23" i="34" s="1"/>
  <c r="I23" i="34" s="1"/>
  <c r="J23" i="34" s="1"/>
  <c r="K23" i="34" s="1"/>
  <c r="L23" i="34" s="1"/>
  <c r="M23" i="34" s="1"/>
  <c r="N23" i="34" s="1"/>
  <c r="O23" i="34" s="1"/>
  <c r="P23" i="34" s="1"/>
  <c r="C23" i="34"/>
  <c r="C22" i="34"/>
  <c r="C18" i="34"/>
  <c r="B18" i="34"/>
  <c r="C17" i="34"/>
  <c r="C16" i="34" s="1"/>
  <c r="B17" i="34"/>
  <c r="B16" i="34" s="1"/>
  <c r="B9" i="34"/>
  <c r="C6" i="34"/>
  <c r="B6" i="34"/>
  <c r="C4" i="34"/>
  <c r="D4" i="34" s="1"/>
  <c r="E4" i="34" s="1"/>
  <c r="F4" i="34" s="1"/>
  <c r="G4" i="34" s="1"/>
  <c r="H4" i="34" s="1"/>
  <c r="I4" i="34" s="1"/>
  <c r="J4" i="34" s="1"/>
  <c r="K4" i="34" s="1"/>
  <c r="L4" i="34" s="1"/>
  <c r="M4" i="34" s="1"/>
  <c r="N4" i="34" s="1"/>
  <c r="O4" i="34" s="1"/>
  <c r="P4" i="34" s="1"/>
  <c r="C2" i="34"/>
  <c r="D2" i="34" s="1"/>
  <c r="B27" i="33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P25" i="33"/>
  <c r="C25" i="33"/>
  <c r="D25" i="33" s="1"/>
  <c r="E25" i="33" s="1"/>
  <c r="F25" i="33" s="1"/>
  <c r="G25" i="33" s="1"/>
  <c r="H25" i="33" s="1"/>
  <c r="I25" i="33" s="1"/>
  <c r="J25" i="33" s="1"/>
  <c r="K25" i="33" s="1"/>
  <c r="L25" i="33" s="1"/>
  <c r="M25" i="33" s="1"/>
  <c r="N25" i="33" s="1"/>
  <c r="O25" i="33" s="1"/>
  <c r="B25" i="33"/>
  <c r="H24" i="33"/>
  <c r="I24" i="33" s="1"/>
  <c r="J24" i="33" s="1"/>
  <c r="K24" i="33" s="1"/>
  <c r="L24" i="33" s="1"/>
  <c r="M24" i="33" s="1"/>
  <c r="N24" i="33" s="1"/>
  <c r="O24" i="33" s="1"/>
  <c r="P24" i="33" s="1"/>
  <c r="G24" i="33"/>
  <c r="C24" i="33"/>
  <c r="D24" i="33" s="1"/>
  <c r="E24" i="33" s="1"/>
  <c r="F24" i="33" s="1"/>
  <c r="E23" i="33"/>
  <c r="F23" i="33" s="1"/>
  <c r="G23" i="33" s="1"/>
  <c r="H23" i="33" s="1"/>
  <c r="I23" i="33" s="1"/>
  <c r="J23" i="33" s="1"/>
  <c r="K23" i="33" s="1"/>
  <c r="L23" i="33" s="1"/>
  <c r="M23" i="33" s="1"/>
  <c r="N23" i="33" s="1"/>
  <c r="O23" i="33" s="1"/>
  <c r="P23" i="33" s="1"/>
  <c r="C23" i="33"/>
  <c r="D23" i="33" s="1"/>
  <c r="C22" i="33"/>
  <c r="B21" i="33"/>
  <c r="C18" i="33"/>
  <c r="B18" i="33"/>
  <c r="C17" i="33"/>
  <c r="C16" i="33" s="1"/>
  <c r="B17" i="33"/>
  <c r="B16" i="33" s="1"/>
  <c r="B14" i="33" s="1"/>
  <c r="C7" i="33" s="1"/>
  <c r="B9" i="33"/>
  <c r="B6" i="33"/>
  <c r="H4" i="33"/>
  <c r="I4" i="33" s="1"/>
  <c r="J4" i="33" s="1"/>
  <c r="K4" i="33" s="1"/>
  <c r="L4" i="33" s="1"/>
  <c r="M4" i="33" s="1"/>
  <c r="N4" i="33" s="1"/>
  <c r="O4" i="33" s="1"/>
  <c r="P4" i="33" s="1"/>
  <c r="C4" i="33"/>
  <c r="D4" i="33" s="1"/>
  <c r="E4" i="33" s="1"/>
  <c r="F4" i="33" s="1"/>
  <c r="G4" i="33" s="1"/>
  <c r="C2" i="33"/>
  <c r="D2" i="33" s="1"/>
  <c r="B27" i="32"/>
  <c r="H26" i="32"/>
  <c r="I26" i="32" s="1"/>
  <c r="J26" i="32" s="1"/>
  <c r="K26" i="32" s="1"/>
  <c r="L26" i="32" s="1"/>
  <c r="M26" i="32" s="1"/>
  <c r="N26" i="32" s="1"/>
  <c r="O26" i="32" s="1"/>
  <c r="P26" i="32" s="1"/>
  <c r="B25" i="32"/>
  <c r="B21" i="32" s="1"/>
  <c r="C24" i="32"/>
  <c r="D24" i="32" s="1"/>
  <c r="E24" i="32" s="1"/>
  <c r="F24" i="32" s="1"/>
  <c r="G24" i="32" s="1"/>
  <c r="H24" i="32" s="1"/>
  <c r="I24" i="32" s="1"/>
  <c r="J24" i="32" s="1"/>
  <c r="K24" i="32" s="1"/>
  <c r="L24" i="32" s="1"/>
  <c r="M24" i="32" s="1"/>
  <c r="N24" i="32" s="1"/>
  <c r="O24" i="32" s="1"/>
  <c r="P24" i="32" s="1"/>
  <c r="C23" i="32"/>
  <c r="D23" i="32" s="1"/>
  <c r="E23" i="32" s="1"/>
  <c r="F23" i="32" s="1"/>
  <c r="G23" i="32" s="1"/>
  <c r="H23" i="32" s="1"/>
  <c r="I23" i="32" s="1"/>
  <c r="J23" i="32" s="1"/>
  <c r="K23" i="32" s="1"/>
  <c r="L23" i="32" s="1"/>
  <c r="M23" i="32" s="1"/>
  <c r="N23" i="32" s="1"/>
  <c r="O23" i="32" s="1"/>
  <c r="P23" i="32" s="1"/>
  <c r="C22" i="32"/>
  <c r="B18" i="32"/>
  <c r="B17" i="32"/>
  <c r="B9" i="32"/>
  <c r="B6" i="32"/>
  <c r="C4" i="32"/>
  <c r="D4" i="32" s="1"/>
  <c r="E4" i="32" s="1"/>
  <c r="F4" i="32" s="1"/>
  <c r="G4" i="32" s="1"/>
  <c r="H4" i="32" s="1"/>
  <c r="C2" i="32"/>
  <c r="C17" i="32" s="1"/>
  <c r="B27" i="31"/>
  <c r="P26" i="31"/>
  <c r="C26" i="31"/>
  <c r="D26" i="31" s="1"/>
  <c r="E26" i="31" s="1"/>
  <c r="F26" i="31" s="1"/>
  <c r="G26" i="31" s="1"/>
  <c r="H26" i="31" s="1"/>
  <c r="I26" i="31" s="1"/>
  <c r="J26" i="31" s="1"/>
  <c r="K26" i="31" s="1"/>
  <c r="L26" i="31" s="1"/>
  <c r="M26" i="31" s="1"/>
  <c r="N26" i="31" s="1"/>
  <c r="O26" i="31" s="1"/>
  <c r="E25" i="31"/>
  <c r="F25" i="31" s="1"/>
  <c r="G25" i="31" s="1"/>
  <c r="H25" i="31" s="1"/>
  <c r="I25" i="31" s="1"/>
  <c r="J25" i="31" s="1"/>
  <c r="K25" i="31" s="1"/>
  <c r="L25" i="31" s="1"/>
  <c r="M25" i="31" s="1"/>
  <c r="N25" i="31" s="1"/>
  <c r="O25" i="31" s="1"/>
  <c r="P25" i="31" s="1"/>
  <c r="B25" i="31"/>
  <c r="C25" i="31" s="1"/>
  <c r="D25" i="31" s="1"/>
  <c r="E24" i="31"/>
  <c r="F24" i="31" s="1"/>
  <c r="G24" i="31" s="1"/>
  <c r="H24" i="31" s="1"/>
  <c r="I24" i="31" s="1"/>
  <c r="J24" i="31" s="1"/>
  <c r="K24" i="31" s="1"/>
  <c r="L24" i="31" s="1"/>
  <c r="M24" i="31" s="1"/>
  <c r="N24" i="31" s="1"/>
  <c r="O24" i="31" s="1"/>
  <c r="P24" i="31" s="1"/>
  <c r="D24" i="31"/>
  <c r="C24" i="31"/>
  <c r="J23" i="31"/>
  <c r="K23" i="31" s="1"/>
  <c r="L23" i="31" s="1"/>
  <c r="M23" i="31" s="1"/>
  <c r="N23" i="31" s="1"/>
  <c r="O23" i="31" s="1"/>
  <c r="P23" i="31" s="1"/>
  <c r="C23" i="31"/>
  <c r="D23" i="31" s="1"/>
  <c r="E23" i="31" s="1"/>
  <c r="F23" i="31" s="1"/>
  <c r="G23" i="31" s="1"/>
  <c r="H23" i="31" s="1"/>
  <c r="I23" i="31" s="1"/>
  <c r="C22" i="31"/>
  <c r="B21" i="31"/>
  <c r="B18" i="31"/>
  <c r="B17" i="31"/>
  <c r="B16" i="31"/>
  <c r="B14" i="31"/>
  <c r="C7" i="31" s="1"/>
  <c r="B9" i="31"/>
  <c r="B6" i="31"/>
  <c r="N4" i="31"/>
  <c r="O4" i="31" s="1"/>
  <c r="P4" i="31" s="1"/>
  <c r="E4" i="31"/>
  <c r="F4" i="31" s="1"/>
  <c r="G4" i="31" s="1"/>
  <c r="H4" i="31" s="1"/>
  <c r="I4" i="31" s="1"/>
  <c r="J4" i="31" s="1"/>
  <c r="K4" i="31" s="1"/>
  <c r="L4" i="31" s="1"/>
  <c r="M4" i="31" s="1"/>
  <c r="C4" i="31"/>
  <c r="D4" i="31" s="1"/>
  <c r="D2" i="31"/>
  <c r="C2" i="31"/>
  <c r="B28" i="30"/>
  <c r="B22" i="30" s="1"/>
  <c r="B14" i="30" s="1"/>
  <c r="C7" i="30" s="1"/>
  <c r="D27" i="30"/>
  <c r="E27" i="30" s="1"/>
  <c r="F27" i="30" s="1"/>
  <c r="G27" i="30" s="1"/>
  <c r="H27" i="30" s="1"/>
  <c r="I27" i="30" s="1"/>
  <c r="J27" i="30" s="1"/>
  <c r="K27" i="30" s="1"/>
  <c r="L27" i="30" s="1"/>
  <c r="M27" i="30" s="1"/>
  <c r="N27" i="30" s="1"/>
  <c r="O27" i="30" s="1"/>
  <c r="P27" i="30" s="1"/>
  <c r="C27" i="30"/>
  <c r="B26" i="30"/>
  <c r="C26" i="30" s="1"/>
  <c r="D26" i="30" s="1"/>
  <c r="E26" i="30" s="1"/>
  <c r="F26" i="30" s="1"/>
  <c r="G26" i="30" s="1"/>
  <c r="H26" i="30" s="1"/>
  <c r="I26" i="30" s="1"/>
  <c r="J26" i="30" s="1"/>
  <c r="K26" i="30" s="1"/>
  <c r="L26" i="30" s="1"/>
  <c r="M26" i="30" s="1"/>
  <c r="N26" i="30" s="1"/>
  <c r="O26" i="30" s="1"/>
  <c r="P26" i="30" s="1"/>
  <c r="C25" i="30"/>
  <c r="D25" i="30" s="1"/>
  <c r="E25" i="30" s="1"/>
  <c r="F25" i="30" s="1"/>
  <c r="G25" i="30" s="1"/>
  <c r="H25" i="30" s="1"/>
  <c r="I25" i="30" s="1"/>
  <c r="J25" i="30" s="1"/>
  <c r="K25" i="30" s="1"/>
  <c r="L25" i="30" s="1"/>
  <c r="M25" i="30" s="1"/>
  <c r="N25" i="30" s="1"/>
  <c r="O25" i="30" s="1"/>
  <c r="P25" i="30" s="1"/>
  <c r="D24" i="30"/>
  <c r="E24" i="30" s="1"/>
  <c r="F24" i="30" s="1"/>
  <c r="G24" i="30" s="1"/>
  <c r="H24" i="30" s="1"/>
  <c r="I24" i="30" s="1"/>
  <c r="J24" i="30" s="1"/>
  <c r="K24" i="30" s="1"/>
  <c r="L24" i="30" s="1"/>
  <c r="M24" i="30" s="1"/>
  <c r="N24" i="30" s="1"/>
  <c r="O24" i="30" s="1"/>
  <c r="P24" i="30" s="1"/>
  <c r="C24" i="30"/>
  <c r="C23" i="30"/>
  <c r="D23" i="30" s="1"/>
  <c r="D19" i="30"/>
  <c r="E19" i="30" s="1"/>
  <c r="F19" i="30" s="1"/>
  <c r="G19" i="30" s="1"/>
  <c r="H19" i="30" s="1"/>
  <c r="I19" i="30" s="1"/>
  <c r="J19" i="30" s="1"/>
  <c r="K19" i="30" s="1"/>
  <c r="L19" i="30" s="1"/>
  <c r="M19" i="30" s="1"/>
  <c r="N19" i="30" s="1"/>
  <c r="O19" i="30" s="1"/>
  <c r="P19" i="30" s="1"/>
  <c r="C19" i="30"/>
  <c r="B18" i="30"/>
  <c r="C17" i="30"/>
  <c r="B17" i="30"/>
  <c r="B16" i="30"/>
  <c r="B9" i="30"/>
  <c r="B6" i="30"/>
  <c r="D4" i="30"/>
  <c r="E4" i="30" s="1"/>
  <c r="F4" i="30" s="1"/>
  <c r="G4" i="30" s="1"/>
  <c r="H4" i="30" s="1"/>
  <c r="I4" i="30" s="1"/>
  <c r="J4" i="30" s="1"/>
  <c r="K4" i="30" s="1"/>
  <c r="L4" i="30" s="1"/>
  <c r="M4" i="30" s="1"/>
  <c r="N4" i="30" s="1"/>
  <c r="O4" i="30" s="1"/>
  <c r="P4" i="30" s="1"/>
  <c r="C4" i="30"/>
  <c r="C2" i="30"/>
  <c r="B27" i="29"/>
  <c r="H26" i="29"/>
  <c r="I26" i="29" s="1"/>
  <c r="J26" i="29" s="1"/>
  <c r="K26" i="29" s="1"/>
  <c r="L26" i="29" s="1"/>
  <c r="M26" i="29" s="1"/>
  <c r="N26" i="29" s="1"/>
  <c r="O26" i="29" s="1"/>
  <c r="P26" i="29" s="1"/>
  <c r="C26" i="29"/>
  <c r="D26" i="29" s="1"/>
  <c r="E26" i="29" s="1"/>
  <c r="F26" i="29" s="1"/>
  <c r="G26" i="29" s="1"/>
  <c r="C25" i="29"/>
  <c r="D25" i="29" s="1"/>
  <c r="E25" i="29" s="1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B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4" i="29"/>
  <c r="C24" i="29"/>
  <c r="C23" i="29"/>
  <c r="C22" i="29"/>
  <c r="D22" i="29" s="1"/>
  <c r="B21" i="29"/>
  <c r="B18" i="29"/>
  <c r="B17" i="29"/>
  <c r="B16" i="29"/>
  <c r="B14" i="29"/>
  <c r="C7" i="29" s="1"/>
  <c r="B9" i="29"/>
  <c r="C6" i="29"/>
  <c r="B6" i="29"/>
  <c r="C4" i="29"/>
  <c r="D4" i="29" s="1"/>
  <c r="E4" i="29" s="1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C2" i="29"/>
  <c r="B27" i="28"/>
  <c r="B21" i="28" s="1"/>
  <c r="F26" i="28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E26" i="28"/>
  <c r="C26" i="28"/>
  <c r="D26" i="28" s="1"/>
  <c r="C25" i="28"/>
  <c r="D25" i="28" s="1"/>
  <c r="E25" i="28" s="1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B25" i="28"/>
  <c r="J24" i="28"/>
  <c r="K24" i="28" s="1"/>
  <c r="L24" i="28" s="1"/>
  <c r="M24" i="28" s="1"/>
  <c r="N24" i="28" s="1"/>
  <c r="O24" i="28" s="1"/>
  <c r="P24" i="28" s="1"/>
  <c r="C24" i="28"/>
  <c r="D24" i="28" s="1"/>
  <c r="E24" i="28" s="1"/>
  <c r="F24" i="28" s="1"/>
  <c r="G24" i="28" s="1"/>
  <c r="H24" i="28" s="1"/>
  <c r="I24" i="28" s="1"/>
  <c r="C23" i="28"/>
  <c r="D23" i="28" s="1"/>
  <c r="E23" i="28" s="1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C22" i="28"/>
  <c r="D18" i="28"/>
  <c r="C18" i="28"/>
  <c r="B18" i="28"/>
  <c r="C17" i="28"/>
  <c r="C16" i="28" s="1"/>
  <c r="B17" i="28"/>
  <c r="B16" i="28" s="1"/>
  <c r="B14" i="28" s="1"/>
  <c r="C7" i="28" s="1"/>
  <c r="B9" i="28"/>
  <c r="B6" i="28"/>
  <c r="C4" i="28"/>
  <c r="D2" i="28"/>
  <c r="E2" i="28" s="1"/>
  <c r="C2" i="28"/>
  <c r="B27" i="27"/>
  <c r="C26" i="27"/>
  <c r="D26" i="27" s="1"/>
  <c r="E26" i="27" s="1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5" i="27"/>
  <c r="B25" i="27"/>
  <c r="C25" i="27" s="1"/>
  <c r="D24" i="27"/>
  <c r="E24" i="27" s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C24" i="27"/>
  <c r="I23" i="27"/>
  <c r="J23" i="27" s="1"/>
  <c r="K23" i="27" s="1"/>
  <c r="L23" i="27" s="1"/>
  <c r="M23" i="27" s="1"/>
  <c r="N23" i="27" s="1"/>
  <c r="O23" i="27" s="1"/>
  <c r="P23" i="27" s="1"/>
  <c r="D23" i="27"/>
  <c r="E23" i="27" s="1"/>
  <c r="F23" i="27" s="1"/>
  <c r="G23" i="27" s="1"/>
  <c r="H23" i="27" s="1"/>
  <c r="C23" i="27"/>
  <c r="D22" i="27"/>
  <c r="C22" i="27"/>
  <c r="B21" i="27"/>
  <c r="B18" i="27"/>
  <c r="C17" i="27"/>
  <c r="B17" i="27"/>
  <c r="B16" i="27"/>
  <c r="B14" i="27"/>
  <c r="C7" i="27" s="1"/>
  <c r="B9" i="27"/>
  <c r="B6" i="27"/>
  <c r="L4" i="27"/>
  <c r="M4" i="27" s="1"/>
  <c r="N4" i="27" s="1"/>
  <c r="O4" i="27" s="1"/>
  <c r="P4" i="27" s="1"/>
  <c r="D4" i="27"/>
  <c r="E4" i="27" s="1"/>
  <c r="F4" i="27" s="1"/>
  <c r="G4" i="27" s="1"/>
  <c r="H4" i="27" s="1"/>
  <c r="I4" i="27" s="1"/>
  <c r="J4" i="27" s="1"/>
  <c r="K4" i="27" s="1"/>
  <c r="C4" i="27"/>
  <c r="C2" i="27"/>
  <c r="AD27" i="26"/>
  <c r="B27" i="26"/>
  <c r="AC26" i="26"/>
  <c r="AB26" i="26"/>
  <c r="AA26" i="26"/>
  <c r="Z26" i="26" s="1"/>
  <c r="Y26" i="26" s="1"/>
  <c r="D26" i="26"/>
  <c r="E26" i="26" s="1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C26" i="26"/>
  <c r="C25" i="26"/>
  <c r="D25" i="26" s="1"/>
  <c r="E25" i="26" s="1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B25" i="26"/>
  <c r="AC24" i="26"/>
  <c r="AB24" i="26"/>
  <c r="AA24" i="26" s="1"/>
  <c r="Z24" i="26" s="1"/>
  <c r="Y24" i="26" s="1"/>
  <c r="X24" i="26" s="1"/>
  <c r="C24" i="26"/>
  <c r="D24" i="26" s="1"/>
  <c r="E24" i="26" s="1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AC23" i="26"/>
  <c r="AB23" i="26" s="1"/>
  <c r="AA23" i="26" s="1"/>
  <c r="Z23" i="26" s="1"/>
  <c r="Y23" i="26"/>
  <c r="X23" i="26" s="1"/>
  <c r="D23" i="26"/>
  <c r="E23" i="26" s="1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C23" i="26"/>
  <c r="AD22" i="26"/>
  <c r="AB22" i="26"/>
  <c r="C22" i="26"/>
  <c r="D22" i="26" s="1"/>
  <c r="B21" i="26"/>
  <c r="B18" i="26"/>
  <c r="AD17" i="26"/>
  <c r="C17" i="26"/>
  <c r="C16" i="26" s="1"/>
  <c r="B17" i="26"/>
  <c r="B16" i="26"/>
  <c r="B14" i="26"/>
  <c r="C7" i="26" s="1"/>
  <c r="B9" i="26"/>
  <c r="AD6" i="26"/>
  <c r="C6" i="26"/>
  <c r="B6" i="26"/>
  <c r="AC4" i="26"/>
  <c r="AB4" i="26" s="1"/>
  <c r="AA4" i="26" s="1"/>
  <c r="Z4" i="26" s="1"/>
  <c r="Y4" i="26" s="1"/>
  <c r="X4" i="26" s="1"/>
  <c r="O4" i="26"/>
  <c r="P4" i="26" s="1"/>
  <c r="D4" i="26"/>
  <c r="E4" i="26" s="1"/>
  <c r="F4" i="26" s="1"/>
  <c r="G4" i="26" s="1"/>
  <c r="H4" i="26" s="1"/>
  <c r="I4" i="26" s="1"/>
  <c r="J4" i="26" s="1"/>
  <c r="K4" i="26" s="1"/>
  <c r="L4" i="26" s="1"/>
  <c r="M4" i="26" s="1"/>
  <c r="N4" i="26" s="1"/>
  <c r="C4" i="26"/>
  <c r="AD2" i="26"/>
  <c r="AD25" i="26" s="1"/>
  <c r="AC25" i="26" s="1"/>
  <c r="AB25" i="26" s="1"/>
  <c r="AA25" i="26" s="1"/>
  <c r="Z25" i="26" s="1"/>
  <c r="Y25" i="26" s="1"/>
  <c r="X25" i="26" s="1"/>
  <c r="D2" i="26"/>
  <c r="C2" i="26"/>
  <c r="C18" i="26" s="1"/>
  <c r="B28" i="25"/>
  <c r="B21" i="25" s="1"/>
  <c r="B14" i="25" s="1"/>
  <c r="C7" i="25" s="1"/>
  <c r="D26" i="25"/>
  <c r="E26" i="25" s="1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C26" i="25"/>
  <c r="G25" i="25"/>
  <c r="H25" i="25" s="1"/>
  <c r="I25" i="25" s="1"/>
  <c r="J25" i="25" s="1"/>
  <c r="K25" i="25" s="1"/>
  <c r="L25" i="25" s="1"/>
  <c r="M25" i="25" s="1"/>
  <c r="N25" i="25" s="1"/>
  <c r="O25" i="25" s="1"/>
  <c r="P25" i="25" s="1"/>
  <c r="B25" i="25"/>
  <c r="C25" i="25" s="1"/>
  <c r="D25" i="25" s="1"/>
  <c r="E25" i="25" s="1"/>
  <c r="F25" i="25" s="1"/>
  <c r="F24" i="25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C24" i="25"/>
  <c r="D24" i="25" s="1"/>
  <c r="E24" i="25" s="1"/>
  <c r="D23" i="25"/>
  <c r="E23" i="25" s="1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C23" i="25"/>
  <c r="C22" i="25"/>
  <c r="B18" i="25"/>
  <c r="B17" i="25"/>
  <c r="B16" i="25"/>
  <c r="B9" i="25"/>
  <c r="C6" i="25"/>
  <c r="B6" i="25"/>
  <c r="G4" i="25"/>
  <c r="H4" i="25" s="1"/>
  <c r="I4" i="25" s="1"/>
  <c r="J4" i="25" s="1"/>
  <c r="K4" i="25" s="1"/>
  <c r="L4" i="25" s="1"/>
  <c r="M4" i="25" s="1"/>
  <c r="N4" i="25" s="1"/>
  <c r="O4" i="25" s="1"/>
  <c r="P4" i="25" s="1"/>
  <c r="F4" i="25"/>
  <c r="C4" i="25"/>
  <c r="D4" i="25" s="1"/>
  <c r="E4" i="25" s="1"/>
  <c r="D2" i="25"/>
  <c r="C2" i="25"/>
  <c r="B27" i="24"/>
  <c r="D26" i="24"/>
  <c r="E26" i="24" s="1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C26" i="24"/>
  <c r="B25" i="24"/>
  <c r="C24" i="24"/>
  <c r="D24" i="24" s="1"/>
  <c r="E24" i="24" s="1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3" i="24"/>
  <c r="E23" i="24" s="1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C23" i="24"/>
  <c r="E22" i="24"/>
  <c r="C22" i="24"/>
  <c r="D22" i="24" s="1"/>
  <c r="C18" i="24"/>
  <c r="B18" i="24"/>
  <c r="C17" i="24"/>
  <c r="C16" i="24" s="1"/>
  <c r="B17" i="24"/>
  <c r="B9" i="24"/>
  <c r="C6" i="24"/>
  <c r="B6" i="24"/>
  <c r="J4" i="24"/>
  <c r="K4" i="24" s="1"/>
  <c r="L4" i="24" s="1"/>
  <c r="M4" i="24" s="1"/>
  <c r="N4" i="24" s="1"/>
  <c r="O4" i="24" s="1"/>
  <c r="P4" i="24" s="1"/>
  <c r="C4" i="24"/>
  <c r="D4" i="24" s="1"/>
  <c r="E4" i="24" s="1"/>
  <c r="F4" i="24" s="1"/>
  <c r="G4" i="24" s="1"/>
  <c r="H4" i="24" s="1"/>
  <c r="I4" i="24" s="1"/>
  <c r="F2" i="24"/>
  <c r="E2" i="24"/>
  <c r="C2" i="24"/>
  <c r="D2" i="24" s="1"/>
  <c r="B28" i="23"/>
  <c r="C27" i="23"/>
  <c r="D27" i="23" s="1"/>
  <c r="E27" i="23" s="1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B27" i="23"/>
  <c r="D26" i="23"/>
  <c r="E26" i="23" s="1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B26" i="23"/>
  <c r="C26" i="23" s="1"/>
  <c r="H25" i="23"/>
  <c r="I25" i="23" s="1"/>
  <c r="J25" i="23" s="1"/>
  <c r="K25" i="23" s="1"/>
  <c r="L25" i="23" s="1"/>
  <c r="M25" i="23" s="1"/>
  <c r="N25" i="23" s="1"/>
  <c r="O25" i="23" s="1"/>
  <c r="P25" i="23" s="1"/>
  <c r="C25" i="23"/>
  <c r="D25" i="23" s="1"/>
  <c r="E25" i="23" s="1"/>
  <c r="F25" i="23" s="1"/>
  <c r="G25" i="23" s="1"/>
  <c r="F24" i="23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C24" i="23"/>
  <c r="D24" i="23" s="1"/>
  <c r="E24" i="23" s="1"/>
  <c r="D23" i="23"/>
  <c r="C23" i="23"/>
  <c r="B22" i="23"/>
  <c r="D20" i="23"/>
  <c r="E20" i="23" s="1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C20" i="23"/>
  <c r="C18" i="23"/>
  <c r="B18" i="23"/>
  <c r="C17" i="23"/>
  <c r="C16" i="23" s="1"/>
  <c r="B17" i="23"/>
  <c r="B9" i="23"/>
  <c r="C6" i="23"/>
  <c r="B6" i="23"/>
  <c r="J4" i="23"/>
  <c r="K4" i="23" s="1"/>
  <c r="L4" i="23" s="1"/>
  <c r="M4" i="23" s="1"/>
  <c r="N4" i="23" s="1"/>
  <c r="O4" i="23" s="1"/>
  <c r="P4" i="23" s="1"/>
  <c r="C4" i="23"/>
  <c r="D4" i="23" s="1"/>
  <c r="E4" i="23" s="1"/>
  <c r="F4" i="23" s="1"/>
  <c r="G4" i="23" s="1"/>
  <c r="H4" i="23" s="1"/>
  <c r="I4" i="23" s="1"/>
  <c r="F2" i="23"/>
  <c r="E2" i="23"/>
  <c r="C2" i="23"/>
  <c r="D2" i="23" s="1"/>
  <c r="B28" i="22"/>
  <c r="C26" i="22"/>
  <c r="D26" i="22" s="1"/>
  <c r="E26" i="22" s="1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K25" i="22"/>
  <c r="L25" i="22" s="1"/>
  <c r="M25" i="22" s="1"/>
  <c r="N25" i="22" s="1"/>
  <c r="O25" i="22" s="1"/>
  <c r="P25" i="22" s="1"/>
  <c r="C25" i="22"/>
  <c r="D25" i="22" s="1"/>
  <c r="E25" i="22" s="1"/>
  <c r="F25" i="22" s="1"/>
  <c r="G25" i="22" s="1"/>
  <c r="H25" i="22" s="1"/>
  <c r="I25" i="22" s="1"/>
  <c r="J25" i="22" s="1"/>
  <c r="B25" i="22"/>
  <c r="H24" i="22"/>
  <c r="I24" i="22" s="1"/>
  <c r="J24" i="22" s="1"/>
  <c r="K24" i="22" s="1"/>
  <c r="L24" i="22" s="1"/>
  <c r="M24" i="22" s="1"/>
  <c r="N24" i="22" s="1"/>
  <c r="O24" i="22" s="1"/>
  <c r="P24" i="22" s="1"/>
  <c r="G24" i="22"/>
  <c r="C24" i="22"/>
  <c r="D24" i="22" s="1"/>
  <c r="E24" i="22" s="1"/>
  <c r="F24" i="22" s="1"/>
  <c r="E23" i="22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C23" i="22"/>
  <c r="D23" i="22" s="1"/>
  <c r="D22" i="22"/>
  <c r="E22" i="22" s="1"/>
  <c r="C22" i="22"/>
  <c r="B21" i="22"/>
  <c r="C18" i="22"/>
  <c r="B18" i="22"/>
  <c r="B17" i="22"/>
  <c r="B16" i="22" s="1"/>
  <c r="B14" i="22" s="1"/>
  <c r="C7" i="22" s="1"/>
  <c r="B9" i="22"/>
  <c r="B6" i="22"/>
  <c r="H4" i="22"/>
  <c r="I4" i="22" s="1"/>
  <c r="J4" i="22" s="1"/>
  <c r="K4" i="22" s="1"/>
  <c r="L4" i="22" s="1"/>
  <c r="M4" i="22" s="1"/>
  <c r="N4" i="22" s="1"/>
  <c r="O4" i="22" s="1"/>
  <c r="P4" i="22" s="1"/>
  <c r="C4" i="22"/>
  <c r="D4" i="22" s="1"/>
  <c r="E4" i="22" s="1"/>
  <c r="F4" i="22" s="1"/>
  <c r="G4" i="22" s="1"/>
  <c r="C2" i="22"/>
  <c r="D2" i="22" s="1"/>
  <c r="B27" i="21"/>
  <c r="J26" i="21"/>
  <c r="K26" i="21" s="1"/>
  <c r="L26" i="21" s="1"/>
  <c r="M26" i="21" s="1"/>
  <c r="N26" i="21" s="1"/>
  <c r="O26" i="21" s="1"/>
  <c r="P26" i="21" s="1"/>
  <c r="I26" i="21"/>
  <c r="D26" i="21"/>
  <c r="E26" i="21" s="1"/>
  <c r="F26" i="21" s="1"/>
  <c r="G26" i="21" s="1"/>
  <c r="H26" i="21" s="1"/>
  <c r="C26" i="21"/>
  <c r="B25" i="21"/>
  <c r="F24" i="2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C24" i="21"/>
  <c r="D24" i="21" s="1"/>
  <c r="E24" i="21" s="1"/>
  <c r="D23" i="21"/>
  <c r="E23" i="21" s="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C23" i="21"/>
  <c r="C22" i="21"/>
  <c r="D22" i="21" s="1"/>
  <c r="P19" i="21"/>
  <c r="C19" i="21"/>
  <c r="D19" i="21" s="1"/>
  <c r="E19" i="21" s="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B18" i="21"/>
  <c r="B17" i="21"/>
  <c r="B16" i="21"/>
  <c r="B9" i="21"/>
  <c r="B6" i="21"/>
  <c r="C4" i="21"/>
  <c r="D4" i="21" s="1"/>
  <c r="E4" i="21" s="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C2" i="21"/>
  <c r="B27" i="20"/>
  <c r="H26" i="20"/>
  <c r="I26" i="20" s="1"/>
  <c r="J26" i="20" s="1"/>
  <c r="K26" i="20" s="1"/>
  <c r="L26" i="20" s="1"/>
  <c r="M26" i="20" s="1"/>
  <c r="N26" i="20" s="1"/>
  <c r="O26" i="20" s="1"/>
  <c r="P26" i="20" s="1"/>
  <c r="D26" i="20"/>
  <c r="E26" i="20" s="1"/>
  <c r="F26" i="20" s="1"/>
  <c r="G26" i="20" s="1"/>
  <c r="C26" i="20"/>
  <c r="B25" i="20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C23" i="20"/>
  <c r="E22" i="20"/>
  <c r="C22" i="20"/>
  <c r="D22" i="20" s="1"/>
  <c r="C18" i="20"/>
  <c r="B18" i="20"/>
  <c r="B17" i="20"/>
  <c r="B16" i="20" s="1"/>
  <c r="B9" i="20"/>
  <c r="C6" i="20"/>
  <c r="B6" i="20"/>
  <c r="C4" i="20"/>
  <c r="D4" i="20" s="1"/>
  <c r="E4" i="20" s="1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C2" i="20"/>
  <c r="D2" i="20" s="1"/>
  <c r="B28" i="19"/>
  <c r="N26" i="19"/>
  <c r="O26" i="19" s="1"/>
  <c r="P26" i="19" s="1"/>
  <c r="F26" i="19"/>
  <c r="G26" i="19" s="1"/>
  <c r="H26" i="19" s="1"/>
  <c r="I26" i="19" s="1"/>
  <c r="J26" i="19" s="1"/>
  <c r="K26" i="19" s="1"/>
  <c r="L26" i="19" s="1"/>
  <c r="M26" i="19" s="1"/>
  <c r="E26" i="19"/>
  <c r="C26" i="19"/>
  <c r="D26" i="19" s="1"/>
  <c r="K25" i="19"/>
  <c r="L25" i="19" s="1"/>
  <c r="M25" i="19" s="1"/>
  <c r="N25" i="19" s="1"/>
  <c r="O25" i="19" s="1"/>
  <c r="P25" i="19" s="1"/>
  <c r="C25" i="19"/>
  <c r="D25" i="19" s="1"/>
  <c r="E25" i="19" s="1"/>
  <c r="F25" i="19" s="1"/>
  <c r="G25" i="19" s="1"/>
  <c r="H25" i="19" s="1"/>
  <c r="I25" i="19" s="1"/>
  <c r="J25" i="19" s="1"/>
  <c r="B25" i="19"/>
  <c r="J24" i="19"/>
  <c r="K24" i="19" s="1"/>
  <c r="L24" i="19" s="1"/>
  <c r="M24" i="19" s="1"/>
  <c r="N24" i="19" s="1"/>
  <c r="O24" i="19" s="1"/>
  <c r="P24" i="19" s="1"/>
  <c r="C24" i="19"/>
  <c r="D24" i="19" s="1"/>
  <c r="E24" i="19" s="1"/>
  <c r="F24" i="19" s="1"/>
  <c r="G24" i="19" s="1"/>
  <c r="H24" i="19" s="1"/>
  <c r="I24" i="19" s="1"/>
  <c r="C23" i="19"/>
  <c r="D22" i="19"/>
  <c r="E22" i="19" s="1"/>
  <c r="C22" i="19"/>
  <c r="B21" i="19"/>
  <c r="D19" i="19"/>
  <c r="E19" i="19" s="1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C19" i="19"/>
  <c r="B18" i="19"/>
  <c r="B16" i="19" s="1"/>
  <c r="B14" i="19" s="1"/>
  <c r="C7" i="19" s="1"/>
  <c r="C17" i="19"/>
  <c r="B17" i="19"/>
  <c r="B9" i="19"/>
  <c r="C6" i="19"/>
  <c r="B6" i="19"/>
  <c r="I4" i="19"/>
  <c r="J4" i="19" s="1"/>
  <c r="K4" i="19" s="1"/>
  <c r="L4" i="19" s="1"/>
  <c r="M4" i="19" s="1"/>
  <c r="N4" i="19" s="1"/>
  <c r="O4" i="19" s="1"/>
  <c r="P4" i="19" s="1"/>
  <c r="D4" i="19"/>
  <c r="E4" i="19" s="1"/>
  <c r="F4" i="19" s="1"/>
  <c r="G4" i="19" s="1"/>
  <c r="H4" i="19" s="1"/>
  <c r="C4" i="19"/>
  <c r="C2" i="19"/>
  <c r="D2" i="19" s="1"/>
  <c r="B28" i="18"/>
  <c r="M26" i="18"/>
  <c r="N26" i="18" s="1"/>
  <c r="O26" i="18" s="1"/>
  <c r="P26" i="18" s="1"/>
  <c r="D26" i="18"/>
  <c r="E26" i="18" s="1"/>
  <c r="F26" i="18" s="1"/>
  <c r="G26" i="18" s="1"/>
  <c r="H26" i="18" s="1"/>
  <c r="I26" i="18" s="1"/>
  <c r="J26" i="18" s="1"/>
  <c r="K26" i="18" s="1"/>
  <c r="L26" i="18" s="1"/>
  <c r="C26" i="18"/>
  <c r="C25" i="18"/>
  <c r="B25" i="18"/>
  <c r="H24" i="18"/>
  <c r="I24" i="18" s="1"/>
  <c r="J24" i="18" s="1"/>
  <c r="K24" i="18" s="1"/>
  <c r="L24" i="18" s="1"/>
  <c r="M24" i="18" s="1"/>
  <c r="N24" i="18" s="1"/>
  <c r="O24" i="18" s="1"/>
  <c r="P24" i="18" s="1"/>
  <c r="D24" i="18"/>
  <c r="E24" i="18" s="1"/>
  <c r="F24" i="18" s="1"/>
  <c r="G24" i="18" s="1"/>
  <c r="C24" i="18"/>
  <c r="P23" i="18"/>
  <c r="H23" i="18"/>
  <c r="I23" i="18" s="1"/>
  <c r="J23" i="18" s="1"/>
  <c r="K23" i="18" s="1"/>
  <c r="L23" i="18" s="1"/>
  <c r="M23" i="18" s="1"/>
  <c r="N23" i="18" s="1"/>
  <c r="O23" i="18" s="1"/>
  <c r="F23" i="18"/>
  <c r="G23" i="18" s="1"/>
  <c r="C23" i="18"/>
  <c r="D23" i="18" s="1"/>
  <c r="E23" i="18" s="1"/>
  <c r="E22" i="18"/>
  <c r="D22" i="18"/>
  <c r="C22" i="18"/>
  <c r="B21" i="18"/>
  <c r="C19" i="18"/>
  <c r="D19" i="18" s="1"/>
  <c r="E19" i="18" s="1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C18" i="18"/>
  <c r="B18" i="18"/>
  <c r="C17" i="18"/>
  <c r="C16" i="18" s="1"/>
  <c r="B17" i="18"/>
  <c r="B16" i="18" s="1"/>
  <c r="B9" i="18"/>
  <c r="B6" i="18"/>
  <c r="C4" i="18"/>
  <c r="D4" i="18" s="1"/>
  <c r="E2" i="18"/>
  <c r="D2" i="18"/>
  <c r="D17" i="18" s="1"/>
  <c r="C2" i="18"/>
  <c r="C6" i="18" s="1"/>
  <c r="B27" i="17"/>
  <c r="C26" i="17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P24" i="17"/>
  <c r="G24" i="17"/>
  <c r="H24" i="17" s="1"/>
  <c r="I24" i="17" s="1"/>
  <c r="J24" i="17" s="1"/>
  <c r="K24" i="17" s="1"/>
  <c r="L24" i="17" s="1"/>
  <c r="M24" i="17" s="1"/>
  <c r="N24" i="17" s="1"/>
  <c r="O24" i="17" s="1"/>
  <c r="C24" i="17"/>
  <c r="D24" i="17" s="1"/>
  <c r="E24" i="17" s="1"/>
  <c r="F24" i="17" s="1"/>
  <c r="M23" i="17"/>
  <c r="N23" i="17" s="1"/>
  <c r="O23" i="17" s="1"/>
  <c r="P23" i="17" s="1"/>
  <c r="F23" i="17"/>
  <c r="G23" i="17" s="1"/>
  <c r="H23" i="17" s="1"/>
  <c r="I23" i="17" s="1"/>
  <c r="J23" i="17" s="1"/>
  <c r="K23" i="17" s="1"/>
  <c r="L23" i="17" s="1"/>
  <c r="E23" i="17"/>
  <c r="D23" i="17"/>
  <c r="C23" i="17"/>
  <c r="D22" i="17"/>
  <c r="C22" i="17"/>
  <c r="B21" i="17"/>
  <c r="H19" i="17"/>
  <c r="I19" i="17" s="1"/>
  <c r="J19" i="17" s="1"/>
  <c r="K19" i="17" s="1"/>
  <c r="L19" i="17" s="1"/>
  <c r="M19" i="17" s="1"/>
  <c r="N19" i="17" s="1"/>
  <c r="O19" i="17" s="1"/>
  <c r="P19" i="17" s="1"/>
  <c r="D19" i="17"/>
  <c r="E19" i="17" s="1"/>
  <c r="F19" i="17" s="1"/>
  <c r="G19" i="17" s="1"/>
  <c r="C19" i="17"/>
  <c r="B18" i="17"/>
  <c r="B17" i="17"/>
  <c r="B16" i="17" s="1"/>
  <c r="B9" i="17"/>
  <c r="C6" i="17"/>
  <c r="B6" i="17"/>
  <c r="H4" i="17"/>
  <c r="I4" i="17" s="1"/>
  <c r="J4" i="17" s="1"/>
  <c r="K4" i="17" s="1"/>
  <c r="L4" i="17" s="1"/>
  <c r="M4" i="17" s="1"/>
  <c r="N4" i="17" s="1"/>
  <c r="O4" i="17" s="1"/>
  <c r="P4" i="17" s="1"/>
  <c r="C4" i="17"/>
  <c r="D4" i="17" s="1"/>
  <c r="E4" i="17" s="1"/>
  <c r="F4" i="17" s="1"/>
  <c r="G4" i="17" s="1"/>
  <c r="E2" i="17"/>
  <c r="D2" i="17"/>
  <c r="C2" i="17"/>
  <c r="C17" i="17" s="1"/>
  <c r="B27" i="16"/>
  <c r="I26" i="16"/>
  <c r="J26" i="16" s="1"/>
  <c r="K26" i="16" s="1"/>
  <c r="L26" i="16" s="1"/>
  <c r="M26" i="16" s="1"/>
  <c r="N26" i="16" s="1"/>
  <c r="O26" i="16" s="1"/>
  <c r="P26" i="16" s="1"/>
  <c r="C26" i="16"/>
  <c r="D26" i="16" s="1"/>
  <c r="E26" i="16" s="1"/>
  <c r="F26" i="16" s="1"/>
  <c r="G26" i="16" s="1"/>
  <c r="H26" i="16" s="1"/>
  <c r="C25" i="16"/>
  <c r="D25" i="16" s="1"/>
  <c r="E25" i="16" s="1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B25" i="16"/>
  <c r="H24" i="16"/>
  <c r="I24" i="16" s="1"/>
  <c r="J24" i="16" s="1"/>
  <c r="K24" i="16" s="1"/>
  <c r="L24" i="16" s="1"/>
  <c r="M24" i="16" s="1"/>
  <c r="N24" i="16" s="1"/>
  <c r="O24" i="16" s="1"/>
  <c r="P24" i="16" s="1"/>
  <c r="G24" i="16"/>
  <c r="C24" i="16"/>
  <c r="D24" i="16" s="1"/>
  <c r="E24" i="16" s="1"/>
  <c r="F24" i="16" s="1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3" i="16"/>
  <c r="C23" i="16"/>
  <c r="D22" i="16"/>
  <c r="C22" i="16"/>
  <c r="B21" i="16"/>
  <c r="B14" i="16" s="1"/>
  <c r="C7" i="16" s="1"/>
  <c r="G19" i="16"/>
  <c r="H19" i="16" s="1"/>
  <c r="I19" i="16" s="1"/>
  <c r="J19" i="16" s="1"/>
  <c r="K19" i="16" s="1"/>
  <c r="L19" i="16" s="1"/>
  <c r="M19" i="16" s="1"/>
  <c r="N19" i="16" s="1"/>
  <c r="O19" i="16" s="1"/>
  <c r="P19" i="16" s="1"/>
  <c r="C19" i="16"/>
  <c r="D19" i="16" s="1"/>
  <c r="E19" i="16" s="1"/>
  <c r="F19" i="16" s="1"/>
  <c r="B18" i="16"/>
  <c r="B17" i="16"/>
  <c r="B16" i="16"/>
  <c r="B9" i="16"/>
  <c r="B6" i="16"/>
  <c r="O4" i="16"/>
  <c r="P4" i="16" s="1"/>
  <c r="I4" i="16"/>
  <c r="J4" i="16" s="1"/>
  <c r="K4" i="16" s="1"/>
  <c r="L4" i="16" s="1"/>
  <c r="M4" i="16" s="1"/>
  <c r="N4" i="16" s="1"/>
  <c r="F4" i="16"/>
  <c r="G4" i="16" s="1"/>
  <c r="H4" i="16" s="1"/>
  <c r="E4" i="16"/>
  <c r="D4" i="16"/>
  <c r="C4" i="16"/>
  <c r="D2" i="16"/>
  <c r="C2" i="16"/>
  <c r="B27" i="15"/>
  <c r="P26" i="15"/>
  <c r="I26" i="15"/>
  <c r="J26" i="15" s="1"/>
  <c r="K26" i="15" s="1"/>
  <c r="L26" i="15" s="1"/>
  <c r="M26" i="15" s="1"/>
  <c r="N26" i="15" s="1"/>
  <c r="O26" i="15" s="1"/>
  <c r="D26" i="15"/>
  <c r="E26" i="15" s="1"/>
  <c r="F26" i="15" s="1"/>
  <c r="G26" i="15" s="1"/>
  <c r="H26" i="15" s="1"/>
  <c r="C26" i="15"/>
  <c r="B25" i="15"/>
  <c r="E24" i="15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D24" i="15"/>
  <c r="C24" i="15"/>
  <c r="K23" i="15"/>
  <c r="L23" i="15" s="1"/>
  <c r="M23" i="15" s="1"/>
  <c r="N23" i="15" s="1"/>
  <c r="O23" i="15" s="1"/>
  <c r="P23" i="15" s="1"/>
  <c r="E23" i="15"/>
  <c r="F23" i="15" s="1"/>
  <c r="G23" i="15" s="1"/>
  <c r="H23" i="15" s="1"/>
  <c r="I23" i="15" s="1"/>
  <c r="J23" i="15" s="1"/>
  <c r="C23" i="15"/>
  <c r="D23" i="15" s="1"/>
  <c r="C22" i="15"/>
  <c r="B18" i="15"/>
  <c r="B17" i="15"/>
  <c r="B16" i="15" s="1"/>
  <c r="B9" i="15"/>
  <c r="C6" i="15"/>
  <c r="B6" i="15"/>
  <c r="H4" i="15"/>
  <c r="I4" i="15" s="1"/>
  <c r="J4" i="15" s="1"/>
  <c r="K4" i="15" s="1"/>
  <c r="L4" i="15" s="1"/>
  <c r="M4" i="15" s="1"/>
  <c r="N4" i="15" s="1"/>
  <c r="O4" i="15" s="1"/>
  <c r="P4" i="15" s="1"/>
  <c r="G4" i="15"/>
  <c r="C4" i="15"/>
  <c r="D4" i="15" s="1"/>
  <c r="E4" i="15" s="1"/>
  <c r="F4" i="15" s="1"/>
  <c r="D2" i="15"/>
  <c r="C2" i="15"/>
  <c r="C17" i="15" s="1"/>
  <c r="B27" i="14"/>
  <c r="F26" i="14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C26" i="14"/>
  <c r="D26" i="14" s="1"/>
  <c r="E26" i="14" s="1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D25" i="14"/>
  <c r="C25" i="14"/>
  <c r="B25" i="14"/>
  <c r="M24" i="14"/>
  <c r="N24" i="14" s="1"/>
  <c r="O24" i="14" s="1"/>
  <c r="P24" i="14" s="1"/>
  <c r="H24" i="14"/>
  <c r="I24" i="14" s="1"/>
  <c r="J24" i="14" s="1"/>
  <c r="K24" i="14" s="1"/>
  <c r="L24" i="14" s="1"/>
  <c r="D24" i="14"/>
  <c r="E24" i="14" s="1"/>
  <c r="F24" i="14" s="1"/>
  <c r="G24" i="14" s="1"/>
  <c r="C24" i="14"/>
  <c r="F23" i="14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C23" i="14"/>
  <c r="D23" i="14" s="1"/>
  <c r="E23" i="14" s="1"/>
  <c r="C22" i="14"/>
  <c r="B21" i="14"/>
  <c r="C18" i="14"/>
  <c r="B18" i="14"/>
  <c r="C17" i="14"/>
  <c r="C16" i="14" s="1"/>
  <c r="B17" i="14"/>
  <c r="B16" i="14"/>
  <c r="B9" i="14"/>
  <c r="B6" i="14"/>
  <c r="C4" i="14"/>
  <c r="D2" i="14"/>
  <c r="B27" i="13"/>
  <c r="B21" i="13" s="1"/>
  <c r="D26" i="13"/>
  <c r="E26" i="13" s="1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5" i="13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C25" i="13"/>
  <c r="B25" i="13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C24" i="13"/>
  <c r="D24" i="13" s="1"/>
  <c r="L23" i="13"/>
  <c r="M23" i="13" s="1"/>
  <c r="N23" i="13" s="1"/>
  <c r="O23" i="13" s="1"/>
  <c r="P23" i="13" s="1"/>
  <c r="F23" i="13"/>
  <c r="G23" i="13" s="1"/>
  <c r="H23" i="13" s="1"/>
  <c r="I23" i="13" s="1"/>
  <c r="J23" i="13" s="1"/>
  <c r="K23" i="13" s="1"/>
  <c r="D23" i="13"/>
  <c r="E23" i="13" s="1"/>
  <c r="C23" i="13"/>
  <c r="G22" i="13"/>
  <c r="H22" i="13" s="1"/>
  <c r="I22" i="13" s="1"/>
  <c r="F22" i="13"/>
  <c r="D22" i="13"/>
  <c r="E22" i="13" s="1"/>
  <c r="C22" i="13"/>
  <c r="C18" i="13"/>
  <c r="B18" i="13"/>
  <c r="C17" i="13"/>
  <c r="B17" i="13"/>
  <c r="B16" i="13" s="1"/>
  <c r="B9" i="13"/>
  <c r="B6" i="13"/>
  <c r="C4" i="13"/>
  <c r="C6" i="13" s="1"/>
  <c r="D2" i="13"/>
  <c r="D17" i="13" s="1"/>
  <c r="B27" i="12"/>
  <c r="D26" i="12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C26" i="12"/>
  <c r="B25" i="12"/>
  <c r="D24" i="12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C24" i="12"/>
  <c r="I23" i="12"/>
  <c r="J23" i="12" s="1"/>
  <c r="K23" i="12" s="1"/>
  <c r="L23" i="12" s="1"/>
  <c r="M23" i="12" s="1"/>
  <c r="N23" i="12" s="1"/>
  <c r="O23" i="12" s="1"/>
  <c r="P23" i="12" s="1"/>
  <c r="E23" i="12"/>
  <c r="F23" i="12" s="1"/>
  <c r="G23" i="12" s="1"/>
  <c r="H23" i="12" s="1"/>
  <c r="D23" i="12"/>
  <c r="C23" i="12"/>
  <c r="E22" i="12"/>
  <c r="F22" i="12" s="1"/>
  <c r="G22" i="12" s="1"/>
  <c r="C22" i="12"/>
  <c r="D22" i="12" s="1"/>
  <c r="B18" i="12"/>
  <c r="B17" i="12"/>
  <c r="B9" i="12"/>
  <c r="B6" i="12"/>
  <c r="K4" i="12"/>
  <c r="L4" i="12" s="1"/>
  <c r="M4" i="12" s="1"/>
  <c r="N4" i="12" s="1"/>
  <c r="O4" i="12" s="1"/>
  <c r="P4" i="12" s="1"/>
  <c r="E4" i="12"/>
  <c r="F4" i="12" s="1"/>
  <c r="G4" i="12" s="1"/>
  <c r="H4" i="12" s="1"/>
  <c r="I4" i="12" s="1"/>
  <c r="J4" i="12" s="1"/>
  <c r="D4" i="12"/>
  <c r="C4" i="12"/>
  <c r="C2" i="12"/>
  <c r="B27" i="11"/>
  <c r="F26" i="1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D26" i="11"/>
  <c r="E26" i="11" s="1"/>
  <c r="C26" i="11"/>
  <c r="D25" i="1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B25" i="11"/>
  <c r="C25" i="11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C24" i="11"/>
  <c r="E23" i="1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D23" i="11"/>
  <c r="C23" i="11"/>
  <c r="C22" i="11"/>
  <c r="D22" i="11" s="1"/>
  <c r="B18" i="11"/>
  <c r="C17" i="11"/>
  <c r="B17" i="11"/>
  <c r="B16" i="11"/>
  <c r="B9" i="11"/>
  <c r="B6" i="11"/>
  <c r="E4" i="1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D4" i="11"/>
  <c r="C4" i="11"/>
  <c r="C2" i="11"/>
  <c r="B28" i="10"/>
  <c r="C27" i="10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P27" i="10" s="1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B26" i="10"/>
  <c r="D25" i="10"/>
  <c r="E25" i="10" s="1"/>
  <c r="F25" i="10" s="1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C25" i="10"/>
  <c r="C24" i="10"/>
  <c r="D24" i="10" s="1"/>
  <c r="D23" i="10"/>
  <c r="E23" i="10" s="1"/>
  <c r="C23" i="10"/>
  <c r="B22" i="10"/>
  <c r="C19" i="10"/>
  <c r="B19" i="10"/>
  <c r="B18" i="10"/>
  <c r="B17" i="10"/>
  <c r="B16" i="10"/>
  <c r="B14" i="10" s="1"/>
  <c r="C7" i="10" s="1"/>
  <c r="B9" i="10"/>
  <c r="B6" i="10"/>
  <c r="D4" i="10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C4" i="10"/>
  <c r="C2" i="10"/>
  <c r="B27" i="9"/>
  <c r="B25" i="9"/>
  <c r="C25" i="9" s="1"/>
  <c r="D25" i="9" s="1"/>
  <c r="E25" i="9" s="1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D24" i="9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C24" i="9"/>
  <c r="G23" i="9"/>
  <c r="H23" i="9" s="1"/>
  <c r="I23" i="9" s="1"/>
  <c r="J23" i="9" s="1"/>
  <c r="K23" i="9" s="1"/>
  <c r="L23" i="9" s="1"/>
  <c r="M23" i="9" s="1"/>
  <c r="N23" i="9" s="1"/>
  <c r="O23" i="9" s="1"/>
  <c r="P23" i="9" s="1"/>
  <c r="F23" i="9"/>
  <c r="D23" i="9"/>
  <c r="E23" i="9" s="1"/>
  <c r="C23" i="9"/>
  <c r="D22" i="9"/>
  <c r="C22" i="9"/>
  <c r="B21" i="9"/>
  <c r="B18" i="9"/>
  <c r="B16" i="9" s="1"/>
  <c r="B17" i="9"/>
  <c r="B9" i="9"/>
  <c r="C6" i="9"/>
  <c r="B6" i="9"/>
  <c r="E4" i="9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D4" i="9"/>
  <c r="C4" i="9"/>
  <c r="C2" i="9"/>
  <c r="D2" i="9" s="1"/>
  <c r="B27" i="8"/>
  <c r="B25" i="8"/>
  <c r="C25" i="8" s="1"/>
  <c r="D25" i="8" s="1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E23" i="8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D23" i="8"/>
  <c r="C23" i="8"/>
  <c r="C22" i="8"/>
  <c r="D22" i="8" s="1"/>
  <c r="B18" i="8"/>
  <c r="B17" i="8"/>
  <c r="B16" i="8"/>
  <c r="B9" i="8"/>
  <c r="B6" i="8"/>
  <c r="D4" i="8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C4" i="8"/>
  <c r="C2" i="8"/>
  <c r="C17" i="8" s="1"/>
  <c r="B27" i="7"/>
  <c r="G25" i="7"/>
  <c r="H25" i="7" s="1"/>
  <c r="I25" i="7" s="1"/>
  <c r="J25" i="7" s="1"/>
  <c r="K25" i="7" s="1"/>
  <c r="L25" i="7" s="1"/>
  <c r="M25" i="7" s="1"/>
  <c r="N25" i="7" s="1"/>
  <c r="O25" i="7" s="1"/>
  <c r="P25" i="7" s="1"/>
  <c r="C25" i="7"/>
  <c r="D25" i="7" s="1"/>
  <c r="E25" i="7" s="1"/>
  <c r="F25" i="7" s="1"/>
  <c r="B25" i="7"/>
  <c r="D24" i="7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C24" i="7"/>
  <c r="D23" i="7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C23" i="7"/>
  <c r="C22" i="7"/>
  <c r="B21" i="7"/>
  <c r="B18" i="7"/>
  <c r="B17" i="7"/>
  <c r="B16" i="7" s="1"/>
  <c r="B14" i="7" s="1"/>
  <c r="C9" i="7"/>
  <c r="B9" i="7"/>
  <c r="C7" i="7"/>
  <c r="B6" i="7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C2" i="7"/>
  <c r="D2" i="7" s="1"/>
  <c r="E2" i="7" s="1"/>
  <c r="C27" i="6"/>
  <c r="B27" i="6"/>
  <c r="C25" i="6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B25" i="6"/>
  <c r="B21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G23" i="6"/>
  <c r="H23" i="6" s="1"/>
  <c r="I23" i="6" s="1"/>
  <c r="J23" i="6" s="1"/>
  <c r="K23" i="6" s="1"/>
  <c r="L23" i="6" s="1"/>
  <c r="M23" i="6" s="1"/>
  <c r="N23" i="6" s="1"/>
  <c r="O23" i="6" s="1"/>
  <c r="P23" i="6" s="1"/>
  <c r="C23" i="6"/>
  <c r="D23" i="6" s="1"/>
  <c r="E23" i="6" s="1"/>
  <c r="F23" i="6" s="1"/>
  <c r="C22" i="6"/>
  <c r="D22" i="6" s="1"/>
  <c r="E22" i="6" s="1"/>
  <c r="C18" i="6"/>
  <c r="B18" i="6"/>
  <c r="B17" i="6"/>
  <c r="B16" i="6" s="1"/>
  <c r="B14" i="6" s="1"/>
  <c r="C7" i="6" s="1"/>
  <c r="B9" i="6"/>
  <c r="D6" i="6"/>
  <c r="B6" i="6"/>
  <c r="J4" i="6"/>
  <c r="K4" i="6" s="1"/>
  <c r="L4" i="6" s="1"/>
  <c r="M4" i="6" s="1"/>
  <c r="N4" i="6" s="1"/>
  <c r="O4" i="6" s="1"/>
  <c r="P4" i="6" s="1"/>
  <c r="C4" i="6"/>
  <c r="D4" i="6" s="1"/>
  <c r="E4" i="6" s="1"/>
  <c r="F4" i="6" s="1"/>
  <c r="G4" i="6" s="1"/>
  <c r="H4" i="6" s="1"/>
  <c r="I4" i="6" s="1"/>
  <c r="D2" i="6"/>
  <c r="E2" i="6" s="1"/>
  <c r="C2" i="6"/>
  <c r="C17" i="6" s="1"/>
  <c r="C16" i="6" s="1"/>
  <c r="B27" i="5"/>
  <c r="I25" i="5"/>
  <c r="J25" i="5" s="1"/>
  <c r="K25" i="5" s="1"/>
  <c r="L25" i="5" s="1"/>
  <c r="M25" i="5" s="1"/>
  <c r="N25" i="5" s="1"/>
  <c r="O25" i="5" s="1"/>
  <c r="P25" i="5" s="1"/>
  <c r="B25" i="5"/>
  <c r="C25" i="5" s="1"/>
  <c r="D25" i="5" s="1"/>
  <c r="E25" i="5" s="1"/>
  <c r="F25" i="5" s="1"/>
  <c r="G25" i="5" s="1"/>
  <c r="H25" i="5" s="1"/>
  <c r="H24" i="5"/>
  <c r="I24" i="5" s="1"/>
  <c r="J24" i="5" s="1"/>
  <c r="K24" i="5" s="1"/>
  <c r="L24" i="5" s="1"/>
  <c r="M24" i="5" s="1"/>
  <c r="N24" i="5" s="1"/>
  <c r="O24" i="5" s="1"/>
  <c r="P24" i="5" s="1"/>
  <c r="D24" i="5"/>
  <c r="E24" i="5" s="1"/>
  <c r="F24" i="5" s="1"/>
  <c r="G24" i="5" s="1"/>
  <c r="C24" i="5"/>
  <c r="D23" i="5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C23" i="5"/>
  <c r="D22" i="5"/>
  <c r="E22" i="5" s="1"/>
  <c r="C22" i="5"/>
  <c r="B21" i="5"/>
  <c r="B18" i="5"/>
  <c r="B16" i="5" s="1"/>
  <c r="B14" i="5" s="1"/>
  <c r="C7" i="5" s="1"/>
  <c r="C9" i="5" s="1"/>
  <c r="B17" i="5"/>
  <c r="B9" i="5"/>
  <c r="C6" i="5"/>
  <c r="B6" i="5"/>
  <c r="C4" i="5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C2" i="5"/>
  <c r="D2" i="5" s="1"/>
  <c r="B27" i="4"/>
  <c r="P26" i="4"/>
  <c r="O26" i="4" s="1"/>
  <c r="N26" i="4" s="1"/>
  <c r="K26" i="4"/>
  <c r="J26" i="4" s="1"/>
  <c r="I26" i="4" s="1"/>
  <c r="H26" i="4" s="1"/>
  <c r="G26" i="4" s="1"/>
  <c r="F26" i="4" s="1"/>
  <c r="E26" i="4" s="1"/>
  <c r="D26" i="4" s="1"/>
  <c r="H25" i="4"/>
  <c r="I25" i="4" s="1"/>
  <c r="J25" i="4" s="1"/>
  <c r="K25" i="4" s="1"/>
  <c r="L25" i="4" s="1"/>
  <c r="M25" i="4" s="1"/>
  <c r="N25" i="4" s="1"/>
  <c r="O25" i="4" s="1"/>
  <c r="P25" i="4" s="1"/>
  <c r="G25" i="4"/>
  <c r="C25" i="4"/>
  <c r="D25" i="4" s="1"/>
  <c r="E25" i="4" s="1"/>
  <c r="F25" i="4" s="1"/>
  <c r="B25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C24" i="4"/>
  <c r="E23" i="4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D23" i="4"/>
  <c r="C23" i="4"/>
  <c r="C22" i="4"/>
  <c r="B21" i="4"/>
  <c r="B18" i="4"/>
  <c r="B17" i="4"/>
  <c r="B16" i="4" s="1"/>
  <c r="B14" i="4" s="1"/>
  <c r="C9" i="4"/>
  <c r="B9" i="4"/>
  <c r="C7" i="4"/>
  <c r="B6" i="4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E2" i="4"/>
  <c r="F2" i="4" s="1"/>
  <c r="C2" i="4"/>
  <c r="D2" i="4" s="1"/>
  <c r="B29" i="3"/>
  <c r="J27" i="3"/>
  <c r="K27" i="3" s="1"/>
  <c r="L27" i="3" s="1"/>
  <c r="M27" i="3" s="1"/>
  <c r="N27" i="3" s="1"/>
  <c r="O27" i="3" s="1"/>
  <c r="P27" i="3" s="1"/>
  <c r="C27" i="3"/>
  <c r="D27" i="3" s="1"/>
  <c r="E27" i="3" s="1"/>
  <c r="F27" i="3" s="1"/>
  <c r="G27" i="3" s="1"/>
  <c r="H27" i="3" s="1"/>
  <c r="I27" i="3" s="1"/>
  <c r="B26" i="3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F24" i="3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E24" i="3"/>
  <c r="C24" i="3"/>
  <c r="D24" i="3" s="1"/>
  <c r="D23" i="3"/>
  <c r="C23" i="3"/>
  <c r="B22" i="3"/>
  <c r="D19" i="3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C19" i="3"/>
  <c r="D18" i="3"/>
  <c r="B18" i="3"/>
  <c r="C17" i="3"/>
  <c r="C16" i="3" s="1"/>
  <c r="B17" i="3"/>
  <c r="B16" i="3"/>
  <c r="B14" i="3" s="1"/>
  <c r="C7" i="3" s="1"/>
  <c r="C29" i="3" s="1"/>
  <c r="B9" i="3"/>
  <c r="E6" i="3"/>
  <c r="C6" i="3"/>
  <c r="B6" i="3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D4" i="3"/>
  <c r="E4" i="3" s="1"/>
  <c r="C4" i="3"/>
  <c r="E2" i="3"/>
  <c r="D2" i="3"/>
  <c r="C2" i="3"/>
  <c r="C18" i="3" s="1"/>
  <c r="B27" i="2"/>
  <c r="B21" i="2" s="1"/>
  <c r="B14" i="2" s="1"/>
  <c r="C7" i="2" s="1"/>
  <c r="K26" i="2"/>
  <c r="J26" i="2" s="1"/>
  <c r="I26" i="2"/>
  <c r="H26" i="2"/>
  <c r="G26" i="2" s="1"/>
  <c r="F26" i="2"/>
  <c r="E26" i="2" s="1"/>
  <c r="D26" i="2" s="1"/>
  <c r="B25" i="2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D24" i="2"/>
  <c r="E24" i="2" s="1"/>
  <c r="F24" i="2" s="1"/>
  <c r="G24" i="2" s="1"/>
  <c r="H24" i="2" s="1"/>
  <c r="I24" i="2" s="1"/>
  <c r="J24" i="2" s="1"/>
  <c r="K24" i="2" s="1"/>
  <c r="L24" i="2" s="1"/>
  <c r="C24" i="2"/>
  <c r="F23" i="2"/>
  <c r="G23" i="2" s="1"/>
  <c r="H23" i="2" s="1"/>
  <c r="I23" i="2" s="1"/>
  <c r="J23" i="2" s="1"/>
  <c r="K23" i="2" s="1"/>
  <c r="L23" i="2" s="1"/>
  <c r="D23" i="2"/>
  <c r="E23" i="2" s="1"/>
  <c r="C23" i="2"/>
  <c r="D22" i="2"/>
  <c r="C22" i="2"/>
  <c r="C18" i="2"/>
  <c r="B18" i="2"/>
  <c r="B17" i="2"/>
  <c r="B16" i="2"/>
  <c r="B9" i="2"/>
  <c r="B6" i="2"/>
  <c r="C4" i="2"/>
  <c r="D4" i="2" s="1"/>
  <c r="E4" i="2" s="1"/>
  <c r="F4" i="2" s="1"/>
  <c r="G4" i="2" s="1"/>
  <c r="H4" i="2" s="1"/>
  <c r="I4" i="2" s="1"/>
  <c r="J4" i="2" s="1"/>
  <c r="K4" i="2" s="1"/>
  <c r="L4" i="2" s="1"/>
  <c r="D2" i="2"/>
  <c r="C2" i="2"/>
  <c r="C2" i="1"/>
  <c r="B2" i="1"/>
  <c r="B16" i="32" l="1"/>
  <c r="B14" i="32" s="1"/>
  <c r="C7" i="32" s="1"/>
  <c r="C25" i="32"/>
  <c r="D25" i="32" s="1"/>
  <c r="E25" i="32" s="1"/>
  <c r="F25" i="32" s="1"/>
  <c r="G25" i="32" s="1"/>
  <c r="H25" i="32" s="1"/>
  <c r="I25" i="32" s="1"/>
  <c r="J25" i="32" s="1"/>
  <c r="K25" i="32" s="1"/>
  <c r="L25" i="32" s="1"/>
  <c r="M25" i="32" s="1"/>
  <c r="N25" i="32" s="1"/>
  <c r="O25" i="32" s="1"/>
  <c r="P25" i="32" s="1"/>
  <c r="I4" i="32"/>
  <c r="C27" i="2"/>
  <c r="C9" i="2"/>
  <c r="C28" i="10"/>
  <c r="C9" i="10"/>
  <c r="F22" i="6"/>
  <c r="F22" i="5"/>
  <c r="F18" i="4"/>
  <c r="F6" i="4"/>
  <c r="G2" i="4"/>
  <c r="F17" i="4"/>
  <c r="F16" i="4" s="1"/>
  <c r="E17" i="7"/>
  <c r="E16" i="7" s="1"/>
  <c r="E18" i="7"/>
  <c r="E6" i="7"/>
  <c r="F2" i="7"/>
  <c r="E18" i="3"/>
  <c r="F2" i="3"/>
  <c r="E22" i="11"/>
  <c r="C6" i="2"/>
  <c r="C17" i="2"/>
  <c r="C16" i="2" s="1"/>
  <c r="C21" i="6"/>
  <c r="C27" i="7"/>
  <c r="E22" i="8"/>
  <c r="E2" i="9"/>
  <c r="D17" i="9"/>
  <c r="D16" i="9" s="1"/>
  <c r="D18" i="9"/>
  <c r="D6" i="9"/>
  <c r="C18" i="10"/>
  <c r="C6" i="10"/>
  <c r="D2" i="10"/>
  <c r="B14" i="13"/>
  <c r="C7" i="13" s="1"/>
  <c r="C6" i="14"/>
  <c r="D4" i="14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E2" i="20"/>
  <c r="D17" i="20"/>
  <c r="D16" i="20" s="1"/>
  <c r="D18" i="20"/>
  <c r="D6" i="20"/>
  <c r="D18" i="2"/>
  <c r="E2" i="2"/>
  <c r="D17" i="2"/>
  <c r="C22" i="3"/>
  <c r="C14" i="3" s="1"/>
  <c r="D7" i="3" s="1"/>
  <c r="D22" i="4"/>
  <c r="C27" i="5"/>
  <c r="C21" i="5" s="1"/>
  <c r="D7" i="6"/>
  <c r="C9" i="6"/>
  <c r="C22" i="10"/>
  <c r="C21" i="7"/>
  <c r="D22" i="7"/>
  <c r="D18" i="16"/>
  <c r="D6" i="16"/>
  <c r="E2" i="16"/>
  <c r="E23" i="3"/>
  <c r="E18" i="17"/>
  <c r="E6" i="17"/>
  <c r="E17" i="17"/>
  <c r="C27" i="4"/>
  <c r="C21" i="4" s="1"/>
  <c r="B14" i="9"/>
  <c r="C7" i="9" s="1"/>
  <c r="C18" i="12"/>
  <c r="D2" i="12"/>
  <c r="C17" i="12"/>
  <c r="C16" i="12" s="1"/>
  <c r="C6" i="12"/>
  <c r="E22" i="16"/>
  <c r="F2" i="17"/>
  <c r="F18" i="23"/>
  <c r="F6" i="23"/>
  <c r="G2" i="23"/>
  <c r="F17" i="23"/>
  <c r="F16" i="23" s="1"/>
  <c r="D17" i="14"/>
  <c r="D16" i="14" s="1"/>
  <c r="D18" i="14"/>
  <c r="D6" i="14"/>
  <c r="E2" i="14"/>
  <c r="B16" i="12"/>
  <c r="D16" i="13"/>
  <c r="D17" i="16"/>
  <c r="D16" i="16" s="1"/>
  <c r="E17" i="4"/>
  <c r="E18" i="4"/>
  <c r="E6" i="4"/>
  <c r="C18" i="8"/>
  <c r="C16" i="8" s="1"/>
  <c r="C6" i="8"/>
  <c r="D2" i="8"/>
  <c r="E24" i="10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H22" i="12"/>
  <c r="J22" i="13"/>
  <c r="D17" i="7"/>
  <c r="D16" i="7" s="1"/>
  <c r="D18" i="7"/>
  <c r="D6" i="7"/>
  <c r="F23" i="10"/>
  <c r="D22" i="14"/>
  <c r="E22" i="2"/>
  <c r="D6" i="2"/>
  <c r="C9" i="3"/>
  <c r="E17" i="3"/>
  <c r="C14" i="6"/>
  <c r="E22" i="9"/>
  <c r="C21" i="2"/>
  <c r="D17" i="3"/>
  <c r="D16" i="3" s="1"/>
  <c r="D6" i="3"/>
  <c r="D17" i="4"/>
  <c r="D18" i="4"/>
  <c r="D6" i="4"/>
  <c r="E2" i="5"/>
  <c r="D17" i="5"/>
  <c r="D16" i="5" s="1"/>
  <c r="D18" i="5"/>
  <c r="D6" i="5"/>
  <c r="F2" i="6"/>
  <c r="E17" i="6"/>
  <c r="E18" i="6"/>
  <c r="E6" i="6"/>
  <c r="C6" i="6"/>
  <c r="C17" i="10"/>
  <c r="C16" i="10" s="1"/>
  <c r="C14" i="10" s="1"/>
  <c r="D7" i="10" s="1"/>
  <c r="C18" i="11"/>
  <c r="C16" i="11" s="1"/>
  <c r="C6" i="11"/>
  <c r="D2" i="11"/>
  <c r="C17" i="16"/>
  <c r="C18" i="16"/>
  <c r="C6" i="16"/>
  <c r="C18" i="5"/>
  <c r="D18" i="6"/>
  <c r="C18" i="9"/>
  <c r="C9" i="16"/>
  <c r="C6" i="4"/>
  <c r="C17" i="5"/>
  <c r="C16" i="5" s="1"/>
  <c r="C14" i="5" s="1"/>
  <c r="D7" i="5" s="1"/>
  <c r="D17" i="6"/>
  <c r="D16" i="6" s="1"/>
  <c r="C6" i="7"/>
  <c r="C17" i="9"/>
  <c r="C27" i="16"/>
  <c r="C21" i="16" s="1"/>
  <c r="F22" i="18"/>
  <c r="C18" i="4"/>
  <c r="C18" i="7"/>
  <c r="C16" i="13"/>
  <c r="D26" i="17"/>
  <c r="E26" i="17" s="1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E17" i="18"/>
  <c r="E16" i="18" s="1"/>
  <c r="E18" i="18"/>
  <c r="E6" i="18"/>
  <c r="F2" i="18"/>
  <c r="F22" i="20"/>
  <c r="C17" i="4"/>
  <c r="C16" i="4" s="1"/>
  <c r="C17" i="7"/>
  <c r="B21" i="8"/>
  <c r="B14" i="8" s="1"/>
  <c r="C7" i="8" s="1"/>
  <c r="B21" i="11"/>
  <c r="B14" i="11" s="1"/>
  <c r="C7" i="11" s="1"/>
  <c r="E2" i="13"/>
  <c r="D4" i="13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D23" i="20"/>
  <c r="E23" i="20" s="1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C9" i="22"/>
  <c r="C28" i="22"/>
  <c r="C25" i="12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B21" i="12"/>
  <c r="D6" i="13"/>
  <c r="B14" i="14"/>
  <c r="C7" i="14" s="1"/>
  <c r="E22" i="17"/>
  <c r="C9" i="19"/>
  <c r="C28" i="19"/>
  <c r="C21" i="19" s="1"/>
  <c r="D18" i="13"/>
  <c r="D22" i="15"/>
  <c r="B14" i="17"/>
  <c r="C7" i="17" s="1"/>
  <c r="D25" i="18"/>
  <c r="F18" i="24"/>
  <c r="F6" i="24"/>
  <c r="G2" i="24"/>
  <c r="F17" i="24"/>
  <c r="D17" i="15"/>
  <c r="D18" i="15"/>
  <c r="D6" i="15"/>
  <c r="E2" i="19"/>
  <c r="D17" i="19"/>
  <c r="D18" i="19"/>
  <c r="D6" i="19"/>
  <c r="C25" i="21"/>
  <c r="B21" i="21"/>
  <c r="B14" i="21" s="1"/>
  <c r="C7" i="21" s="1"/>
  <c r="E2" i="22"/>
  <c r="D17" i="22"/>
  <c r="D18" i="22"/>
  <c r="D6" i="22"/>
  <c r="E2" i="15"/>
  <c r="D17" i="17"/>
  <c r="D16" i="17" s="1"/>
  <c r="D18" i="17"/>
  <c r="D6" i="17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D6" i="18"/>
  <c r="F22" i="19"/>
  <c r="C25" i="20"/>
  <c r="D25" i="20" s="1"/>
  <c r="E25" i="20" s="1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B21" i="20"/>
  <c r="B14" i="20" s="1"/>
  <c r="C7" i="20" s="1"/>
  <c r="D17" i="25"/>
  <c r="D16" i="25" s="1"/>
  <c r="D18" i="25"/>
  <c r="D6" i="25"/>
  <c r="E2" i="25"/>
  <c r="C25" i="15"/>
  <c r="D25" i="15" s="1"/>
  <c r="E25" i="15" s="1"/>
  <c r="F25" i="15" s="1"/>
  <c r="G25" i="15" s="1"/>
  <c r="H25" i="15" s="1"/>
  <c r="I25" i="15" s="1"/>
  <c r="J25" i="15" s="1"/>
  <c r="K25" i="15" s="1"/>
  <c r="L25" i="15" s="1"/>
  <c r="M25" i="15" s="1"/>
  <c r="N25" i="15" s="1"/>
  <c r="O25" i="15" s="1"/>
  <c r="P25" i="15" s="1"/>
  <c r="B21" i="15"/>
  <c r="B14" i="15" s="1"/>
  <c r="C7" i="15" s="1"/>
  <c r="B14" i="18"/>
  <c r="C7" i="18" s="1"/>
  <c r="C9" i="25"/>
  <c r="C28" i="25"/>
  <c r="E17" i="23"/>
  <c r="E18" i="23"/>
  <c r="E6" i="23"/>
  <c r="E17" i="24"/>
  <c r="E18" i="24"/>
  <c r="E6" i="24"/>
  <c r="D18" i="31"/>
  <c r="D6" i="31"/>
  <c r="E2" i="31"/>
  <c r="D17" i="31"/>
  <c r="D16" i="31" s="1"/>
  <c r="C18" i="19"/>
  <c r="C16" i="19" s="1"/>
  <c r="C17" i="20"/>
  <c r="C16" i="20" s="1"/>
  <c r="C21" i="22"/>
  <c r="B16" i="23"/>
  <c r="B14" i="23" s="1"/>
  <c r="C7" i="23" s="1"/>
  <c r="B16" i="24"/>
  <c r="B14" i="24" s="1"/>
  <c r="C7" i="24" s="1"/>
  <c r="AD21" i="26"/>
  <c r="C6" i="28"/>
  <c r="D4" i="28"/>
  <c r="C17" i="21"/>
  <c r="C16" i="21" s="1"/>
  <c r="C18" i="21"/>
  <c r="C6" i="21"/>
  <c r="C18" i="15"/>
  <c r="C16" i="15" s="1"/>
  <c r="C18" i="17"/>
  <c r="C16" i="17" s="1"/>
  <c r="D18" i="18"/>
  <c r="D16" i="18" s="1"/>
  <c r="D23" i="19"/>
  <c r="D2" i="21"/>
  <c r="F22" i="22"/>
  <c r="E23" i="23"/>
  <c r="C27" i="28"/>
  <c r="C9" i="28"/>
  <c r="F22" i="24"/>
  <c r="C21" i="27"/>
  <c r="E22" i="21"/>
  <c r="D17" i="23"/>
  <c r="D18" i="23"/>
  <c r="D6" i="23"/>
  <c r="D17" i="24"/>
  <c r="D18" i="24"/>
  <c r="D6" i="24"/>
  <c r="C25" i="24"/>
  <c r="B21" i="24"/>
  <c r="D23" i="29"/>
  <c r="E23" i="29" s="1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C6" i="22"/>
  <c r="C21" i="25"/>
  <c r="D22" i="25"/>
  <c r="AA22" i="26"/>
  <c r="C27" i="27"/>
  <c r="C9" i="27"/>
  <c r="C9" i="33"/>
  <c r="C27" i="33"/>
  <c r="C17" i="22"/>
  <c r="C16" i="22" s="1"/>
  <c r="C14" i="22" s="1"/>
  <c r="D7" i="22" s="1"/>
  <c r="D17" i="26"/>
  <c r="D16" i="26" s="1"/>
  <c r="D18" i="26"/>
  <c r="D6" i="26"/>
  <c r="C27" i="26"/>
  <c r="C21" i="26" s="1"/>
  <c r="C14" i="26" s="1"/>
  <c r="D7" i="26" s="1"/>
  <c r="C9" i="26"/>
  <c r="C18" i="27"/>
  <c r="C16" i="27" s="1"/>
  <c r="C14" i="27" s="1"/>
  <c r="D7" i="27" s="1"/>
  <c r="C6" i="27"/>
  <c r="D2" i="27"/>
  <c r="E2" i="26"/>
  <c r="E22" i="26"/>
  <c r="F2" i="28"/>
  <c r="E17" i="28"/>
  <c r="E18" i="28"/>
  <c r="C21" i="28"/>
  <c r="C14" i="28" s="1"/>
  <c r="D7" i="28" s="1"/>
  <c r="C27" i="29"/>
  <c r="C21" i="29" s="1"/>
  <c r="C9" i="29"/>
  <c r="C9" i="30"/>
  <c r="C28" i="30"/>
  <c r="C17" i="25"/>
  <c r="C18" i="25"/>
  <c r="C17" i="31"/>
  <c r="C18" i="31"/>
  <c r="C6" i="31"/>
  <c r="D17" i="34"/>
  <c r="D18" i="34"/>
  <c r="D6" i="34"/>
  <c r="E2" i="34"/>
  <c r="AC2" i="26"/>
  <c r="D17" i="28"/>
  <c r="D16" i="28" s="1"/>
  <c r="C22" i="30"/>
  <c r="F2" i="36"/>
  <c r="E17" i="36"/>
  <c r="E18" i="36"/>
  <c r="E6" i="36"/>
  <c r="C25" i="36"/>
  <c r="B21" i="36"/>
  <c r="C17" i="29"/>
  <c r="C18" i="29"/>
  <c r="E2" i="33"/>
  <c r="D17" i="33"/>
  <c r="D18" i="33"/>
  <c r="D6" i="33"/>
  <c r="C25" i="34"/>
  <c r="D25" i="34" s="1"/>
  <c r="E25" i="34" s="1"/>
  <c r="F25" i="34" s="1"/>
  <c r="G25" i="34" s="1"/>
  <c r="H25" i="34" s="1"/>
  <c r="I25" i="34" s="1"/>
  <c r="J25" i="34" s="1"/>
  <c r="K25" i="34" s="1"/>
  <c r="L25" i="34" s="1"/>
  <c r="M25" i="34" s="1"/>
  <c r="N25" i="34" s="1"/>
  <c r="O25" i="34" s="1"/>
  <c r="P25" i="34" s="1"/>
  <c r="B21" i="34"/>
  <c r="B14" i="34" s="1"/>
  <c r="C7" i="34" s="1"/>
  <c r="D2" i="29"/>
  <c r="E22" i="29"/>
  <c r="C27" i="31"/>
  <c r="C9" i="31"/>
  <c r="C21" i="31"/>
  <c r="E22" i="35"/>
  <c r="E22" i="27"/>
  <c r="D22" i="28"/>
  <c r="C18" i="32"/>
  <c r="C16" i="32" s="1"/>
  <c r="C6" i="32"/>
  <c r="D2" i="32"/>
  <c r="E2" i="32" s="1"/>
  <c r="C21" i="33"/>
  <c r="C14" i="33" s="1"/>
  <c r="D7" i="33" s="1"/>
  <c r="D4" i="37"/>
  <c r="E4" i="37" s="1"/>
  <c r="F4" i="37" s="1"/>
  <c r="G4" i="37" s="1"/>
  <c r="H4" i="37" s="1"/>
  <c r="I4" i="37" s="1"/>
  <c r="J4" i="37" s="1"/>
  <c r="K4" i="37" s="1"/>
  <c r="L4" i="37" s="1"/>
  <c r="M4" i="37" s="1"/>
  <c r="N4" i="37" s="1"/>
  <c r="O4" i="37" s="1"/>
  <c r="P4" i="37" s="1"/>
  <c r="C6" i="37"/>
  <c r="AD9" i="26"/>
  <c r="AD18" i="26"/>
  <c r="AD16" i="26" s="1"/>
  <c r="AD14" i="26" s="1"/>
  <c r="AC7" i="26" s="1"/>
  <c r="C18" i="30"/>
  <c r="C16" i="30" s="1"/>
  <c r="C6" i="30"/>
  <c r="D2" i="30"/>
  <c r="E23" i="30"/>
  <c r="D22" i="33"/>
  <c r="D22" i="34"/>
  <c r="C16" i="36"/>
  <c r="C6" i="33"/>
  <c r="C21" i="35"/>
  <c r="C27" i="35"/>
  <c r="C9" i="35"/>
  <c r="D22" i="31"/>
  <c r="B14" i="36"/>
  <c r="C7" i="36" s="1"/>
  <c r="D22" i="32"/>
  <c r="E22" i="36"/>
  <c r="C18" i="35"/>
  <c r="C16" i="35" s="1"/>
  <c r="C14" i="35" s="1"/>
  <c r="D7" i="35" s="1"/>
  <c r="C6" i="35"/>
  <c r="D2" i="35"/>
  <c r="D17" i="37"/>
  <c r="D16" i="37" s="1"/>
  <c r="D18" i="37"/>
  <c r="E2" i="37"/>
  <c r="C25" i="37"/>
  <c r="D25" i="37" s="1"/>
  <c r="E25" i="37" s="1"/>
  <c r="F25" i="37" s="1"/>
  <c r="G25" i="37" s="1"/>
  <c r="H25" i="37" s="1"/>
  <c r="I25" i="37" s="1"/>
  <c r="J25" i="37" s="1"/>
  <c r="K25" i="37" s="1"/>
  <c r="L25" i="37" s="1"/>
  <c r="M25" i="37" s="1"/>
  <c r="N25" i="37" s="1"/>
  <c r="O25" i="37" s="1"/>
  <c r="P25" i="37" s="1"/>
  <c r="B21" i="37"/>
  <c r="E2" i="38"/>
  <c r="D17" i="38"/>
  <c r="D18" i="38"/>
  <c r="D6" i="38"/>
  <c r="D6" i="36"/>
  <c r="C17" i="39"/>
  <c r="C16" i="39" s="1"/>
  <c r="C18" i="39"/>
  <c r="C6" i="39"/>
  <c r="G22" i="40"/>
  <c r="D18" i="36"/>
  <c r="D17" i="39"/>
  <c r="D16" i="39" s="1"/>
  <c r="D18" i="39"/>
  <c r="D6" i="39"/>
  <c r="E2" i="39"/>
  <c r="D17" i="36"/>
  <c r="D16" i="36" s="1"/>
  <c r="D22" i="38"/>
  <c r="C9" i="41"/>
  <c r="C27" i="41"/>
  <c r="B14" i="38"/>
  <c r="C7" i="38" s="1"/>
  <c r="E22" i="37"/>
  <c r="B16" i="37"/>
  <c r="C17" i="41"/>
  <c r="C18" i="41"/>
  <c r="C6" i="41"/>
  <c r="D2" i="41"/>
  <c r="C6" i="38"/>
  <c r="F2" i="40"/>
  <c r="E17" i="40"/>
  <c r="E16" i="40" s="1"/>
  <c r="E18" i="40"/>
  <c r="E24" i="41"/>
  <c r="F24" i="41" s="1"/>
  <c r="G24" i="41" s="1"/>
  <c r="H24" i="41" s="1"/>
  <c r="I24" i="41" s="1"/>
  <c r="J24" i="41" s="1"/>
  <c r="K24" i="41" s="1"/>
  <c r="L24" i="41" s="1"/>
  <c r="M24" i="41" s="1"/>
  <c r="N24" i="41" s="1"/>
  <c r="O24" i="41" s="1"/>
  <c r="P24" i="41" s="1"/>
  <c r="D22" i="42"/>
  <c r="F22" i="46"/>
  <c r="C27" i="40"/>
  <c r="C21" i="40" s="1"/>
  <c r="P23" i="44"/>
  <c r="B14" i="39"/>
  <c r="C7" i="39" s="1"/>
  <c r="C27" i="45"/>
  <c r="C9" i="45"/>
  <c r="D7" i="45"/>
  <c r="C17" i="37"/>
  <c r="C16" i="37" s="1"/>
  <c r="E22" i="39"/>
  <c r="D6" i="40"/>
  <c r="E17" i="46"/>
  <c r="E16" i="46" s="1"/>
  <c r="E18" i="46"/>
  <c r="E6" i="46"/>
  <c r="F2" i="46"/>
  <c r="E6" i="40"/>
  <c r="F22" i="41"/>
  <c r="C16" i="40"/>
  <c r="C21" i="41"/>
  <c r="C27" i="42"/>
  <c r="C21" i="42" s="1"/>
  <c r="C21" i="43"/>
  <c r="D17" i="42"/>
  <c r="D18" i="42"/>
  <c r="D6" i="42"/>
  <c r="C27" i="43"/>
  <c r="C9" i="43"/>
  <c r="E2" i="42"/>
  <c r="C9" i="42"/>
  <c r="C21" i="45"/>
  <c r="D23" i="45"/>
  <c r="E23" i="45" s="1"/>
  <c r="F23" i="45" s="1"/>
  <c r="G23" i="45" s="1"/>
  <c r="H23" i="45" s="1"/>
  <c r="I23" i="45" s="1"/>
  <c r="J23" i="45" s="1"/>
  <c r="K23" i="45" s="1"/>
  <c r="L23" i="45" s="1"/>
  <c r="M23" i="45" s="1"/>
  <c r="N23" i="45" s="1"/>
  <c r="O23" i="45" s="1"/>
  <c r="P23" i="45" s="1"/>
  <c r="C18" i="43"/>
  <c r="C16" i="43" s="1"/>
  <c r="C14" i="43" s="1"/>
  <c r="D7" i="43" s="1"/>
  <c r="C6" i="43"/>
  <c r="D2" i="43"/>
  <c r="C6" i="42"/>
  <c r="E22" i="44"/>
  <c r="E22" i="45"/>
  <c r="C18" i="42"/>
  <c r="C9" i="46"/>
  <c r="C27" i="46"/>
  <c r="C21" i="46" s="1"/>
  <c r="C17" i="42"/>
  <c r="D22" i="43"/>
  <c r="B21" i="44"/>
  <c r="B14" i="44" s="1"/>
  <c r="C7" i="44" s="1"/>
  <c r="C6" i="45"/>
  <c r="C17" i="45"/>
  <c r="C16" i="45" s="1"/>
  <c r="C14" i="45" s="1"/>
  <c r="C18" i="45"/>
  <c r="D2" i="45"/>
  <c r="C16" i="46"/>
  <c r="C14" i="46" s="1"/>
  <c r="D7" i="46" s="1"/>
  <c r="D2" i="44"/>
  <c r="C6" i="44"/>
  <c r="D18" i="46"/>
  <c r="D17" i="46"/>
  <c r="C27" i="32" l="1"/>
  <c r="C21" i="32" s="1"/>
  <c r="C14" i="32" s="1"/>
  <c r="D7" i="32" s="1"/>
  <c r="D27" i="32" s="1"/>
  <c r="D21" i="32" s="1"/>
  <c r="C9" i="32"/>
  <c r="J4" i="32"/>
  <c r="K4" i="32" s="1"/>
  <c r="L4" i="32" s="1"/>
  <c r="M4" i="32" s="1"/>
  <c r="N4" i="32" s="1"/>
  <c r="O4" i="32" s="1"/>
  <c r="P4" i="32" s="1"/>
  <c r="C27" i="34"/>
  <c r="C21" i="34" s="1"/>
  <c r="C14" i="34" s="1"/>
  <c r="D7" i="34"/>
  <c r="C9" i="34"/>
  <c r="D28" i="10"/>
  <c r="D22" i="10" s="1"/>
  <c r="D9" i="10"/>
  <c r="C14" i="15"/>
  <c r="D7" i="15" s="1"/>
  <c r="D9" i="3"/>
  <c r="D29" i="3"/>
  <c r="D22" i="3" s="1"/>
  <c r="D27" i="27"/>
  <c r="D21" i="27" s="1"/>
  <c r="D9" i="27"/>
  <c r="D9" i="43"/>
  <c r="D27" i="43"/>
  <c r="D21" i="43" s="1"/>
  <c r="D27" i="33"/>
  <c r="D21" i="33" s="1"/>
  <c r="D9" i="33"/>
  <c r="C27" i="15"/>
  <c r="C9" i="15"/>
  <c r="AC27" i="26"/>
  <c r="AC21" i="26" s="1"/>
  <c r="AC9" i="26"/>
  <c r="C27" i="44"/>
  <c r="C21" i="44" s="1"/>
  <c r="C14" i="44" s="1"/>
  <c r="D7" i="44" s="1"/>
  <c r="C9" i="44"/>
  <c r="D27" i="26"/>
  <c r="D21" i="26" s="1"/>
  <c r="D9" i="26"/>
  <c r="C27" i="8"/>
  <c r="C21" i="8" s="1"/>
  <c r="C14" i="8" s="1"/>
  <c r="D7" i="8" s="1"/>
  <c r="C9" i="8"/>
  <c r="D27" i="35"/>
  <c r="D21" i="35" s="1"/>
  <c r="D9" i="35"/>
  <c r="D27" i="28"/>
  <c r="D9" i="28"/>
  <c r="C27" i="20"/>
  <c r="C21" i="20" s="1"/>
  <c r="C14" i="20" s="1"/>
  <c r="D7" i="20" s="1"/>
  <c r="C9" i="20"/>
  <c r="D27" i="46"/>
  <c r="D21" i="46" s="1"/>
  <c r="D9" i="46"/>
  <c r="D28" i="22"/>
  <c r="D21" i="22" s="1"/>
  <c r="D9" i="22"/>
  <c r="C14" i="19"/>
  <c r="D7" i="19" s="1"/>
  <c r="D9" i="5"/>
  <c r="D27" i="5"/>
  <c r="D21" i="5" s="1"/>
  <c r="D9" i="45"/>
  <c r="D27" i="45"/>
  <c r="F17" i="46"/>
  <c r="F18" i="46"/>
  <c r="F6" i="46"/>
  <c r="G2" i="46"/>
  <c r="C9" i="36"/>
  <c r="C27" i="36"/>
  <c r="C21" i="36" s="1"/>
  <c r="C14" i="36" s="1"/>
  <c r="D7" i="36" s="1"/>
  <c r="AC18" i="26"/>
  <c r="AC6" i="26"/>
  <c r="AB2" i="26"/>
  <c r="AC17" i="26"/>
  <c r="F2" i="9"/>
  <c r="E17" i="9"/>
  <c r="E18" i="9"/>
  <c r="E6" i="9"/>
  <c r="F22" i="11"/>
  <c r="E2" i="45"/>
  <c r="D18" i="45"/>
  <c r="D6" i="45"/>
  <c r="D17" i="45"/>
  <c r="E17" i="42"/>
  <c r="E16" i="42" s="1"/>
  <c r="E18" i="42"/>
  <c r="E6" i="42"/>
  <c r="F2" i="42"/>
  <c r="G22" i="46"/>
  <c r="G2" i="40"/>
  <c r="F17" i="40"/>
  <c r="F18" i="40"/>
  <c r="F6" i="40"/>
  <c r="F22" i="37"/>
  <c r="D16" i="38"/>
  <c r="E22" i="31"/>
  <c r="E22" i="28"/>
  <c r="D21" i="28"/>
  <c r="F22" i="29"/>
  <c r="D16" i="33"/>
  <c r="D25" i="36"/>
  <c r="E17" i="34"/>
  <c r="E18" i="34"/>
  <c r="E6" i="34"/>
  <c r="F2" i="34"/>
  <c r="C16" i="25"/>
  <c r="C14" i="25" s="1"/>
  <c r="D7" i="25" s="1"/>
  <c r="D16" i="23"/>
  <c r="G22" i="22"/>
  <c r="C27" i="24"/>
  <c r="C9" i="24"/>
  <c r="E16" i="23"/>
  <c r="D16" i="22"/>
  <c r="D14" i="22" s="1"/>
  <c r="E7" i="22" s="1"/>
  <c r="C16" i="16"/>
  <c r="C14" i="16" s="1"/>
  <c r="D7" i="16" s="1"/>
  <c r="E16" i="6"/>
  <c r="D16" i="4"/>
  <c r="E16" i="17"/>
  <c r="E22" i="7"/>
  <c r="C27" i="13"/>
  <c r="C21" i="13" s="1"/>
  <c r="C9" i="13"/>
  <c r="F22" i="8"/>
  <c r="E18" i="39"/>
  <c r="E6" i="39"/>
  <c r="E17" i="39"/>
  <c r="F2" i="39"/>
  <c r="E17" i="38"/>
  <c r="E18" i="38"/>
  <c r="E6" i="38"/>
  <c r="F2" i="38"/>
  <c r="D6" i="35"/>
  <c r="E2" i="35"/>
  <c r="D17" i="35"/>
  <c r="D16" i="35" s="1"/>
  <c r="D18" i="35"/>
  <c r="E22" i="33"/>
  <c r="F22" i="27"/>
  <c r="E17" i="33"/>
  <c r="E18" i="33"/>
  <c r="E6" i="33"/>
  <c r="F2" i="33"/>
  <c r="E16" i="28"/>
  <c r="Z22" i="26"/>
  <c r="F22" i="21"/>
  <c r="D18" i="21"/>
  <c r="D6" i="21"/>
  <c r="E2" i="21"/>
  <c r="D17" i="21"/>
  <c r="D16" i="21" s="1"/>
  <c r="C9" i="23"/>
  <c r="C28" i="23"/>
  <c r="C22" i="23" s="1"/>
  <c r="C14" i="23" s="1"/>
  <c r="D7" i="23" s="1"/>
  <c r="E17" i="25"/>
  <c r="E18" i="25"/>
  <c r="E6" i="25"/>
  <c r="F2" i="25"/>
  <c r="E17" i="22"/>
  <c r="E16" i="22" s="1"/>
  <c r="E18" i="22"/>
  <c r="E6" i="22"/>
  <c r="F2" i="22"/>
  <c r="E25" i="18"/>
  <c r="C16" i="7"/>
  <c r="C14" i="7" s="1"/>
  <c r="D7" i="7" s="1"/>
  <c r="G22" i="18"/>
  <c r="C16" i="9"/>
  <c r="D6" i="11"/>
  <c r="E2" i="11"/>
  <c r="D17" i="11"/>
  <c r="D16" i="11" s="1"/>
  <c r="D18" i="11"/>
  <c r="G2" i="6"/>
  <c r="F17" i="6"/>
  <c r="F16" i="6" s="1"/>
  <c r="F18" i="6"/>
  <c r="F6" i="6"/>
  <c r="D6" i="8"/>
  <c r="E2" i="8"/>
  <c r="D17" i="8"/>
  <c r="D16" i="8" s="1"/>
  <c r="D18" i="8"/>
  <c r="B14" i="12"/>
  <c r="C7" i="12" s="1"/>
  <c r="G6" i="23"/>
  <c r="G17" i="23"/>
  <c r="G18" i="23"/>
  <c r="H2" i="23"/>
  <c r="D6" i="10"/>
  <c r="E2" i="10"/>
  <c r="D18" i="10"/>
  <c r="D17" i="10"/>
  <c r="F6" i="3"/>
  <c r="G2" i="3"/>
  <c r="F17" i="3"/>
  <c r="F16" i="3" s="1"/>
  <c r="F18" i="3"/>
  <c r="G6" i="4"/>
  <c r="H2" i="4"/>
  <c r="G17" i="4"/>
  <c r="G18" i="4"/>
  <c r="H22" i="40"/>
  <c r="D14" i="26"/>
  <c r="E7" i="26" s="1"/>
  <c r="E6" i="31"/>
  <c r="F2" i="31"/>
  <c r="E17" i="31"/>
  <c r="E18" i="31"/>
  <c r="G22" i="19"/>
  <c r="F2" i="19"/>
  <c r="E17" i="19"/>
  <c r="E18" i="19"/>
  <c r="E6" i="19"/>
  <c r="C27" i="11"/>
  <c r="C21" i="11" s="1"/>
  <c r="C9" i="11"/>
  <c r="F18" i="18"/>
  <c r="F6" i="18"/>
  <c r="F17" i="18"/>
  <c r="G2" i="18"/>
  <c r="D9" i="6"/>
  <c r="D27" i="6"/>
  <c r="D21" i="6" s="1"/>
  <c r="D14" i="6" s="1"/>
  <c r="E7" i="6" s="1"/>
  <c r="D6" i="43"/>
  <c r="E2" i="43"/>
  <c r="D17" i="43"/>
  <c r="D18" i="43"/>
  <c r="E22" i="42"/>
  <c r="D18" i="41"/>
  <c r="D6" i="41"/>
  <c r="E2" i="41"/>
  <c r="D17" i="41"/>
  <c r="D16" i="41" s="1"/>
  <c r="C9" i="38"/>
  <c r="C27" i="38"/>
  <c r="C21" i="38" s="1"/>
  <c r="C14" i="38" s="1"/>
  <c r="D7" i="38"/>
  <c r="F23" i="30"/>
  <c r="F22" i="35"/>
  <c r="D18" i="29"/>
  <c r="D17" i="29"/>
  <c r="D16" i="29" s="1"/>
  <c r="E2" i="29"/>
  <c r="D6" i="29"/>
  <c r="D19" i="10"/>
  <c r="G2" i="28"/>
  <c r="F17" i="28"/>
  <c r="F16" i="28" s="1"/>
  <c r="F18" i="28"/>
  <c r="E22" i="25"/>
  <c r="D25" i="24"/>
  <c r="C21" i="24"/>
  <c r="C14" i="24" s="1"/>
  <c r="D7" i="24" s="1"/>
  <c r="E23" i="19"/>
  <c r="C9" i="21"/>
  <c r="C27" i="21"/>
  <c r="C27" i="17"/>
  <c r="C21" i="17" s="1"/>
  <c r="C14" i="17" s="1"/>
  <c r="D7" i="17" s="1"/>
  <c r="C9" i="17"/>
  <c r="F22" i="17"/>
  <c r="C14" i="4"/>
  <c r="D7" i="4" s="1"/>
  <c r="D14" i="3"/>
  <c r="E7" i="3" s="1"/>
  <c r="F22" i="2"/>
  <c r="D6" i="12"/>
  <c r="D17" i="12"/>
  <c r="D16" i="12" s="1"/>
  <c r="E2" i="12"/>
  <c r="D18" i="12"/>
  <c r="E22" i="4"/>
  <c r="D16" i="46"/>
  <c r="D14" i="46" s="1"/>
  <c r="E7" i="46" s="1"/>
  <c r="D21" i="45"/>
  <c r="C9" i="39"/>
  <c r="C27" i="39"/>
  <c r="C21" i="39" s="1"/>
  <c r="E16" i="36"/>
  <c r="D16" i="34"/>
  <c r="F22" i="26"/>
  <c r="G22" i="24"/>
  <c r="D25" i="21"/>
  <c r="C21" i="21"/>
  <c r="C14" i="21" s="1"/>
  <c r="D7" i="21" s="1"/>
  <c r="D16" i="15"/>
  <c r="C21" i="15"/>
  <c r="G22" i="20"/>
  <c r="C14" i="11"/>
  <c r="D7" i="11" s="1"/>
  <c r="K22" i="13"/>
  <c r="F23" i="3"/>
  <c r="E18" i="14"/>
  <c r="F2" i="14"/>
  <c r="E17" i="14"/>
  <c r="E6" i="14"/>
  <c r="F18" i="7"/>
  <c r="F6" i="7"/>
  <c r="G2" i="7"/>
  <c r="F17" i="7"/>
  <c r="G22" i="5"/>
  <c r="E22" i="38"/>
  <c r="E22" i="34"/>
  <c r="F22" i="45"/>
  <c r="C14" i="40"/>
  <c r="D7" i="40" s="1"/>
  <c r="F22" i="36"/>
  <c r="E22" i="14"/>
  <c r="E22" i="43"/>
  <c r="F22" i="39"/>
  <c r="C16" i="41"/>
  <c r="C14" i="41" s="1"/>
  <c r="D7" i="41" s="1"/>
  <c r="D6" i="37"/>
  <c r="E22" i="32"/>
  <c r="D6" i="32"/>
  <c r="F2" i="32"/>
  <c r="G2" i="32" s="1"/>
  <c r="D17" i="32"/>
  <c r="D18" i="32"/>
  <c r="D16" i="24"/>
  <c r="F23" i="23"/>
  <c r="E4" i="28"/>
  <c r="D6" i="28"/>
  <c r="E16" i="24"/>
  <c r="C28" i="18"/>
  <c r="C21" i="18" s="1"/>
  <c r="C14" i="18" s="1"/>
  <c r="D7" i="18" s="1"/>
  <c r="C9" i="18"/>
  <c r="E18" i="15"/>
  <c r="E6" i="15"/>
  <c r="E17" i="15"/>
  <c r="E16" i="15" s="1"/>
  <c r="F2" i="15"/>
  <c r="G6" i="24"/>
  <c r="G17" i="24"/>
  <c r="G16" i="24" s="1"/>
  <c r="G18" i="24"/>
  <c r="H2" i="24"/>
  <c r="C14" i="13"/>
  <c r="D7" i="13" s="1"/>
  <c r="F2" i="5"/>
  <c r="E17" i="5"/>
  <c r="E16" i="5" s="1"/>
  <c r="E18" i="5"/>
  <c r="E6" i="5"/>
  <c r="I22" i="12"/>
  <c r="F6" i="17"/>
  <c r="G2" i="17"/>
  <c r="F18" i="17"/>
  <c r="F17" i="17"/>
  <c r="F16" i="17" s="1"/>
  <c r="C9" i="9"/>
  <c r="C27" i="9"/>
  <c r="C21" i="9" s="1"/>
  <c r="E6" i="16"/>
  <c r="F2" i="16"/>
  <c r="E18" i="16"/>
  <c r="E17" i="16"/>
  <c r="D16" i="2"/>
  <c r="F2" i="20"/>
  <c r="E17" i="20"/>
  <c r="E18" i="20"/>
  <c r="E6" i="20"/>
  <c r="C14" i="2"/>
  <c r="D7" i="2" s="1"/>
  <c r="C14" i="39"/>
  <c r="D7" i="39" s="1"/>
  <c r="E17" i="37"/>
  <c r="E16" i="37" s="1"/>
  <c r="E18" i="37"/>
  <c r="E6" i="37"/>
  <c r="F2" i="37"/>
  <c r="E19" i="10"/>
  <c r="D6" i="30"/>
  <c r="E2" i="30"/>
  <c r="D17" i="30"/>
  <c r="D18" i="30"/>
  <c r="F17" i="36"/>
  <c r="F18" i="36"/>
  <c r="F6" i="36"/>
  <c r="G2" i="36"/>
  <c r="E17" i="26"/>
  <c r="E16" i="26" s="1"/>
  <c r="E18" i="26"/>
  <c r="E6" i="26"/>
  <c r="F2" i="26"/>
  <c r="F16" i="24"/>
  <c r="E22" i="15"/>
  <c r="C27" i="14"/>
  <c r="C21" i="14" s="1"/>
  <c r="C14" i="14" s="1"/>
  <c r="C9" i="14"/>
  <c r="D7" i="14"/>
  <c r="D14" i="5"/>
  <c r="E7" i="5" s="1"/>
  <c r="F22" i="9"/>
  <c r="F22" i="44"/>
  <c r="G22" i="41"/>
  <c r="D17" i="44"/>
  <c r="D6" i="44"/>
  <c r="E2" i="44"/>
  <c r="D18" i="44"/>
  <c r="C16" i="42"/>
  <c r="C14" i="42" s="1"/>
  <c r="D7" i="42" s="1"/>
  <c r="D16" i="42"/>
  <c r="B14" i="37"/>
  <c r="C7" i="37" s="1"/>
  <c r="C14" i="30"/>
  <c r="D7" i="30" s="1"/>
  <c r="C16" i="29"/>
  <c r="C14" i="29" s="1"/>
  <c r="D7" i="29" s="1"/>
  <c r="D14" i="28"/>
  <c r="E7" i="28" s="1"/>
  <c r="C16" i="31"/>
  <c r="C14" i="31" s="1"/>
  <c r="D7" i="31" s="1"/>
  <c r="D6" i="27"/>
  <c r="E2" i="27"/>
  <c r="D18" i="27"/>
  <c r="D17" i="27"/>
  <c r="D16" i="19"/>
  <c r="F2" i="13"/>
  <c r="E18" i="13"/>
  <c r="E6" i="13"/>
  <c r="E17" i="13"/>
  <c r="E16" i="13" s="1"/>
  <c r="E16" i="3"/>
  <c r="G23" i="10"/>
  <c r="E16" i="4"/>
  <c r="F22" i="16"/>
  <c r="E6" i="2"/>
  <c r="E17" i="2"/>
  <c r="F2" i="2"/>
  <c r="E18" i="2"/>
  <c r="G22" i="6"/>
  <c r="D16" i="32" l="1"/>
  <c r="D14" i="32" s="1"/>
  <c r="E7" i="32" s="1"/>
  <c r="E9" i="32" s="1"/>
  <c r="G17" i="32"/>
  <c r="H2" i="32"/>
  <c r="D9" i="32"/>
  <c r="D9" i="36"/>
  <c r="D27" i="36"/>
  <c r="E27" i="26"/>
  <c r="E21" i="26" s="1"/>
  <c r="E14" i="26" s="1"/>
  <c r="F7" i="26" s="1"/>
  <c r="E9" i="26"/>
  <c r="D27" i="15"/>
  <c r="D21" i="15" s="1"/>
  <c r="D9" i="15"/>
  <c r="E28" i="22"/>
  <c r="E21" i="22" s="1"/>
  <c r="E9" i="22"/>
  <c r="D27" i="39"/>
  <c r="D21" i="39" s="1"/>
  <c r="D14" i="39" s="1"/>
  <c r="E7" i="39" s="1"/>
  <c r="D9" i="39"/>
  <c r="D28" i="18"/>
  <c r="D21" i="18" s="1"/>
  <c r="D14" i="18" s="1"/>
  <c r="E7" i="18"/>
  <c r="D9" i="18"/>
  <c r="D27" i="44"/>
  <c r="D21" i="44" s="1"/>
  <c r="D9" i="44"/>
  <c r="D27" i="21"/>
  <c r="D9" i="21"/>
  <c r="E7" i="17"/>
  <c r="D27" i="17"/>
  <c r="D21" i="17" s="1"/>
  <c r="D14" i="17" s="1"/>
  <c r="D9" i="17"/>
  <c r="F7" i="3"/>
  <c r="E9" i="3"/>
  <c r="E29" i="3"/>
  <c r="E22" i="3" s="1"/>
  <c r="E7" i="13"/>
  <c r="D27" i="13"/>
  <c r="D21" i="13" s="1"/>
  <c r="D14" i="13" s="1"/>
  <c r="D9" i="13"/>
  <c r="D27" i="20"/>
  <c r="D21" i="20" s="1"/>
  <c r="D14" i="20" s="1"/>
  <c r="D9" i="20"/>
  <c r="E7" i="20"/>
  <c r="E7" i="23"/>
  <c r="D28" i="23"/>
  <c r="D22" i="23" s="1"/>
  <c r="D9" i="23"/>
  <c r="E9" i="6"/>
  <c r="E27" i="6"/>
  <c r="E21" i="6" s="1"/>
  <c r="D27" i="24"/>
  <c r="D9" i="24"/>
  <c r="E27" i="46"/>
  <c r="E21" i="46" s="1"/>
  <c r="E14" i="46" s="1"/>
  <c r="E9" i="46"/>
  <c r="F7" i="46"/>
  <c r="E27" i="5"/>
  <c r="E21" i="5" s="1"/>
  <c r="E9" i="5"/>
  <c r="D27" i="11"/>
  <c r="D21" i="11" s="1"/>
  <c r="D9" i="11"/>
  <c r="E27" i="28"/>
  <c r="E9" i="28"/>
  <c r="D27" i="8"/>
  <c r="D21" i="8" s="1"/>
  <c r="D9" i="8"/>
  <c r="C28" i="37"/>
  <c r="C21" i="37" s="1"/>
  <c r="C14" i="37" s="1"/>
  <c r="D7" i="37" s="1"/>
  <c r="C9" i="37"/>
  <c r="I2" i="23"/>
  <c r="H17" i="23"/>
  <c r="H6" i="23"/>
  <c r="H18" i="23"/>
  <c r="F17" i="22"/>
  <c r="F18" i="22"/>
  <c r="F6" i="22"/>
  <c r="G2" i="22"/>
  <c r="G22" i="37"/>
  <c r="F18" i="42"/>
  <c r="F6" i="42"/>
  <c r="G2" i="42"/>
  <c r="F17" i="42"/>
  <c r="G23" i="23"/>
  <c r="F17" i="19"/>
  <c r="F18" i="19"/>
  <c r="F6" i="19"/>
  <c r="G2" i="19"/>
  <c r="I22" i="40"/>
  <c r="G22" i="29"/>
  <c r="F6" i="13"/>
  <c r="F17" i="13"/>
  <c r="G2" i="13"/>
  <c r="F18" i="13"/>
  <c r="G17" i="36"/>
  <c r="G18" i="36"/>
  <c r="G6" i="36"/>
  <c r="H2" i="36"/>
  <c r="D9" i="41"/>
  <c r="D27" i="41"/>
  <c r="D21" i="41" s="1"/>
  <c r="D14" i="41" s="1"/>
  <c r="E7" i="41" s="1"/>
  <c r="G22" i="36"/>
  <c r="F22" i="38"/>
  <c r="G22" i="2"/>
  <c r="E25" i="24"/>
  <c r="D21" i="24"/>
  <c r="D14" i="24" s="1"/>
  <c r="E7" i="24" s="1"/>
  <c r="H22" i="19"/>
  <c r="G17" i="3"/>
  <c r="G18" i="3"/>
  <c r="G6" i="3"/>
  <c r="H2" i="3"/>
  <c r="F17" i="38"/>
  <c r="F18" i="38"/>
  <c r="F6" i="38"/>
  <c r="G2" i="38"/>
  <c r="F18" i="34"/>
  <c r="F6" i="34"/>
  <c r="G2" i="34"/>
  <c r="F17" i="34"/>
  <c r="F16" i="34" s="1"/>
  <c r="G22" i="11"/>
  <c r="F16" i="46"/>
  <c r="D27" i="38"/>
  <c r="D21" i="38" s="1"/>
  <c r="D9" i="38"/>
  <c r="D14" i="19"/>
  <c r="D27" i="29"/>
  <c r="D21" i="29" s="1"/>
  <c r="D14" i="29" s="1"/>
  <c r="E7" i="29" s="1"/>
  <c r="D9" i="29"/>
  <c r="E18" i="44"/>
  <c r="E17" i="44"/>
  <c r="E16" i="44" s="1"/>
  <c r="E6" i="44"/>
  <c r="F2" i="44"/>
  <c r="F18" i="37"/>
  <c r="F6" i="37"/>
  <c r="G2" i="37"/>
  <c r="F17" i="37"/>
  <c r="G22" i="39"/>
  <c r="L22" i="13"/>
  <c r="D14" i="15"/>
  <c r="E7" i="15" s="1"/>
  <c r="F22" i="4"/>
  <c r="F22" i="25"/>
  <c r="E17" i="29"/>
  <c r="E16" i="29" s="1"/>
  <c r="F2" i="29"/>
  <c r="F19" i="10" s="1"/>
  <c r="E18" i="29"/>
  <c r="E6" i="29"/>
  <c r="G16" i="23"/>
  <c r="C14" i="9"/>
  <c r="D7" i="9" s="1"/>
  <c r="Y22" i="26"/>
  <c r="G22" i="27"/>
  <c r="H22" i="41"/>
  <c r="F2" i="27"/>
  <c r="E17" i="27"/>
  <c r="E6" i="27"/>
  <c r="E18" i="27"/>
  <c r="D27" i="42"/>
  <c r="D21" i="42" s="1"/>
  <c r="D14" i="42" s="1"/>
  <c r="E7" i="42" s="1"/>
  <c r="D9" i="42"/>
  <c r="G23" i="3"/>
  <c r="D9" i="19"/>
  <c r="D28" i="19"/>
  <c r="D21" i="19" s="1"/>
  <c r="E7" i="19"/>
  <c r="D9" i="2"/>
  <c r="D27" i="2"/>
  <c r="D21" i="2" s="1"/>
  <c r="H23" i="10"/>
  <c r="D9" i="30"/>
  <c r="D28" i="30"/>
  <c r="D22" i="30" s="1"/>
  <c r="E7" i="40"/>
  <c r="D9" i="40"/>
  <c r="D27" i="40"/>
  <c r="D21" i="40" s="1"/>
  <c r="D14" i="40" s="1"/>
  <c r="H22" i="18"/>
  <c r="E14" i="22"/>
  <c r="F7" i="22" s="1"/>
  <c r="D14" i="21"/>
  <c r="E7" i="21" s="1"/>
  <c r="E14" i="28"/>
  <c r="F7" i="28" s="1"/>
  <c r="F22" i="33"/>
  <c r="G22" i="8"/>
  <c r="F22" i="28"/>
  <c r="E21" i="28"/>
  <c r="F18" i="26"/>
  <c r="F6" i="26"/>
  <c r="G2" i="26"/>
  <c r="F17" i="26"/>
  <c r="G22" i="16"/>
  <c r="D14" i="2"/>
  <c r="E7" i="2" s="1"/>
  <c r="D27" i="31"/>
  <c r="D21" i="31" s="1"/>
  <c r="D14" i="31" s="1"/>
  <c r="E7" i="31" s="1"/>
  <c r="D9" i="31"/>
  <c r="G22" i="44"/>
  <c r="F22" i="15"/>
  <c r="H2" i="17"/>
  <c r="G17" i="17"/>
  <c r="G18" i="17"/>
  <c r="G6" i="17"/>
  <c r="G22" i="26"/>
  <c r="F22" i="42"/>
  <c r="D28" i="25"/>
  <c r="D21" i="25" s="1"/>
  <c r="D14" i="25" s="1"/>
  <c r="E7" i="25" s="1"/>
  <c r="D9" i="25"/>
  <c r="AB17" i="26"/>
  <c r="AB18" i="26"/>
  <c r="AB6" i="26"/>
  <c r="AA2" i="26"/>
  <c r="G22" i="9"/>
  <c r="F18" i="16"/>
  <c r="F17" i="16"/>
  <c r="F16" i="16" s="1"/>
  <c r="F6" i="16"/>
  <c r="G2" i="16"/>
  <c r="I2" i="24"/>
  <c r="H17" i="24"/>
  <c r="H6" i="24"/>
  <c r="H18" i="24"/>
  <c r="F6" i="2"/>
  <c r="F17" i="2"/>
  <c r="F16" i="2" s="1"/>
  <c r="G2" i="2"/>
  <c r="F18" i="2"/>
  <c r="J22" i="12"/>
  <c r="H22" i="5"/>
  <c r="D16" i="10"/>
  <c r="D14" i="10" s="1"/>
  <c r="E7" i="10" s="1"/>
  <c r="E16" i="2"/>
  <c r="E14" i="3"/>
  <c r="D16" i="27"/>
  <c r="D14" i="27" s="1"/>
  <c r="E7" i="27" s="1"/>
  <c r="D16" i="44"/>
  <c r="D14" i="44" s="1"/>
  <c r="E7" i="44" s="1"/>
  <c r="F16" i="36"/>
  <c r="E16" i="20"/>
  <c r="E17" i="32"/>
  <c r="E6" i="32"/>
  <c r="E18" i="32"/>
  <c r="F22" i="43"/>
  <c r="G22" i="45"/>
  <c r="E16" i="14"/>
  <c r="E25" i="21"/>
  <c r="D21" i="21"/>
  <c r="D16" i="43"/>
  <c r="D14" i="43" s="1"/>
  <c r="E7" i="43" s="1"/>
  <c r="E16" i="31"/>
  <c r="G16" i="4"/>
  <c r="C9" i="12"/>
  <c r="C27" i="12"/>
  <c r="C21" i="12" s="1"/>
  <c r="C14" i="12" s="1"/>
  <c r="D7" i="12" s="1"/>
  <c r="G17" i="6"/>
  <c r="G18" i="6"/>
  <c r="G6" i="6"/>
  <c r="H2" i="6"/>
  <c r="F18" i="25"/>
  <c r="F6" i="25"/>
  <c r="F17" i="25"/>
  <c r="G2" i="25"/>
  <c r="E6" i="21"/>
  <c r="E17" i="21"/>
  <c r="E18" i="21"/>
  <c r="F2" i="21"/>
  <c r="F17" i="33"/>
  <c r="F16" i="33" s="1"/>
  <c r="F18" i="33"/>
  <c r="F6" i="33"/>
  <c r="G2" i="33"/>
  <c r="E16" i="38"/>
  <c r="D14" i="4"/>
  <c r="E7" i="4" s="1"/>
  <c r="E16" i="34"/>
  <c r="F22" i="31"/>
  <c r="F16" i="40"/>
  <c r="D16" i="45"/>
  <c r="D14" i="45" s="1"/>
  <c r="E7" i="45" s="1"/>
  <c r="E16" i="9"/>
  <c r="G2" i="20"/>
  <c r="F17" i="20"/>
  <c r="F16" i="20" s="1"/>
  <c r="F18" i="20"/>
  <c r="F6" i="20"/>
  <c r="F6" i="15"/>
  <c r="G2" i="15"/>
  <c r="F17" i="15"/>
  <c r="F18" i="15"/>
  <c r="F16" i="7"/>
  <c r="F6" i="14"/>
  <c r="G2" i="14"/>
  <c r="F18" i="14"/>
  <c r="F17" i="14"/>
  <c r="H22" i="20"/>
  <c r="E17" i="12"/>
  <c r="E18" i="12"/>
  <c r="F2" i="12"/>
  <c r="E6" i="12"/>
  <c r="D27" i="4"/>
  <c r="D21" i="4" s="1"/>
  <c r="D9" i="4"/>
  <c r="E6" i="41"/>
  <c r="E18" i="41"/>
  <c r="F2" i="41"/>
  <c r="E17" i="41"/>
  <c r="E16" i="41" s="1"/>
  <c r="F2" i="43"/>
  <c r="E17" i="43"/>
  <c r="E16" i="43" s="1"/>
  <c r="E18" i="43"/>
  <c r="E6" i="43"/>
  <c r="G2" i="31"/>
  <c r="F17" i="31"/>
  <c r="F18" i="31"/>
  <c r="F6" i="31"/>
  <c r="I2" i="4"/>
  <c r="H17" i="4"/>
  <c r="H16" i="4" s="1"/>
  <c r="H18" i="4"/>
  <c r="H6" i="4"/>
  <c r="F2" i="10"/>
  <c r="E17" i="10"/>
  <c r="E18" i="10"/>
  <c r="E6" i="10"/>
  <c r="D27" i="7"/>
  <c r="D21" i="7" s="1"/>
  <c r="D14" i="7" s="1"/>
  <c r="E7" i="7"/>
  <c r="D9" i="7"/>
  <c r="F6" i="39"/>
  <c r="F17" i="39"/>
  <c r="F18" i="39"/>
  <c r="G2" i="39"/>
  <c r="E14" i="6"/>
  <c r="F7" i="6" s="1"/>
  <c r="H22" i="22"/>
  <c r="H2" i="40"/>
  <c r="G17" i="40"/>
  <c r="G18" i="40"/>
  <c r="G6" i="40"/>
  <c r="F17" i="9"/>
  <c r="F18" i="9"/>
  <c r="F6" i="9"/>
  <c r="G2" i="9"/>
  <c r="G6" i="18"/>
  <c r="H2" i="18"/>
  <c r="G18" i="18"/>
  <c r="G17" i="18"/>
  <c r="G16" i="18" s="1"/>
  <c r="D14" i="8"/>
  <c r="E7" i="8" s="1"/>
  <c r="D14" i="11"/>
  <c r="E7" i="11" s="1"/>
  <c r="D14" i="35"/>
  <c r="E7" i="35" s="1"/>
  <c r="E16" i="39"/>
  <c r="D9" i="16"/>
  <c r="D27" i="16"/>
  <c r="D21" i="16" s="1"/>
  <c r="D14" i="16" s="1"/>
  <c r="E7" i="16" s="1"/>
  <c r="E25" i="36"/>
  <c r="D21" i="36"/>
  <c r="D14" i="36" s="1"/>
  <c r="E7" i="36" s="1"/>
  <c r="D14" i="38"/>
  <c r="E7" i="38" s="1"/>
  <c r="H22" i="46"/>
  <c r="G18" i="46"/>
  <c r="G6" i="46"/>
  <c r="G17" i="46"/>
  <c r="G16" i="46" s="1"/>
  <c r="H2" i="46"/>
  <c r="D27" i="34"/>
  <c r="D21" i="34" s="1"/>
  <c r="D14" i="34" s="1"/>
  <c r="E7" i="34" s="1"/>
  <c r="D9" i="34"/>
  <c r="D27" i="14"/>
  <c r="D21" i="14" s="1"/>
  <c r="D14" i="14" s="1"/>
  <c r="E7" i="14" s="1"/>
  <c r="D9" i="14"/>
  <c r="D16" i="30"/>
  <c r="E14" i="5"/>
  <c r="F7" i="5" s="1"/>
  <c r="F4" i="28"/>
  <c r="E6" i="28"/>
  <c r="F22" i="32"/>
  <c r="F22" i="34"/>
  <c r="G6" i="7"/>
  <c r="H2" i="7"/>
  <c r="G17" i="7"/>
  <c r="G16" i="7" s="1"/>
  <c r="G18" i="7"/>
  <c r="H22" i="24"/>
  <c r="G22" i="17"/>
  <c r="G22" i="35"/>
  <c r="H22" i="6"/>
  <c r="F2" i="30"/>
  <c r="E17" i="30"/>
  <c r="E18" i="30"/>
  <c r="E6" i="30"/>
  <c r="E16" i="16"/>
  <c r="F17" i="5"/>
  <c r="F16" i="5" s="1"/>
  <c r="F18" i="5"/>
  <c r="F6" i="5"/>
  <c r="G2" i="5"/>
  <c r="F22" i="14"/>
  <c r="F23" i="19"/>
  <c r="H2" i="28"/>
  <c r="G17" i="28"/>
  <c r="G16" i="28" s="1"/>
  <c r="G18" i="28"/>
  <c r="G23" i="30"/>
  <c r="F16" i="18"/>
  <c r="E16" i="19"/>
  <c r="F2" i="8"/>
  <c r="E17" i="8"/>
  <c r="E16" i="8" s="1"/>
  <c r="E18" i="8"/>
  <c r="E6" i="8"/>
  <c r="F2" i="11"/>
  <c r="E17" i="11"/>
  <c r="E16" i="11" s="1"/>
  <c r="E6" i="11"/>
  <c r="E18" i="11"/>
  <c r="F25" i="18"/>
  <c r="E16" i="25"/>
  <c r="G22" i="21"/>
  <c r="E16" i="33"/>
  <c r="F2" i="35"/>
  <c r="E17" i="35"/>
  <c r="E6" i="35"/>
  <c r="E18" i="35"/>
  <c r="F22" i="7"/>
  <c r="D14" i="23"/>
  <c r="D14" i="33"/>
  <c r="E7" i="33" s="1"/>
  <c r="F2" i="45"/>
  <c r="E6" i="45"/>
  <c r="E18" i="45"/>
  <c r="E17" i="45"/>
  <c r="AC16" i="26"/>
  <c r="AC14" i="26" s="1"/>
  <c r="AB7" i="26" s="1"/>
  <c r="H18" i="32" l="1"/>
  <c r="H17" i="32"/>
  <c r="E27" i="32"/>
  <c r="E21" i="32" s="1"/>
  <c r="E27" i="34"/>
  <c r="E21" i="34" s="1"/>
  <c r="E9" i="34"/>
  <c r="E27" i="16"/>
  <c r="E21" i="16" s="1"/>
  <c r="E9" i="16"/>
  <c r="F7" i="4"/>
  <c r="E9" i="4"/>
  <c r="E27" i="4"/>
  <c r="E21" i="4" s="1"/>
  <c r="E14" i="4" s="1"/>
  <c r="F9" i="28"/>
  <c r="F27" i="28"/>
  <c r="E9" i="24"/>
  <c r="E27" i="24"/>
  <c r="E27" i="2"/>
  <c r="E21" i="2" s="1"/>
  <c r="E14" i="2" s="1"/>
  <c r="F7" i="2" s="1"/>
  <c r="E9" i="2"/>
  <c r="E9" i="21"/>
  <c r="E27" i="21"/>
  <c r="E27" i="42"/>
  <c r="E21" i="42" s="1"/>
  <c r="E14" i="42" s="1"/>
  <c r="F7" i="42"/>
  <c r="E9" i="42"/>
  <c r="E9" i="15"/>
  <c r="E27" i="15"/>
  <c r="E21" i="15" s="1"/>
  <c r="E14" i="15" s="1"/>
  <c r="F7" i="15" s="1"/>
  <c r="F27" i="26"/>
  <c r="F21" i="26" s="1"/>
  <c r="F9" i="26"/>
  <c r="F9" i="22"/>
  <c r="F28" i="22"/>
  <c r="F21" i="22" s="1"/>
  <c r="F27" i="6"/>
  <c r="F21" i="6" s="1"/>
  <c r="F14" i="6" s="1"/>
  <c r="G7" i="6"/>
  <c r="F9" i="6"/>
  <c r="E28" i="25"/>
  <c r="E21" i="25" s="1"/>
  <c r="E9" i="25"/>
  <c r="E27" i="39"/>
  <c r="E21" i="39" s="1"/>
  <c r="E14" i="39" s="1"/>
  <c r="F7" i="39" s="1"/>
  <c r="E9" i="39"/>
  <c r="E27" i="36"/>
  <c r="E9" i="36"/>
  <c r="D27" i="12"/>
  <c r="D21" i="12" s="1"/>
  <c r="D14" i="12" s="1"/>
  <c r="D9" i="12"/>
  <c r="E7" i="12"/>
  <c r="D28" i="37"/>
  <c r="D21" i="37" s="1"/>
  <c r="D14" i="37" s="1"/>
  <c r="E7" i="37"/>
  <c r="D9" i="37"/>
  <c r="F27" i="5"/>
  <c r="F21" i="5" s="1"/>
  <c r="F9" i="5"/>
  <c r="E27" i="44"/>
  <c r="E21" i="44" s="1"/>
  <c r="E14" i="44" s="1"/>
  <c r="F7" i="44" s="1"/>
  <c r="E9" i="44"/>
  <c r="E27" i="11"/>
  <c r="E21" i="11" s="1"/>
  <c r="E9" i="11"/>
  <c r="E27" i="14"/>
  <c r="E21" i="14" s="1"/>
  <c r="E9" i="14"/>
  <c r="E27" i="38"/>
  <c r="E21" i="38" s="1"/>
  <c r="E14" i="38" s="1"/>
  <c r="F7" i="38" s="1"/>
  <c r="E9" i="38"/>
  <c r="E9" i="8"/>
  <c r="E27" i="8"/>
  <c r="E21" i="8" s="1"/>
  <c r="E27" i="31"/>
  <c r="E21" i="31" s="1"/>
  <c r="E9" i="31"/>
  <c r="E27" i="29"/>
  <c r="E21" i="29" s="1"/>
  <c r="E9" i="29"/>
  <c r="E27" i="41"/>
  <c r="E21" i="41" s="1"/>
  <c r="E9" i="41"/>
  <c r="G4" i="28"/>
  <c r="F6" i="28"/>
  <c r="E14" i="34"/>
  <c r="F7" i="34" s="1"/>
  <c r="G17" i="19"/>
  <c r="G18" i="19"/>
  <c r="G6" i="19"/>
  <c r="H2" i="19"/>
  <c r="G22" i="15"/>
  <c r="E14" i="29"/>
  <c r="F7" i="29" s="1"/>
  <c r="F16" i="38"/>
  <c r="E27" i="20"/>
  <c r="E21" i="20" s="1"/>
  <c r="E9" i="20"/>
  <c r="E16" i="10"/>
  <c r="F16" i="31"/>
  <c r="E16" i="12"/>
  <c r="G16" i="6"/>
  <c r="H16" i="24"/>
  <c r="Z2" i="26"/>
  <c r="AA17" i="26"/>
  <c r="AA18" i="26"/>
  <c r="AA6" i="26"/>
  <c r="G22" i="25"/>
  <c r="H22" i="39"/>
  <c r="F6" i="44"/>
  <c r="F17" i="44"/>
  <c r="F18" i="44"/>
  <c r="G2" i="44"/>
  <c r="I2" i="3"/>
  <c r="H17" i="3"/>
  <c r="H16" i="3" s="1"/>
  <c r="H18" i="3"/>
  <c r="H6" i="3"/>
  <c r="F16" i="13"/>
  <c r="H22" i="37"/>
  <c r="H16" i="23"/>
  <c r="F17" i="45"/>
  <c r="F16" i="45" s="1"/>
  <c r="F6" i="45"/>
  <c r="F18" i="45"/>
  <c r="G2" i="45"/>
  <c r="K22" i="12"/>
  <c r="J2" i="24"/>
  <c r="I18" i="24"/>
  <c r="I6" i="24"/>
  <c r="I17" i="24"/>
  <c r="H22" i="26"/>
  <c r="H22" i="44"/>
  <c r="H22" i="16"/>
  <c r="F21" i="28"/>
  <c r="F14" i="28" s="1"/>
  <c r="G7" i="28" s="1"/>
  <c r="G22" i="28"/>
  <c r="I22" i="18"/>
  <c r="X22" i="26"/>
  <c r="H22" i="2"/>
  <c r="F16" i="19"/>
  <c r="J2" i="23"/>
  <c r="I18" i="23"/>
  <c r="I6" i="23"/>
  <c r="I17" i="23"/>
  <c r="I2" i="17"/>
  <c r="H17" i="17"/>
  <c r="H16" i="17" s="1"/>
  <c r="H6" i="17"/>
  <c r="H18" i="17"/>
  <c r="M22" i="13"/>
  <c r="F16" i="9"/>
  <c r="E16" i="21"/>
  <c r="E14" i="21" s="1"/>
  <c r="F7" i="21" s="1"/>
  <c r="G6" i="34"/>
  <c r="H2" i="34"/>
  <c r="G17" i="34"/>
  <c r="G18" i="34"/>
  <c r="H2" i="13"/>
  <c r="G17" i="13"/>
  <c r="G6" i="13"/>
  <c r="G18" i="13"/>
  <c r="H6" i="46"/>
  <c r="H17" i="46"/>
  <c r="H16" i="46" s="1"/>
  <c r="H18" i="46"/>
  <c r="I2" i="46"/>
  <c r="F16" i="39"/>
  <c r="G2" i="10"/>
  <c r="F17" i="10"/>
  <c r="F18" i="10"/>
  <c r="F6" i="10"/>
  <c r="H2" i="31"/>
  <c r="G17" i="31"/>
  <c r="G18" i="31"/>
  <c r="G6" i="31"/>
  <c r="F16" i="15"/>
  <c r="G17" i="25"/>
  <c r="G16" i="25" s="1"/>
  <c r="H2" i="25"/>
  <c r="G6" i="25"/>
  <c r="G18" i="25"/>
  <c r="F25" i="21"/>
  <c r="E21" i="21"/>
  <c r="E16" i="32"/>
  <c r="AB27" i="26"/>
  <c r="AB21" i="26" s="1"/>
  <c r="AB9" i="26"/>
  <c r="E14" i="25"/>
  <c r="F7" i="25" s="1"/>
  <c r="I2" i="18"/>
  <c r="H17" i="18"/>
  <c r="H16" i="18" s="1"/>
  <c r="H6" i="18"/>
  <c r="H18" i="18"/>
  <c r="G16" i="40"/>
  <c r="G17" i="15"/>
  <c r="G18" i="15"/>
  <c r="G6" i="15"/>
  <c r="H2" i="15"/>
  <c r="E27" i="45"/>
  <c r="E21" i="45" s="1"/>
  <c r="E9" i="45"/>
  <c r="F16" i="25"/>
  <c r="E14" i="14"/>
  <c r="F7" i="14" s="1"/>
  <c r="F17" i="32"/>
  <c r="F18" i="32"/>
  <c r="F6" i="32"/>
  <c r="H2" i="16"/>
  <c r="G17" i="16"/>
  <c r="G18" i="16"/>
  <c r="G6" i="16"/>
  <c r="H22" i="8"/>
  <c r="H23" i="3"/>
  <c r="E16" i="27"/>
  <c r="D9" i="9"/>
  <c r="D27" i="9"/>
  <c r="D21" i="9" s="1"/>
  <c r="D14" i="9" s="1"/>
  <c r="E7" i="9"/>
  <c r="G22" i="4"/>
  <c r="G22" i="38"/>
  <c r="H18" i="36"/>
  <c r="H6" i="36"/>
  <c r="I2" i="36"/>
  <c r="H17" i="36"/>
  <c r="H16" i="36" s="1"/>
  <c r="H23" i="23"/>
  <c r="G18" i="22"/>
  <c r="G6" i="22"/>
  <c r="H2" i="22"/>
  <c r="G17" i="22"/>
  <c r="G16" i="22" s="1"/>
  <c r="E9" i="17"/>
  <c r="E27" i="17"/>
  <c r="E21" i="17" s="1"/>
  <c r="E14" i="17" s="1"/>
  <c r="F7" i="17" s="1"/>
  <c r="E28" i="18"/>
  <c r="E21" i="18" s="1"/>
  <c r="E14" i="18" s="1"/>
  <c r="F7" i="18" s="1"/>
  <c r="E9" i="18"/>
  <c r="G2" i="35"/>
  <c r="F17" i="35"/>
  <c r="F18" i="35"/>
  <c r="F6" i="35"/>
  <c r="E9" i="43"/>
  <c r="E27" i="43"/>
  <c r="E21" i="43" s="1"/>
  <c r="E9" i="40"/>
  <c r="E27" i="40"/>
  <c r="E21" i="40" s="1"/>
  <c r="E14" i="40" s="1"/>
  <c r="F7" i="40" s="1"/>
  <c r="E14" i="11"/>
  <c r="F7" i="11" s="1"/>
  <c r="F18" i="41"/>
  <c r="G2" i="41"/>
  <c r="F17" i="41"/>
  <c r="F6" i="41"/>
  <c r="E27" i="27"/>
  <c r="E21" i="27" s="1"/>
  <c r="E9" i="27"/>
  <c r="F29" i="3"/>
  <c r="F22" i="3" s="1"/>
  <c r="F14" i="3" s="1"/>
  <c r="G7" i="3" s="1"/>
  <c r="F9" i="3"/>
  <c r="I22" i="20"/>
  <c r="G18" i="33"/>
  <c r="G6" i="33"/>
  <c r="H2" i="33"/>
  <c r="G17" i="33"/>
  <c r="G16" i="33" s="1"/>
  <c r="E16" i="45"/>
  <c r="E14" i="45" s="1"/>
  <c r="F7" i="45" s="1"/>
  <c r="E14" i="8"/>
  <c r="F7" i="8" s="1"/>
  <c r="I22" i="6"/>
  <c r="I22" i="24"/>
  <c r="H17" i="40"/>
  <c r="H16" i="40" s="1"/>
  <c r="H18" i="40"/>
  <c r="H6" i="40"/>
  <c r="I2" i="40"/>
  <c r="F16" i="14"/>
  <c r="E28" i="10"/>
  <c r="E22" i="10" s="1"/>
  <c r="E9" i="10"/>
  <c r="G17" i="2"/>
  <c r="G16" i="2" s="1"/>
  <c r="H2" i="2"/>
  <c r="G18" i="2"/>
  <c r="G6" i="2"/>
  <c r="AB16" i="26"/>
  <c r="F16" i="26"/>
  <c r="F14" i="26" s="1"/>
  <c r="G7" i="26" s="1"/>
  <c r="I23" i="10"/>
  <c r="G2" i="27"/>
  <c r="F17" i="27"/>
  <c r="F18" i="27"/>
  <c r="F6" i="27"/>
  <c r="F16" i="37"/>
  <c r="F14" i="46"/>
  <c r="G7" i="46" s="1"/>
  <c r="G16" i="3"/>
  <c r="H22" i="29"/>
  <c r="F27" i="46"/>
  <c r="F21" i="46" s="1"/>
  <c r="F9" i="46"/>
  <c r="G23" i="19"/>
  <c r="E14" i="41"/>
  <c r="F7" i="41" s="1"/>
  <c r="G22" i="43"/>
  <c r="F17" i="29"/>
  <c r="F16" i="29" s="1"/>
  <c r="G2" i="29"/>
  <c r="F18" i="29"/>
  <c r="F6" i="29"/>
  <c r="G17" i="20"/>
  <c r="G18" i="20"/>
  <c r="G6" i="20"/>
  <c r="H2" i="20"/>
  <c r="G22" i="42"/>
  <c r="E28" i="19"/>
  <c r="E21" i="19" s="1"/>
  <c r="E9" i="19"/>
  <c r="H22" i="21"/>
  <c r="G22" i="14"/>
  <c r="E16" i="30"/>
  <c r="F25" i="36"/>
  <c r="E21" i="36"/>
  <c r="E14" i="36" s="1"/>
  <c r="F7" i="36" s="1"/>
  <c r="G22" i="7"/>
  <c r="G17" i="5"/>
  <c r="G16" i="5" s="1"/>
  <c r="G18" i="5"/>
  <c r="G6" i="5"/>
  <c r="H2" i="5"/>
  <c r="G25" i="18"/>
  <c r="H17" i="28"/>
  <c r="H18" i="28"/>
  <c r="I2" i="28"/>
  <c r="G18" i="26"/>
  <c r="G6" i="26"/>
  <c r="H2" i="26"/>
  <c r="G17" i="26"/>
  <c r="G16" i="26" s="1"/>
  <c r="G22" i="33"/>
  <c r="I22" i="41"/>
  <c r="G6" i="37"/>
  <c r="H2" i="37"/>
  <c r="G17" i="37"/>
  <c r="G18" i="37"/>
  <c r="G19" i="10"/>
  <c r="H22" i="11"/>
  <c r="G18" i="38"/>
  <c r="G6" i="38"/>
  <c r="H2" i="38"/>
  <c r="G17" i="38"/>
  <c r="G16" i="38" s="1"/>
  <c r="I22" i="19"/>
  <c r="H22" i="36"/>
  <c r="J22" i="40"/>
  <c r="F16" i="42"/>
  <c r="E27" i="13"/>
  <c r="E21" i="13" s="1"/>
  <c r="E14" i="13" s="1"/>
  <c r="F7" i="13" s="1"/>
  <c r="E9" i="13"/>
  <c r="G2" i="12"/>
  <c r="F18" i="12"/>
  <c r="F17" i="12"/>
  <c r="F16" i="12" s="1"/>
  <c r="F6" i="12"/>
  <c r="H22" i="9"/>
  <c r="H22" i="27"/>
  <c r="F7" i="23"/>
  <c r="E28" i="23"/>
  <c r="E22" i="23" s="1"/>
  <c r="E14" i="23" s="1"/>
  <c r="E9" i="23"/>
  <c r="E27" i="33"/>
  <c r="E21" i="33" s="1"/>
  <c r="E14" i="33" s="1"/>
  <c r="F7" i="33" s="1"/>
  <c r="E9" i="33"/>
  <c r="H23" i="30"/>
  <c r="I2" i="7"/>
  <c r="H17" i="7"/>
  <c r="H6" i="7"/>
  <c r="H18" i="7"/>
  <c r="G17" i="39"/>
  <c r="G16" i="39" s="1"/>
  <c r="G6" i="39"/>
  <c r="G18" i="39"/>
  <c r="H2" i="39"/>
  <c r="F25" i="24"/>
  <c r="E21" i="24"/>
  <c r="E14" i="24" s="1"/>
  <c r="F7" i="24" s="1"/>
  <c r="G2" i="11"/>
  <c r="F17" i="11"/>
  <c r="F18" i="11"/>
  <c r="F6" i="11"/>
  <c r="H22" i="17"/>
  <c r="D14" i="30"/>
  <c r="E7" i="30" s="1"/>
  <c r="G2" i="30"/>
  <c r="F17" i="30"/>
  <c r="F18" i="30"/>
  <c r="F6" i="30"/>
  <c r="G22" i="34"/>
  <c r="G2" i="8"/>
  <c r="F17" i="8"/>
  <c r="F18" i="8"/>
  <c r="F6" i="8"/>
  <c r="F14" i="5"/>
  <c r="G7" i="5" s="1"/>
  <c r="G22" i="32"/>
  <c r="I22" i="46"/>
  <c r="G17" i="9"/>
  <c r="G18" i="9"/>
  <c r="G6" i="9"/>
  <c r="H2" i="9"/>
  <c r="I22" i="22"/>
  <c r="E27" i="7"/>
  <c r="E21" i="7" s="1"/>
  <c r="E14" i="7" s="1"/>
  <c r="F7" i="7"/>
  <c r="E9" i="7"/>
  <c r="E14" i="43"/>
  <c r="F7" i="43" s="1"/>
  <c r="G22" i="31"/>
  <c r="H22" i="45"/>
  <c r="E14" i="20"/>
  <c r="F7" i="20" s="1"/>
  <c r="E16" i="35"/>
  <c r="E14" i="19"/>
  <c r="F7" i="19" s="1"/>
  <c r="E14" i="16"/>
  <c r="F7" i="16" s="1"/>
  <c r="H22" i="35"/>
  <c r="E9" i="35"/>
  <c r="E27" i="35"/>
  <c r="E21" i="35" s="1"/>
  <c r="J2" i="4"/>
  <c r="I17" i="4"/>
  <c r="I18" i="4"/>
  <c r="I6" i="4"/>
  <c r="G2" i="43"/>
  <c r="F17" i="43"/>
  <c r="F18" i="43"/>
  <c r="F6" i="43"/>
  <c r="G18" i="14"/>
  <c r="H2" i="14"/>
  <c r="G6" i="14"/>
  <c r="G17" i="14"/>
  <c r="G2" i="21"/>
  <c r="F17" i="21"/>
  <c r="F18" i="21"/>
  <c r="F6" i="21"/>
  <c r="H17" i="6"/>
  <c r="H16" i="6" s="1"/>
  <c r="H18" i="6"/>
  <c r="H6" i="6"/>
  <c r="I2" i="6"/>
  <c r="E14" i="31"/>
  <c r="F7" i="31" s="1"/>
  <c r="I22" i="5"/>
  <c r="G16" i="17"/>
  <c r="G16" i="36"/>
  <c r="G6" i="42"/>
  <c r="H2" i="42"/>
  <c r="G17" i="42"/>
  <c r="G18" i="42"/>
  <c r="F16" i="22"/>
  <c r="F14" i="22" s="1"/>
  <c r="G7" i="22" s="1"/>
  <c r="H16" i="32" l="1"/>
  <c r="F16" i="32"/>
  <c r="E14" i="32"/>
  <c r="F7" i="32" s="1"/>
  <c r="F9" i="32" s="1"/>
  <c r="F9" i="17"/>
  <c r="F27" i="17"/>
  <c r="F21" i="17" s="1"/>
  <c r="F14" i="17" s="1"/>
  <c r="G7" i="17" s="1"/>
  <c r="G9" i="28"/>
  <c r="G27" i="28"/>
  <c r="G21" i="28" s="1"/>
  <c r="G14" i="28" s="1"/>
  <c r="H7" i="28" s="1"/>
  <c r="F27" i="38"/>
  <c r="F21" i="38" s="1"/>
  <c r="F14" i="38" s="1"/>
  <c r="G7" i="38" s="1"/>
  <c r="F9" i="38"/>
  <c r="F27" i="43"/>
  <c r="F21" i="43" s="1"/>
  <c r="F9" i="43"/>
  <c r="F27" i="36"/>
  <c r="F21" i="36" s="1"/>
  <c r="F14" i="36" s="1"/>
  <c r="G7" i="36" s="1"/>
  <c r="F9" i="36"/>
  <c r="F27" i="41"/>
  <c r="F21" i="41" s="1"/>
  <c r="F9" i="41"/>
  <c r="F27" i="39"/>
  <c r="F21" i="39" s="1"/>
  <c r="F14" i="39" s="1"/>
  <c r="G7" i="39" s="1"/>
  <c r="F9" i="39"/>
  <c r="F27" i="33"/>
  <c r="F21" i="33" s="1"/>
  <c r="F14" i="33" s="1"/>
  <c r="G7" i="33" s="1"/>
  <c r="F9" i="33"/>
  <c r="G27" i="5"/>
  <c r="G21" i="5" s="1"/>
  <c r="G9" i="5"/>
  <c r="F27" i="34"/>
  <c r="F21" i="34" s="1"/>
  <c r="F14" i="34" s="1"/>
  <c r="G7" i="34"/>
  <c r="F9" i="34"/>
  <c r="F27" i="15"/>
  <c r="F21" i="15" s="1"/>
  <c r="F14" i="15" s="1"/>
  <c r="G7" i="15" s="1"/>
  <c r="F9" i="15"/>
  <c r="F9" i="2"/>
  <c r="G7" i="2"/>
  <c r="F27" i="2"/>
  <c r="F21" i="2" s="1"/>
  <c r="F14" i="2" s="1"/>
  <c r="G27" i="46"/>
  <c r="G21" i="46" s="1"/>
  <c r="G14" i="46" s="1"/>
  <c r="H7" i="46"/>
  <c r="G9" i="46"/>
  <c r="G7" i="25"/>
  <c r="F28" i="25"/>
  <c r="F21" i="25" s="1"/>
  <c r="F9" i="25"/>
  <c r="F9" i="21"/>
  <c r="F27" i="21"/>
  <c r="F27" i="31"/>
  <c r="F21" i="31" s="1"/>
  <c r="F9" i="31"/>
  <c r="F27" i="14"/>
  <c r="F21" i="14" s="1"/>
  <c r="F9" i="14"/>
  <c r="F27" i="11"/>
  <c r="F21" i="11" s="1"/>
  <c r="F9" i="11"/>
  <c r="G7" i="11"/>
  <c r="G28" i="22"/>
  <c r="G21" i="22" s="1"/>
  <c r="G14" i="22" s="1"/>
  <c r="H7" i="22" s="1"/>
  <c r="G9" i="22"/>
  <c r="F27" i="13"/>
  <c r="F21" i="13" s="1"/>
  <c r="F9" i="13"/>
  <c r="F28" i="19"/>
  <c r="F21" i="19" s="1"/>
  <c r="F14" i="19" s="1"/>
  <c r="G7" i="19" s="1"/>
  <c r="F9" i="19"/>
  <c r="F9" i="8"/>
  <c r="F27" i="8"/>
  <c r="F21" i="8" s="1"/>
  <c r="G9" i="3"/>
  <c r="G29" i="3"/>
  <c r="G22" i="3" s="1"/>
  <c r="G14" i="3" s="1"/>
  <c r="H7" i="3" s="1"/>
  <c r="F9" i="40"/>
  <c r="F27" i="40"/>
  <c r="F21" i="40" s="1"/>
  <c r="F14" i="40" s="1"/>
  <c r="G7" i="40"/>
  <c r="F27" i="29"/>
  <c r="F21" i="29" s="1"/>
  <c r="F9" i="29"/>
  <c r="F27" i="44"/>
  <c r="F21" i="44" s="1"/>
  <c r="F9" i="44"/>
  <c r="G7" i="16"/>
  <c r="F9" i="16"/>
  <c r="F27" i="16"/>
  <c r="F21" i="16" s="1"/>
  <c r="F14" i="16" s="1"/>
  <c r="F27" i="24"/>
  <c r="F9" i="24"/>
  <c r="F27" i="20"/>
  <c r="F21" i="20" s="1"/>
  <c r="F14" i="20" s="1"/>
  <c r="G7" i="20"/>
  <c r="F9" i="20"/>
  <c r="G9" i="26"/>
  <c r="G27" i="26"/>
  <c r="G21" i="26" s="1"/>
  <c r="F9" i="45"/>
  <c r="F27" i="45"/>
  <c r="F21" i="45" s="1"/>
  <c r="F14" i="45" s="1"/>
  <c r="G7" i="45" s="1"/>
  <c r="F9" i="18"/>
  <c r="F28" i="18"/>
  <c r="F21" i="18" s="1"/>
  <c r="F14" i="18" s="1"/>
  <c r="G7" i="18" s="1"/>
  <c r="I22" i="16"/>
  <c r="I18" i="3"/>
  <c r="I6" i="3"/>
  <c r="J2" i="3"/>
  <c r="I17" i="3"/>
  <c r="I16" i="3" s="1"/>
  <c r="F16" i="30"/>
  <c r="H6" i="26"/>
  <c r="I2" i="26"/>
  <c r="H17" i="26"/>
  <c r="H18" i="26"/>
  <c r="H16" i="28"/>
  <c r="H6" i="33"/>
  <c r="I2" i="33"/>
  <c r="H17" i="33"/>
  <c r="H18" i="33"/>
  <c r="G16" i="15"/>
  <c r="K2" i="24"/>
  <c r="J17" i="24"/>
  <c r="J16" i="24" s="1"/>
  <c r="J6" i="24"/>
  <c r="J18" i="24"/>
  <c r="H2" i="44"/>
  <c r="G18" i="44"/>
  <c r="G6" i="44"/>
  <c r="G17" i="44"/>
  <c r="G16" i="44" s="1"/>
  <c r="F14" i="31"/>
  <c r="G7" i="31" s="1"/>
  <c r="H4" i="28"/>
  <c r="G6" i="28"/>
  <c r="F27" i="42"/>
  <c r="F21" i="42" s="1"/>
  <c r="F9" i="42"/>
  <c r="F9" i="4"/>
  <c r="F27" i="4"/>
  <c r="F21" i="4" s="1"/>
  <c r="F14" i="4" s="1"/>
  <c r="G7" i="4" s="1"/>
  <c r="G14" i="26"/>
  <c r="H7" i="26" s="1"/>
  <c r="E9" i="12"/>
  <c r="E27" i="12"/>
  <c r="E21" i="12" s="1"/>
  <c r="I6" i="36"/>
  <c r="J2" i="36"/>
  <c r="I18" i="36"/>
  <c r="I17" i="36"/>
  <c r="F16" i="21"/>
  <c r="F16" i="43"/>
  <c r="F14" i="43" s="1"/>
  <c r="G7" i="43" s="1"/>
  <c r="I22" i="45"/>
  <c r="F16" i="8"/>
  <c r="F14" i="8" s="1"/>
  <c r="G7" i="8" s="1"/>
  <c r="H2" i="30"/>
  <c r="G17" i="30"/>
  <c r="G16" i="30" s="1"/>
  <c r="G18" i="30"/>
  <c r="G6" i="30"/>
  <c r="H17" i="37"/>
  <c r="I2" i="37"/>
  <c r="H6" i="37"/>
  <c r="H18" i="37"/>
  <c r="H19" i="10"/>
  <c r="J22" i="24"/>
  <c r="F16" i="35"/>
  <c r="F14" i="25"/>
  <c r="F16" i="10"/>
  <c r="J2" i="17"/>
  <c r="I17" i="17"/>
  <c r="I16" i="17" s="1"/>
  <c r="I18" i="17"/>
  <c r="I6" i="17"/>
  <c r="L22" i="12"/>
  <c r="I22" i="37"/>
  <c r="E14" i="10"/>
  <c r="F7" i="10" s="1"/>
  <c r="E27" i="9"/>
  <c r="E21" i="9" s="1"/>
  <c r="E14" i="9" s="1"/>
  <c r="F7" i="9"/>
  <c r="E9" i="9"/>
  <c r="F27" i="7"/>
  <c r="F21" i="7" s="1"/>
  <c r="F14" i="7" s="1"/>
  <c r="G7" i="7"/>
  <c r="F9" i="7"/>
  <c r="H2" i="11"/>
  <c r="G17" i="11"/>
  <c r="G16" i="11" s="1"/>
  <c r="G18" i="11"/>
  <c r="G6" i="11"/>
  <c r="F14" i="42"/>
  <c r="G7" i="42" s="1"/>
  <c r="H6" i="38"/>
  <c r="I2" i="38"/>
  <c r="H18" i="38"/>
  <c r="H17" i="38"/>
  <c r="H23" i="19"/>
  <c r="G16" i="42"/>
  <c r="H2" i="21"/>
  <c r="G18" i="21"/>
  <c r="G6" i="21"/>
  <c r="G17" i="21"/>
  <c r="H2" i="43"/>
  <c r="G17" i="43"/>
  <c r="G16" i="43" s="1"/>
  <c r="G18" i="43"/>
  <c r="G6" i="43"/>
  <c r="I22" i="35"/>
  <c r="J22" i="46"/>
  <c r="H2" i="8"/>
  <c r="G17" i="8"/>
  <c r="G16" i="8" s="1"/>
  <c r="G18" i="8"/>
  <c r="G6" i="8"/>
  <c r="H16" i="7"/>
  <c r="K22" i="40"/>
  <c r="H25" i="18"/>
  <c r="G25" i="36"/>
  <c r="AB14" i="26"/>
  <c r="AA7" i="26" s="1"/>
  <c r="J22" i="6"/>
  <c r="H2" i="35"/>
  <c r="G17" i="35"/>
  <c r="G16" i="35" s="1"/>
  <c r="G18" i="35"/>
  <c r="G6" i="35"/>
  <c r="H6" i="22"/>
  <c r="I2" i="22"/>
  <c r="H17" i="22"/>
  <c r="H18" i="22"/>
  <c r="G16" i="16"/>
  <c r="H2" i="10"/>
  <c r="G17" i="10"/>
  <c r="G18" i="10"/>
  <c r="G6" i="10"/>
  <c r="G16" i="13"/>
  <c r="I16" i="23"/>
  <c r="I22" i="44"/>
  <c r="F16" i="44"/>
  <c r="F14" i="44" s="1"/>
  <c r="G7" i="44" s="1"/>
  <c r="AA16" i="26"/>
  <c r="H18" i="19"/>
  <c r="H6" i="19"/>
  <c r="I2" i="19"/>
  <c r="H17" i="19"/>
  <c r="G16" i="9"/>
  <c r="F16" i="11"/>
  <c r="F14" i="11" s="1"/>
  <c r="G16" i="37"/>
  <c r="G16" i="20"/>
  <c r="I2" i="42"/>
  <c r="H17" i="42"/>
  <c r="H6" i="42"/>
  <c r="H18" i="42"/>
  <c r="I18" i="6"/>
  <c r="I6" i="6"/>
  <c r="J2" i="6"/>
  <c r="I17" i="6"/>
  <c r="I16" i="6" s="1"/>
  <c r="G16" i="14"/>
  <c r="J22" i="22"/>
  <c r="E9" i="30"/>
  <c r="E28" i="30"/>
  <c r="E22" i="30" s="1"/>
  <c r="E14" i="30" s="1"/>
  <c r="F7" i="30" s="1"/>
  <c r="G25" i="24"/>
  <c r="F21" i="24"/>
  <c r="F14" i="24" s="1"/>
  <c r="G7" i="24" s="1"/>
  <c r="J2" i="7"/>
  <c r="I17" i="7"/>
  <c r="I16" i="7" s="1"/>
  <c r="I18" i="7"/>
  <c r="I6" i="7"/>
  <c r="F28" i="23"/>
  <c r="F22" i="23" s="1"/>
  <c r="F14" i="23" s="1"/>
  <c r="G7" i="23" s="1"/>
  <c r="F9" i="23"/>
  <c r="G6" i="12"/>
  <c r="G18" i="12"/>
  <c r="H2" i="12"/>
  <c r="G17" i="12"/>
  <c r="J22" i="41"/>
  <c r="H18" i="5"/>
  <c r="H6" i="5"/>
  <c r="I2" i="5"/>
  <c r="H17" i="5"/>
  <c r="H16" i="5" s="1"/>
  <c r="H22" i="42"/>
  <c r="G17" i="29"/>
  <c r="G18" i="29"/>
  <c r="G6" i="29"/>
  <c r="H2" i="29"/>
  <c r="F14" i="14"/>
  <c r="G7" i="14" s="1"/>
  <c r="J22" i="20"/>
  <c r="H22" i="38"/>
  <c r="E14" i="27"/>
  <c r="F7" i="27" s="1"/>
  <c r="I2" i="16"/>
  <c r="H18" i="16"/>
  <c r="H6" i="16"/>
  <c r="H17" i="16"/>
  <c r="H18" i="13"/>
  <c r="H17" i="13"/>
  <c r="I2" i="13"/>
  <c r="H6" i="13"/>
  <c r="J22" i="18"/>
  <c r="I22" i="26"/>
  <c r="F14" i="13"/>
  <c r="G7" i="13" s="1"/>
  <c r="Y2" i="26"/>
  <c r="Z17" i="26"/>
  <c r="Z18" i="26"/>
  <c r="Z6" i="26"/>
  <c r="J22" i="5"/>
  <c r="H22" i="7"/>
  <c r="J23" i="10"/>
  <c r="G18" i="32"/>
  <c r="G16" i="32" s="1"/>
  <c r="G6" i="32"/>
  <c r="H17" i="25"/>
  <c r="I2" i="25"/>
  <c r="H18" i="25"/>
  <c r="H6" i="25"/>
  <c r="I22" i="2"/>
  <c r="I22" i="36"/>
  <c r="I22" i="11"/>
  <c r="H22" i="14"/>
  <c r="F14" i="29"/>
  <c r="G7" i="29" s="1"/>
  <c r="I17" i="40"/>
  <c r="I16" i="40" s="1"/>
  <c r="I18" i="40"/>
  <c r="I6" i="40"/>
  <c r="J2" i="40"/>
  <c r="F16" i="41"/>
  <c r="G25" i="21"/>
  <c r="F21" i="21"/>
  <c r="J2" i="46"/>
  <c r="I18" i="46"/>
  <c r="I6" i="46"/>
  <c r="I17" i="46"/>
  <c r="I16" i="46" s="1"/>
  <c r="H2" i="45"/>
  <c r="G17" i="45"/>
  <c r="G18" i="45"/>
  <c r="G6" i="45"/>
  <c r="G27" i="6"/>
  <c r="G21" i="6" s="1"/>
  <c r="G9" i="6"/>
  <c r="E14" i="12"/>
  <c r="F7" i="12" s="1"/>
  <c r="H22" i="15"/>
  <c r="H22" i="32"/>
  <c r="H22" i="34"/>
  <c r="I22" i="17"/>
  <c r="H18" i="39"/>
  <c r="H17" i="39"/>
  <c r="H16" i="39" s="1"/>
  <c r="I2" i="39"/>
  <c r="H6" i="39"/>
  <c r="I22" i="27"/>
  <c r="H17" i="14"/>
  <c r="H18" i="14"/>
  <c r="H6" i="14"/>
  <c r="I2" i="14"/>
  <c r="I16" i="4"/>
  <c r="H22" i="31"/>
  <c r="H18" i="9"/>
  <c r="H6" i="9"/>
  <c r="I2" i="9"/>
  <c r="H17" i="9"/>
  <c r="H16" i="9" s="1"/>
  <c r="I23" i="30"/>
  <c r="H22" i="33"/>
  <c r="I17" i="28"/>
  <c r="I18" i="28"/>
  <c r="J2" i="28"/>
  <c r="H17" i="20"/>
  <c r="H16" i="20" s="1"/>
  <c r="H18" i="20"/>
  <c r="H6" i="20"/>
  <c r="I2" i="20"/>
  <c r="H22" i="43"/>
  <c r="F16" i="27"/>
  <c r="H18" i="2"/>
  <c r="H6" i="2"/>
  <c r="H17" i="2"/>
  <c r="I2" i="2"/>
  <c r="G18" i="41"/>
  <c r="H2" i="41"/>
  <c r="G17" i="41"/>
  <c r="G16" i="41" s="1"/>
  <c r="G6" i="41"/>
  <c r="I23" i="23"/>
  <c r="I23" i="3"/>
  <c r="I2" i="15"/>
  <c r="H17" i="15"/>
  <c r="H18" i="15"/>
  <c r="H6" i="15"/>
  <c r="J2" i="18"/>
  <c r="I17" i="18"/>
  <c r="I16" i="18" s="1"/>
  <c r="I6" i="18"/>
  <c r="I18" i="18"/>
  <c r="G16" i="31"/>
  <c r="G16" i="34"/>
  <c r="N22" i="13"/>
  <c r="K2" i="23"/>
  <c r="J17" i="23"/>
  <c r="J16" i="23" s="1"/>
  <c r="J6" i="23"/>
  <c r="J18" i="23"/>
  <c r="H22" i="28"/>
  <c r="I16" i="24"/>
  <c r="I22" i="39"/>
  <c r="G14" i="6"/>
  <c r="H7" i="6" s="1"/>
  <c r="G16" i="19"/>
  <c r="E9" i="37"/>
  <c r="E28" i="37"/>
  <c r="E21" i="37" s="1"/>
  <c r="E14" i="37" s="1"/>
  <c r="F7" i="37"/>
  <c r="K2" i="4"/>
  <c r="J17" i="4"/>
  <c r="J16" i="4" s="1"/>
  <c r="J18" i="4"/>
  <c r="J6" i="4"/>
  <c r="E14" i="35"/>
  <c r="F7" i="35" s="1"/>
  <c r="I22" i="9"/>
  <c r="J22" i="19"/>
  <c r="G14" i="5"/>
  <c r="H7" i="5" s="1"/>
  <c r="I22" i="21"/>
  <c r="I22" i="29"/>
  <c r="H2" i="27"/>
  <c r="G17" i="27"/>
  <c r="G18" i="27"/>
  <c r="G6" i="27"/>
  <c r="H22" i="4"/>
  <c r="I22" i="8"/>
  <c r="I2" i="31"/>
  <c r="H17" i="31"/>
  <c r="H16" i="31" s="1"/>
  <c r="H18" i="31"/>
  <c r="H6" i="31"/>
  <c r="I2" i="34"/>
  <c r="H17" i="34"/>
  <c r="H6" i="34"/>
  <c r="H18" i="34"/>
  <c r="H22" i="25"/>
  <c r="F27" i="32" l="1"/>
  <c r="F21" i="32" s="1"/>
  <c r="F14" i="32" s="1"/>
  <c r="G7" i="32" s="1"/>
  <c r="G27" i="32" s="1"/>
  <c r="G21" i="32" s="1"/>
  <c r="G14" i="32" s="1"/>
  <c r="H7" i="32" s="1"/>
  <c r="G27" i="43"/>
  <c r="G21" i="43" s="1"/>
  <c r="G9" i="43"/>
  <c r="G9" i="4"/>
  <c r="G27" i="4"/>
  <c r="G21" i="4" s="1"/>
  <c r="G14" i="4" s="1"/>
  <c r="H7" i="4" s="1"/>
  <c r="G27" i="33"/>
  <c r="G21" i="33" s="1"/>
  <c r="G14" i="33" s="1"/>
  <c r="H7" i="33" s="1"/>
  <c r="G9" i="33"/>
  <c r="F27" i="12"/>
  <c r="F21" i="12" s="1"/>
  <c r="F14" i="12" s="1"/>
  <c r="F9" i="12"/>
  <c r="G7" i="12"/>
  <c r="H7" i="44"/>
  <c r="G9" i="44"/>
  <c r="G27" i="44"/>
  <c r="G21" i="44" s="1"/>
  <c r="G9" i="45"/>
  <c r="G27" i="45"/>
  <c r="G21" i="45" s="1"/>
  <c r="G9" i="19"/>
  <c r="G28" i="19"/>
  <c r="G21" i="19" s="1"/>
  <c r="G14" i="19" s="1"/>
  <c r="H7" i="19" s="1"/>
  <c r="G27" i="15"/>
  <c r="G21" i="15" s="1"/>
  <c r="G9" i="15"/>
  <c r="G9" i="13"/>
  <c r="G27" i="13"/>
  <c r="G21" i="13" s="1"/>
  <c r="G27" i="38"/>
  <c r="G21" i="38" s="1"/>
  <c r="G14" i="38" s="1"/>
  <c r="H7" i="38"/>
  <c r="G9" i="38"/>
  <c r="H27" i="28"/>
  <c r="H9" i="28"/>
  <c r="F9" i="30"/>
  <c r="F28" i="30"/>
  <c r="F22" i="30" s="1"/>
  <c r="H29" i="3"/>
  <c r="H22" i="3" s="1"/>
  <c r="H14" i="3" s="1"/>
  <c r="I7" i="3" s="1"/>
  <c r="H9" i="3"/>
  <c r="H27" i="26"/>
  <c r="H21" i="26" s="1"/>
  <c r="H9" i="26"/>
  <c r="H27" i="5"/>
  <c r="H21" i="5" s="1"/>
  <c r="I7" i="5"/>
  <c r="H9" i="5"/>
  <c r="H7" i="39"/>
  <c r="G9" i="39"/>
  <c r="G27" i="39"/>
  <c r="G21" i="39" s="1"/>
  <c r="G14" i="39" s="1"/>
  <c r="G27" i="14"/>
  <c r="G21" i="14" s="1"/>
  <c r="G14" i="14" s="1"/>
  <c r="H7" i="14" s="1"/>
  <c r="G9" i="14"/>
  <c r="G28" i="23"/>
  <c r="G22" i="23" s="1"/>
  <c r="G14" i="23" s="1"/>
  <c r="H7" i="23" s="1"/>
  <c r="G9" i="23"/>
  <c r="G9" i="8"/>
  <c r="G27" i="8"/>
  <c r="G21" i="8" s="1"/>
  <c r="H28" i="22"/>
  <c r="H21" i="22" s="1"/>
  <c r="H9" i="22"/>
  <c r="H7" i="17"/>
  <c r="G9" i="17"/>
  <c r="G27" i="17"/>
  <c r="G21" i="17" s="1"/>
  <c r="G14" i="17" s="1"/>
  <c r="G9" i="18"/>
  <c r="G28" i="18"/>
  <c r="G21" i="18" s="1"/>
  <c r="G14" i="18" s="1"/>
  <c r="H7" i="18" s="1"/>
  <c r="G27" i="24"/>
  <c r="G21" i="24" s="1"/>
  <c r="G14" i="24" s="1"/>
  <c r="H7" i="24" s="1"/>
  <c r="G9" i="24"/>
  <c r="G27" i="29"/>
  <c r="G21" i="29" s="1"/>
  <c r="G9" i="29"/>
  <c r="H27" i="6"/>
  <c r="H21" i="6" s="1"/>
  <c r="H14" i="6" s="1"/>
  <c r="I7" i="6"/>
  <c r="H9" i="6"/>
  <c r="G27" i="42"/>
  <c r="G21" i="42" s="1"/>
  <c r="G14" i="42" s="1"/>
  <c r="H7" i="42" s="1"/>
  <c r="G9" i="42"/>
  <c r="G27" i="31"/>
  <c r="G21" i="31" s="1"/>
  <c r="G9" i="31"/>
  <c r="G27" i="36"/>
  <c r="G9" i="36"/>
  <c r="K22" i="19"/>
  <c r="J23" i="23"/>
  <c r="I18" i="39"/>
  <c r="J2" i="39"/>
  <c r="I6" i="39"/>
  <c r="I17" i="39"/>
  <c r="I16" i="39" s="1"/>
  <c r="K22" i="18"/>
  <c r="K2" i="7"/>
  <c r="J17" i="7"/>
  <c r="J18" i="7"/>
  <c r="J6" i="7"/>
  <c r="J22" i="2"/>
  <c r="I6" i="5"/>
  <c r="J2" i="5"/>
  <c r="I17" i="5"/>
  <c r="I18" i="5"/>
  <c r="K2" i="36"/>
  <c r="J17" i="36"/>
  <c r="J16" i="36" s="1"/>
  <c r="J18" i="36"/>
  <c r="J6" i="36"/>
  <c r="L2" i="24"/>
  <c r="K17" i="24"/>
  <c r="K18" i="24"/>
  <c r="K6" i="24"/>
  <c r="K2" i="3"/>
  <c r="J17" i="3"/>
  <c r="J16" i="3" s="1"/>
  <c r="J6" i="3"/>
  <c r="J18" i="3"/>
  <c r="G9" i="16"/>
  <c r="G27" i="16"/>
  <c r="G21" i="16" s="1"/>
  <c r="H7" i="16"/>
  <c r="J22" i="8"/>
  <c r="F14" i="27"/>
  <c r="G7" i="27" s="1"/>
  <c r="J2" i="16"/>
  <c r="I17" i="16"/>
  <c r="I18" i="16"/>
  <c r="I6" i="16"/>
  <c r="H25" i="24"/>
  <c r="G16" i="10"/>
  <c r="K23" i="10"/>
  <c r="I17" i="13"/>
  <c r="I6" i="13"/>
  <c r="I18" i="13"/>
  <c r="J2" i="13"/>
  <c r="J2" i="22"/>
  <c r="I17" i="22"/>
  <c r="I16" i="22" s="1"/>
  <c r="I6" i="22"/>
  <c r="I18" i="22"/>
  <c r="AA27" i="26"/>
  <c r="AA21" i="26" s="1"/>
  <c r="AA9" i="26"/>
  <c r="F27" i="9"/>
  <c r="F21" i="9" s="1"/>
  <c r="F14" i="9" s="1"/>
  <c r="G7" i="9"/>
  <c r="F9" i="9"/>
  <c r="J2" i="37"/>
  <c r="I18" i="37"/>
  <c r="I6" i="37"/>
  <c r="I17" i="37"/>
  <c r="I16" i="37" s="1"/>
  <c r="I19" i="10"/>
  <c r="J22" i="45"/>
  <c r="H16" i="26"/>
  <c r="H14" i="26" s="1"/>
  <c r="I7" i="26" s="1"/>
  <c r="G27" i="34"/>
  <c r="G21" i="34" s="1"/>
  <c r="G9" i="34"/>
  <c r="L2" i="4"/>
  <c r="K17" i="4"/>
  <c r="K16" i="4" s="1"/>
  <c r="K18" i="4"/>
  <c r="K6" i="4"/>
  <c r="I17" i="14"/>
  <c r="I16" i="14" s="1"/>
  <c r="I6" i="14"/>
  <c r="I18" i="14"/>
  <c r="J2" i="14"/>
  <c r="K2" i="46"/>
  <c r="J6" i="46"/>
  <c r="J17" i="46"/>
  <c r="J18" i="46"/>
  <c r="H14" i="5"/>
  <c r="I2" i="35"/>
  <c r="H17" i="35"/>
  <c r="H18" i="35"/>
  <c r="H6" i="35"/>
  <c r="K22" i="46"/>
  <c r="G27" i="40"/>
  <c r="G21" i="40" s="1"/>
  <c r="G14" i="40" s="1"/>
  <c r="H7" i="40" s="1"/>
  <c r="G9" i="40"/>
  <c r="K2" i="18"/>
  <c r="J17" i="18"/>
  <c r="J16" i="18" s="1"/>
  <c r="J18" i="18"/>
  <c r="J6" i="18"/>
  <c r="I2" i="32"/>
  <c r="I17" i="32" s="1"/>
  <c r="H6" i="32"/>
  <c r="J22" i="35"/>
  <c r="I2" i="27"/>
  <c r="H17" i="27"/>
  <c r="H16" i="27" s="1"/>
  <c r="H18" i="27"/>
  <c r="H6" i="27"/>
  <c r="I6" i="9"/>
  <c r="J2" i="9"/>
  <c r="I18" i="9"/>
  <c r="I17" i="9"/>
  <c r="H25" i="21"/>
  <c r="I2" i="21"/>
  <c r="H17" i="21"/>
  <c r="H6" i="21"/>
  <c r="H18" i="21"/>
  <c r="G27" i="20"/>
  <c r="G21" i="20" s="1"/>
  <c r="G14" i="20" s="1"/>
  <c r="H7" i="20" s="1"/>
  <c r="G9" i="20"/>
  <c r="J22" i="29"/>
  <c r="I22" i="43"/>
  <c r="H16" i="14"/>
  <c r="I22" i="14"/>
  <c r="Z16" i="26"/>
  <c r="F27" i="27"/>
  <c r="F21" i="27" s="1"/>
  <c r="F9" i="27"/>
  <c r="J22" i="44"/>
  <c r="I2" i="10"/>
  <c r="H17" i="10"/>
  <c r="H18" i="10"/>
  <c r="H6" i="10"/>
  <c r="I22" i="25"/>
  <c r="I22" i="4"/>
  <c r="F9" i="35"/>
  <c r="F27" i="35"/>
  <c r="F21" i="35" s="1"/>
  <c r="H21" i="28"/>
  <c r="I22" i="28"/>
  <c r="G14" i="34"/>
  <c r="H7" i="34" s="1"/>
  <c r="H16" i="15"/>
  <c r="H18" i="41"/>
  <c r="I2" i="41"/>
  <c r="H17" i="41"/>
  <c r="H16" i="41" s="1"/>
  <c r="H6" i="41"/>
  <c r="I16" i="28"/>
  <c r="H18" i="45"/>
  <c r="H6" i="45"/>
  <c r="I2" i="45"/>
  <c r="H17" i="45"/>
  <c r="H16" i="45" s="1"/>
  <c r="F14" i="41"/>
  <c r="G7" i="41" s="1"/>
  <c r="J22" i="11"/>
  <c r="I17" i="25"/>
  <c r="I16" i="25" s="1"/>
  <c r="I18" i="25"/>
  <c r="J2" i="25"/>
  <c r="I6" i="25"/>
  <c r="X2" i="26"/>
  <c r="Y17" i="26"/>
  <c r="Y18" i="26"/>
  <c r="Y6" i="26"/>
  <c r="H16" i="13"/>
  <c r="I22" i="38"/>
  <c r="G16" i="29"/>
  <c r="G14" i="29" s="1"/>
  <c r="H7" i="29" s="1"/>
  <c r="K22" i="41"/>
  <c r="F14" i="35"/>
  <c r="G7" i="35" s="1"/>
  <c r="H16" i="37"/>
  <c r="I2" i="44"/>
  <c r="H6" i="44"/>
  <c r="H17" i="44"/>
  <c r="H18" i="44"/>
  <c r="G14" i="15"/>
  <c r="H7" i="15" s="1"/>
  <c r="I6" i="26"/>
  <c r="J2" i="26"/>
  <c r="I17" i="26"/>
  <c r="I16" i="26" s="1"/>
  <c r="I18" i="26"/>
  <c r="I2" i="30"/>
  <c r="H17" i="30"/>
  <c r="H18" i="30"/>
  <c r="H6" i="30"/>
  <c r="O22" i="13"/>
  <c r="H27" i="46"/>
  <c r="H21" i="46" s="1"/>
  <c r="H14" i="46" s="1"/>
  <c r="I7" i="46" s="1"/>
  <c r="H9" i="46"/>
  <c r="G14" i="31"/>
  <c r="H7" i="31" s="1"/>
  <c r="I22" i="7"/>
  <c r="G14" i="8"/>
  <c r="H7" i="8" s="1"/>
  <c r="J2" i="42"/>
  <c r="I17" i="42"/>
  <c r="I18" i="42"/>
  <c r="I6" i="42"/>
  <c r="G14" i="16"/>
  <c r="L22" i="40"/>
  <c r="G27" i="7"/>
  <c r="G21" i="7" s="1"/>
  <c r="G14" i="7" s="1"/>
  <c r="H7" i="7" s="1"/>
  <c r="G9" i="7"/>
  <c r="J22" i="37"/>
  <c r="H7" i="25"/>
  <c r="G28" i="25"/>
  <c r="G21" i="25" s="1"/>
  <c r="G14" i="25" s="1"/>
  <c r="G9" i="25"/>
  <c r="L2" i="23"/>
  <c r="K17" i="23"/>
  <c r="K18" i="23"/>
  <c r="K6" i="23"/>
  <c r="J18" i="28"/>
  <c r="K2" i="28"/>
  <c r="J17" i="28"/>
  <c r="H17" i="29"/>
  <c r="H18" i="29"/>
  <c r="H6" i="29"/>
  <c r="I2" i="29"/>
  <c r="AA14" i="26"/>
  <c r="Z7" i="26" s="1"/>
  <c r="K22" i="6"/>
  <c r="J22" i="39"/>
  <c r="I22" i="15"/>
  <c r="H16" i="22"/>
  <c r="H14" i="22" s="1"/>
  <c r="I7" i="22" s="1"/>
  <c r="J22" i="17"/>
  <c r="J2" i="15"/>
  <c r="I18" i="15"/>
  <c r="I6" i="15"/>
  <c r="I17" i="15"/>
  <c r="I16" i="15" s="1"/>
  <c r="I18" i="20"/>
  <c r="I6" i="20"/>
  <c r="J2" i="20"/>
  <c r="I17" i="20"/>
  <c r="I22" i="33"/>
  <c r="J22" i="27"/>
  <c r="J18" i="40"/>
  <c r="J6" i="40"/>
  <c r="K2" i="40"/>
  <c r="J17" i="40"/>
  <c r="H16" i="25"/>
  <c r="G14" i="43"/>
  <c r="H7" i="43" s="1"/>
  <c r="G14" i="11"/>
  <c r="H7" i="11" s="1"/>
  <c r="H7" i="2"/>
  <c r="G27" i="2"/>
  <c r="G21" i="2" s="1"/>
  <c r="G14" i="2" s="1"/>
  <c r="G9" i="2"/>
  <c r="J22" i="21"/>
  <c r="J23" i="3"/>
  <c r="J2" i="2"/>
  <c r="I6" i="2"/>
  <c r="I17" i="2"/>
  <c r="I18" i="2"/>
  <c r="I22" i="31"/>
  <c r="J22" i="36"/>
  <c r="J22" i="26"/>
  <c r="K22" i="20"/>
  <c r="G16" i="12"/>
  <c r="I6" i="19"/>
  <c r="J2" i="19"/>
  <c r="I18" i="19"/>
  <c r="I17" i="19"/>
  <c r="I2" i="8"/>
  <c r="H17" i="8"/>
  <c r="H18" i="8"/>
  <c r="H6" i="8"/>
  <c r="I2" i="43"/>
  <c r="H17" i="43"/>
  <c r="H16" i="43" s="1"/>
  <c r="H18" i="43"/>
  <c r="H6" i="43"/>
  <c r="H16" i="38"/>
  <c r="I2" i="11"/>
  <c r="H17" i="11"/>
  <c r="H16" i="11" s="1"/>
  <c r="H18" i="11"/>
  <c r="H6" i="11"/>
  <c r="F28" i="10"/>
  <c r="F22" i="10" s="1"/>
  <c r="F14" i="10" s="1"/>
  <c r="G7" i="10" s="1"/>
  <c r="F9" i="10"/>
  <c r="K2" i="17"/>
  <c r="J17" i="17"/>
  <c r="J18" i="17"/>
  <c r="J6" i="17"/>
  <c r="K22" i="24"/>
  <c r="F14" i="21"/>
  <c r="G7" i="21" s="1"/>
  <c r="H16" i="33"/>
  <c r="J22" i="16"/>
  <c r="J2" i="31"/>
  <c r="I17" i="31"/>
  <c r="I18" i="31"/>
  <c r="I6" i="31"/>
  <c r="J2" i="38"/>
  <c r="I17" i="38"/>
  <c r="I18" i="38"/>
  <c r="I6" i="38"/>
  <c r="G16" i="27"/>
  <c r="G14" i="44"/>
  <c r="H14" i="28"/>
  <c r="I7" i="28" s="1"/>
  <c r="H16" i="34"/>
  <c r="J22" i="9"/>
  <c r="J6" i="6"/>
  <c r="K2" i="6"/>
  <c r="J17" i="6"/>
  <c r="J16" i="6" s="1"/>
  <c r="J18" i="6"/>
  <c r="M22" i="12"/>
  <c r="G9" i="11"/>
  <c r="G27" i="11"/>
  <c r="G21" i="11" s="1"/>
  <c r="J2" i="34"/>
  <c r="I17" i="34"/>
  <c r="I16" i="34" s="1"/>
  <c r="I18" i="34"/>
  <c r="I6" i="34"/>
  <c r="F28" i="37"/>
  <c r="F21" i="37" s="1"/>
  <c r="F14" i="37" s="1"/>
  <c r="G7" i="37" s="1"/>
  <c r="F9" i="37"/>
  <c r="G16" i="45"/>
  <c r="G14" i="45" s="1"/>
  <c r="H7" i="45" s="1"/>
  <c r="I22" i="34"/>
  <c r="I22" i="42"/>
  <c r="H16" i="19"/>
  <c r="H25" i="36"/>
  <c r="G21" i="36"/>
  <c r="G14" i="36" s="1"/>
  <c r="H7" i="36" s="1"/>
  <c r="I23" i="19"/>
  <c r="H16" i="2"/>
  <c r="J23" i="30"/>
  <c r="I22" i="32"/>
  <c r="K22" i="5"/>
  <c r="H16" i="16"/>
  <c r="H17" i="12"/>
  <c r="H18" i="12"/>
  <c r="I2" i="12"/>
  <c r="H6" i="12"/>
  <c r="K22" i="22"/>
  <c r="H16" i="42"/>
  <c r="G14" i="13"/>
  <c r="H7" i="13" s="1"/>
  <c r="I25" i="18"/>
  <c r="G16" i="21"/>
  <c r="I16" i="36"/>
  <c r="I4" i="28"/>
  <c r="H6" i="28"/>
  <c r="J2" i="33"/>
  <c r="I17" i="33"/>
  <c r="I6" i="33"/>
  <c r="I18" i="33"/>
  <c r="F14" i="30"/>
  <c r="G7" i="30" s="1"/>
  <c r="G9" i="32" l="1"/>
  <c r="I28" i="22"/>
  <c r="I21" i="22" s="1"/>
  <c r="I9" i="22"/>
  <c r="I27" i="28"/>
  <c r="I9" i="28"/>
  <c r="I7" i="34"/>
  <c r="H9" i="34"/>
  <c r="H27" i="34"/>
  <c r="H21" i="34" s="1"/>
  <c r="I9" i="3"/>
  <c r="I29" i="3"/>
  <c r="I22" i="3" s="1"/>
  <c r="I14" i="3" s="1"/>
  <c r="J7" i="3"/>
  <c r="H27" i="45"/>
  <c r="H21" i="45" s="1"/>
  <c r="H14" i="45" s="1"/>
  <c r="I7" i="45" s="1"/>
  <c r="H9" i="45"/>
  <c r="J7" i="26"/>
  <c r="I27" i="26"/>
  <c r="I21" i="26" s="1"/>
  <c r="I9" i="26"/>
  <c r="H27" i="32"/>
  <c r="H21" i="32" s="1"/>
  <c r="H9" i="32"/>
  <c r="H9" i="42"/>
  <c r="H27" i="42"/>
  <c r="H21" i="42" s="1"/>
  <c r="H14" i="42" s="1"/>
  <c r="I7" i="42" s="1"/>
  <c r="H9" i="18"/>
  <c r="H28" i="18"/>
  <c r="H21" i="18" s="1"/>
  <c r="H14" i="18" s="1"/>
  <c r="I7" i="18" s="1"/>
  <c r="I7" i="4"/>
  <c r="H9" i="4"/>
  <c r="H27" i="4"/>
  <c r="H21" i="4" s="1"/>
  <c r="H14" i="4" s="1"/>
  <c r="H9" i="13"/>
  <c r="H27" i="13"/>
  <c r="H21" i="13" s="1"/>
  <c r="G9" i="35"/>
  <c r="G27" i="35"/>
  <c r="G21" i="35" s="1"/>
  <c r="G14" i="35" s="1"/>
  <c r="H7" i="35" s="1"/>
  <c r="I7" i="24"/>
  <c r="H27" i="24"/>
  <c r="H9" i="24"/>
  <c r="H7" i="37"/>
  <c r="G28" i="37"/>
  <c r="G21" i="37" s="1"/>
  <c r="G14" i="37" s="1"/>
  <c r="G9" i="37"/>
  <c r="H27" i="36"/>
  <c r="H9" i="36"/>
  <c r="H9" i="7"/>
  <c r="H27" i="7"/>
  <c r="H21" i="7" s="1"/>
  <c r="H14" i="7" s="1"/>
  <c r="I7" i="7" s="1"/>
  <c r="H27" i="8"/>
  <c r="H21" i="8" s="1"/>
  <c r="H9" i="8"/>
  <c r="H27" i="15"/>
  <c r="H21" i="15" s="1"/>
  <c r="H9" i="15"/>
  <c r="H27" i="33"/>
  <c r="H21" i="33" s="1"/>
  <c r="H14" i="33" s="1"/>
  <c r="I7" i="33" s="1"/>
  <c r="H9" i="33"/>
  <c r="G9" i="30"/>
  <c r="G28" i="30"/>
  <c r="G22" i="30" s="1"/>
  <c r="G14" i="30" s="1"/>
  <c r="H7" i="30" s="1"/>
  <c r="G28" i="10"/>
  <c r="G22" i="10" s="1"/>
  <c r="G14" i="10" s="1"/>
  <c r="H7" i="10" s="1"/>
  <c r="G9" i="10"/>
  <c r="I7" i="11"/>
  <c r="H27" i="11"/>
  <c r="H21" i="11" s="1"/>
  <c r="H9" i="11"/>
  <c r="H27" i="20"/>
  <c r="H21" i="20" s="1"/>
  <c r="H14" i="20" s="1"/>
  <c r="I7" i="20" s="1"/>
  <c r="H9" i="20"/>
  <c r="H27" i="40"/>
  <c r="H21" i="40" s="1"/>
  <c r="H14" i="40" s="1"/>
  <c r="I7" i="40"/>
  <c r="H9" i="40"/>
  <c r="G9" i="27"/>
  <c r="G27" i="27"/>
  <c r="G21" i="27" s="1"/>
  <c r="H28" i="23"/>
  <c r="H22" i="23" s="1"/>
  <c r="H14" i="23" s="1"/>
  <c r="I7" i="23" s="1"/>
  <c r="H9" i="23"/>
  <c r="I7" i="19"/>
  <c r="H9" i="19"/>
  <c r="H28" i="19"/>
  <c r="H21" i="19" s="1"/>
  <c r="H27" i="14"/>
  <c r="H21" i="14" s="1"/>
  <c r="H9" i="14"/>
  <c r="I9" i="46"/>
  <c r="I27" i="46"/>
  <c r="I21" i="46" s="1"/>
  <c r="I14" i="46" s="1"/>
  <c r="J7" i="46" s="1"/>
  <c r="H27" i="29"/>
  <c r="H21" i="29" s="1"/>
  <c r="H9" i="29"/>
  <c r="Z27" i="26"/>
  <c r="Z21" i="26" s="1"/>
  <c r="Z9" i="26"/>
  <c r="H27" i="43"/>
  <c r="H21" i="43" s="1"/>
  <c r="I7" i="43"/>
  <c r="H9" i="43"/>
  <c r="H9" i="31"/>
  <c r="I7" i="31"/>
  <c r="H27" i="31"/>
  <c r="H21" i="31" s="1"/>
  <c r="H14" i="31" s="1"/>
  <c r="G14" i="27"/>
  <c r="H7" i="27" s="1"/>
  <c r="L22" i="24"/>
  <c r="H28" i="25"/>
  <c r="H21" i="25" s="1"/>
  <c r="H9" i="25"/>
  <c r="Z14" i="26"/>
  <c r="Y7" i="26" s="1"/>
  <c r="H9" i="17"/>
  <c r="H27" i="17"/>
  <c r="H21" i="17" s="1"/>
  <c r="H14" i="17" s="1"/>
  <c r="I7" i="17" s="1"/>
  <c r="H27" i="38"/>
  <c r="H21" i="38" s="1"/>
  <c r="H9" i="38"/>
  <c r="J23" i="19"/>
  <c r="K2" i="34"/>
  <c r="J17" i="34"/>
  <c r="J16" i="34" s="1"/>
  <c r="J18" i="34"/>
  <c r="J6" i="34"/>
  <c r="I17" i="43"/>
  <c r="I16" i="43" s="1"/>
  <c r="I18" i="43"/>
  <c r="I6" i="43"/>
  <c r="J2" i="43"/>
  <c r="K22" i="27"/>
  <c r="H16" i="10"/>
  <c r="I25" i="21"/>
  <c r="J16" i="46"/>
  <c r="K22" i="45"/>
  <c r="K22" i="8"/>
  <c r="K18" i="3"/>
  <c r="K6" i="3"/>
  <c r="L2" i="3"/>
  <c r="K17" i="3"/>
  <c r="L2" i="36"/>
  <c r="K17" i="36"/>
  <c r="K16" i="36" s="1"/>
  <c r="K18" i="36"/>
  <c r="K6" i="36"/>
  <c r="I27" i="5"/>
  <c r="I21" i="5" s="1"/>
  <c r="I9" i="5"/>
  <c r="G27" i="12"/>
  <c r="G21" i="12" s="1"/>
  <c r="G9" i="12"/>
  <c r="J25" i="18"/>
  <c r="I18" i="12"/>
  <c r="J2" i="12"/>
  <c r="I17" i="12"/>
  <c r="I16" i="12" s="1"/>
  <c r="I6" i="12"/>
  <c r="I16" i="31"/>
  <c r="J22" i="31"/>
  <c r="J22" i="15"/>
  <c r="I17" i="29"/>
  <c r="I18" i="29"/>
  <c r="I6" i="29"/>
  <c r="J2" i="29"/>
  <c r="L22" i="41"/>
  <c r="Y16" i="26"/>
  <c r="G27" i="41"/>
  <c r="G21" i="41" s="1"/>
  <c r="G14" i="41" s="1"/>
  <c r="G9" i="41"/>
  <c r="H7" i="41"/>
  <c r="I18" i="41"/>
  <c r="J2" i="41"/>
  <c r="I17" i="41"/>
  <c r="I16" i="41" s="1"/>
  <c r="I6" i="41"/>
  <c r="I17" i="10"/>
  <c r="I16" i="10" s="1"/>
  <c r="I18" i="10"/>
  <c r="I6" i="10"/>
  <c r="J2" i="10"/>
  <c r="I16" i="9"/>
  <c r="K22" i="35"/>
  <c r="K2" i="22"/>
  <c r="J18" i="22"/>
  <c r="J6" i="22"/>
  <c r="J17" i="22"/>
  <c r="J17" i="39"/>
  <c r="J6" i="39"/>
  <c r="J18" i="39"/>
  <c r="K2" i="39"/>
  <c r="K2" i="26"/>
  <c r="J17" i="26"/>
  <c r="J16" i="26" s="1"/>
  <c r="J18" i="26"/>
  <c r="J6" i="26"/>
  <c r="K22" i="11"/>
  <c r="H27" i="44"/>
  <c r="H21" i="44" s="1"/>
  <c r="H9" i="44"/>
  <c r="I17" i="27"/>
  <c r="I16" i="27" s="1"/>
  <c r="I18" i="27"/>
  <c r="I6" i="27"/>
  <c r="J2" i="27"/>
  <c r="L22" i="46"/>
  <c r="K23" i="30"/>
  <c r="J17" i="31"/>
  <c r="J18" i="31"/>
  <c r="J6" i="31"/>
  <c r="K2" i="31"/>
  <c r="G14" i="12"/>
  <c r="H7" i="12" s="1"/>
  <c r="K22" i="21"/>
  <c r="J22" i="7"/>
  <c r="H9" i="16"/>
  <c r="H27" i="16"/>
  <c r="H21" i="16" s="1"/>
  <c r="H14" i="16" s="1"/>
  <c r="I7" i="16" s="1"/>
  <c r="I27" i="6"/>
  <c r="I21" i="6" s="1"/>
  <c r="I14" i="6" s="1"/>
  <c r="J7" i="6"/>
  <c r="I9" i="6"/>
  <c r="J16" i="17"/>
  <c r="I17" i="11"/>
  <c r="I16" i="11" s="1"/>
  <c r="I18" i="11"/>
  <c r="I6" i="11"/>
  <c r="J2" i="11"/>
  <c r="H16" i="8"/>
  <c r="H14" i="8" s="1"/>
  <c r="I7" i="8" s="1"/>
  <c r="J16" i="40"/>
  <c r="K2" i="15"/>
  <c r="J17" i="15"/>
  <c r="J6" i="15"/>
  <c r="J18" i="15"/>
  <c r="K22" i="39"/>
  <c r="K16" i="23"/>
  <c r="K22" i="37"/>
  <c r="H16" i="30"/>
  <c r="H16" i="44"/>
  <c r="I17" i="45"/>
  <c r="I16" i="45" s="1"/>
  <c r="I6" i="45"/>
  <c r="J2" i="45"/>
  <c r="I18" i="45"/>
  <c r="H14" i="15"/>
  <c r="I7" i="15" s="1"/>
  <c r="J22" i="4"/>
  <c r="K22" i="44"/>
  <c r="J22" i="43"/>
  <c r="K2" i="9"/>
  <c r="J17" i="9"/>
  <c r="J16" i="9" s="1"/>
  <c r="J18" i="9"/>
  <c r="J6" i="9"/>
  <c r="L2" i="18"/>
  <c r="K17" i="18"/>
  <c r="K18" i="18"/>
  <c r="K6" i="18"/>
  <c r="J18" i="14"/>
  <c r="K2" i="14"/>
  <c r="J6" i="14"/>
  <c r="J17" i="14"/>
  <c r="J16" i="14" s="1"/>
  <c r="L17" i="4"/>
  <c r="L16" i="4" s="1"/>
  <c r="L18" i="4"/>
  <c r="L6" i="4"/>
  <c r="M2" i="4"/>
  <c r="K16" i="24"/>
  <c r="I16" i="5"/>
  <c r="I14" i="5" s="1"/>
  <c r="J7" i="5" s="1"/>
  <c r="J16" i="7"/>
  <c r="J22" i="32"/>
  <c r="J22" i="34"/>
  <c r="H14" i="43"/>
  <c r="K22" i="36"/>
  <c r="M22" i="40"/>
  <c r="L21" i="40"/>
  <c r="P22" i="13"/>
  <c r="L2" i="6"/>
  <c r="K17" i="6"/>
  <c r="K18" i="6"/>
  <c r="K6" i="6"/>
  <c r="K2" i="19"/>
  <c r="J17" i="19"/>
  <c r="J16" i="19" s="1"/>
  <c r="J18" i="19"/>
  <c r="J6" i="19"/>
  <c r="J22" i="14"/>
  <c r="G27" i="9"/>
  <c r="G21" i="9" s="1"/>
  <c r="G14" i="9" s="1"/>
  <c r="H7" i="9" s="1"/>
  <c r="G9" i="9"/>
  <c r="I16" i="33"/>
  <c r="I25" i="36"/>
  <c r="H21" i="36"/>
  <c r="H14" i="36" s="1"/>
  <c r="I7" i="36" s="1"/>
  <c r="K22" i="9"/>
  <c r="H14" i="25"/>
  <c r="I7" i="25" s="1"/>
  <c r="J22" i="33"/>
  <c r="X6" i="26"/>
  <c r="X17" i="26"/>
  <c r="X18" i="26"/>
  <c r="H14" i="14"/>
  <c r="I7" i="14" s="1"/>
  <c r="L2" i="46"/>
  <c r="K17" i="46"/>
  <c r="K16" i="46" s="1"/>
  <c r="K18" i="46"/>
  <c r="K6" i="46"/>
  <c r="J18" i="13"/>
  <c r="K2" i="13"/>
  <c r="J6" i="13"/>
  <c r="J17" i="13"/>
  <c r="J16" i="13" s="1"/>
  <c r="I25" i="24"/>
  <c r="H21" i="24"/>
  <c r="H14" i="24" s="1"/>
  <c r="H14" i="19"/>
  <c r="I16" i="38"/>
  <c r="H14" i="2"/>
  <c r="N22" i="12"/>
  <c r="H14" i="34"/>
  <c r="K2" i="38"/>
  <c r="J17" i="38"/>
  <c r="J18" i="38"/>
  <c r="J6" i="38"/>
  <c r="K22" i="16"/>
  <c r="K17" i="17"/>
  <c r="K18" i="17"/>
  <c r="K6" i="17"/>
  <c r="L2" i="17"/>
  <c r="H14" i="38"/>
  <c r="I7" i="38" s="1"/>
  <c r="I17" i="8"/>
  <c r="I18" i="8"/>
  <c r="I6" i="8"/>
  <c r="J2" i="8"/>
  <c r="L22" i="20"/>
  <c r="I16" i="2"/>
  <c r="K6" i="40"/>
  <c r="L2" i="40"/>
  <c r="K18" i="40"/>
  <c r="K17" i="40"/>
  <c r="K16" i="40" s="1"/>
  <c r="I16" i="20"/>
  <c r="H16" i="29"/>
  <c r="L17" i="23"/>
  <c r="L16" i="23" s="1"/>
  <c r="L18" i="23"/>
  <c r="L6" i="23"/>
  <c r="M2" i="23"/>
  <c r="I16" i="42"/>
  <c r="I17" i="30"/>
  <c r="I16" i="30" s="1"/>
  <c r="I18" i="30"/>
  <c r="I6" i="30"/>
  <c r="J2" i="30"/>
  <c r="J22" i="38"/>
  <c r="J17" i="25"/>
  <c r="J18" i="25"/>
  <c r="K2" i="25"/>
  <c r="J6" i="25"/>
  <c r="H16" i="35"/>
  <c r="L17" i="24"/>
  <c r="L16" i="24" s="1"/>
  <c r="L18" i="24"/>
  <c r="L6" i="24"/>
  <c r="M2" i="24"/>
  <c r="K2" i="5"/>
  <c r="J17" i="5"/>
  <c r="J16" i="5" s="1"/>
  <c r="J18" i="5"/>
  <c r="J6" i="5"/>
  <c r="L2" i="7"/>
  <c r="K17" i="7"/>
  <c r="K18" i="7"/>
  <c r="K6" i="7"/>
  <c r="K23" i="23"/>
  <c r="I14" i="22"/>
  <c r="J7" i="22" s="1"/>
  <c r="H14" i="11"/>
  <c r="K2" i="33"/>
  <c r="J17" i="33"/>
  <c r="J18" i="33"/>
  <c r="J6" i="33"/>
  <c r="H16" i="12"/>
  <c r="J4" i="28"/>
  <c r="I6" i="28"/>
  <c r="J22" i="42"/>
  <c r="K22" i="26"/>
  <c r="J6" i="20"/>
  <c r="K2" i="20"/>
  <c r="J18" i="20"/>
  <c r="J17" i="20"/>
  <c r="K22" i="17"/>
  <c r="L22" i="6"/>
  <c r="J16" i="28"/>
  <c r="K2" i="42"/>
  <c r="J17" i="42"/>
  <c r="J16" i="42" s="1"/>
  <c r="J18" i="42"/>
  <c r="J6" i="42"/>
  <c r="I17" i="44"/>
  <c r="I6" i="44"/>
  <c r="I18" i="44"/>
  <c r="J2" i="44"/>
  <c r="I21" i="28"/>
  <c r="J22" i="28"/>
  <c r="J22" i="25"/>
  <c r="H16" i="21"/>
  <c r="I17" i="35"/>
  <c r="I16" i="35" s="1"/>
  <c r="I18" i="35"/>
  <c r="I6" i="35"/>
  <c r="J2" i="35"/>
  <c r="I16" i="13"/>
  <c r="I16" i="16"/>
  <c r="K23" i="3"/>
  <c r="L22" i="22"/>
  <c r="L22" i="5"/>
  <c r="G9" i="21"/>
  <c r="G27" i="21"/>
  <c r="G21" i="21" s="1"/>
  <c r="G14" i="21" s="1"/>
  <c r="H7" i="21" s="1"/>
  <c r="I16" i="19"/>
  <c r="J18" i="2"/>
  <c r="J17" i="2"/>
  <c r="K2" i="2"/>
  <c r="J6" i="2"/>
  <c r="H9" i="2"/>
  <c r="I7" i="2"/>
  <c r="H27" i="2"/>
  <c r="H21" i="2" s="1"/>
  <c r="L2" i="28"/>
  <c r="K17" i="28"/>
  <c r="K18" i="28"/>
  <c r="I14" i="26"/>
  <c r="H14" i="13"/>
  <c r="I7" i="13" s="1"/>
  <c r="I14" i="28"/>
  <c r="J7" i="28" s="1"/>
  <c r="K22" i="29"/>
  <c r="J2" i="21"/>
  <c r="I17" i="21"/>
  <c r="I18" i="21"/>
  <c r="I6" i="21"/>
  <c r="I18" i="32"/>
  <c r="I16" i="32" s="1"/>
  <c r="I6" i="32"/>
  <c r="J2" i="32"/>
  <c r="J17" i="32" s="1"/>
  <c r="K2" i="37"/>
  <c r="J6" i="37"/>
  <c r="J17" i="37"/>
  <c r="J16" i="37" s="1"/>
  <c r="J18" i="37"/>
  <c r="L23" i="10"/>
  <c r="J17" i="16"/>
  <c r="J18" i="16"/>
  <c r="K2" i="16"/>
  <c r="J6" i="16"/>
  <c r="K22" i="2"/>
  <c r="L22" i="18"/>
  <c r="L22" i="19"/>
  <c r="H9" i="39"/>
  <c r="H27" i="39"/>
  <c r="H21" i="39" s="1"/>
  <c r="H14" i="39" s="1"/>
  <c r="I7" i="39" s="1"/>
  <c r="H14" i="32" l="1"/>
  <c r="I7" i="32" s="1"/>
  <c r="I9" i="32" s="1"/>
  <c r="I28" i="25"/>
  <c r="I21" i="25" s="1"/>
  <c r="I14" i="25" s="1"/>
  <c r="I9" i="25"/>
  <c r="J7" i="25"/>
  <c r="H28" i="10"/>
  <c r="H22" i="10" s="1"/>
  <c r="H14" i="10" s="1"/>
  <c r="I7" i="10" s="1"/>
  <c r="H9" i="10"/>
  <c r="H28" i="30"/>
  <c r="H22" i="30" s="1"/>
  <c r="I7" i="30"/>
  <c r="H9" i="30"/>
  <c r="I9" i="18"/>
  <c r="I28" i="18"/>
  <c r="I21" i="18" s="1"/>
  <c r="I14" i="18" s="1"/>
  <c r="J7" i="18"/>
  <c r="I9" i="14"/>
  <c r="I27" i="14"/>
  <c r="I21" i="14" s="1"/>
  <c r="I14" i="14" s="1"/>
  <c r="J7" i="14" s="1"/>
  <c r="I9" i="17"/>
  <c r="I27" i="17"/>
  <c r="I21" i="17" s="1"/>
  <c r="I14" i="17" s="1"/>
  <c r="J7" i="17"/>
  <c r="I9" i="20"/>
  <c r="I27" i="20"/>
  <c r="I21" i="20" s="1"/>
  <c r="H27" i="35"/>
  <c r="H21" i="35" s="1"/>
  <c r="H9" i="35"/>
  <c r="K7" i="5"/>
  <c r="J9" i="5"/>
  <c r="J27" i="5"/>
  <c r="J21" i="5" s="1"/>
  <c r="I9" i="7"/>
  <c r="I27" i="7"/>
  <c r="I21" i="7" s="1"/>
  <c r="I14" i="7" s="1"/>
  <c r="J7" i="7" s="1"/>
  <c r="I27" i="36"/>
  <c r="I9" i="36"/>
  <c r="I27" i="8"/>
  <c r="I21" i="8" s="1"/>
  <c r="I9" i="8"/>
  <c r="J9" i="46"/>
  <c r="J27" i="46"/>
  <c r="J21" i="46" s="1"/>
  <c r="I28" i="23"/>
  <c r="I22" i="23" s="1"/>
  <c r="I14" i="23" s="1"/>
  <c r="I9" i="23"/>
  <c r="J7" i="23"/>
  <c r="I27" i="33"/>
  <c r="I21" i="33" s="1"/>
  <c r="I9" i="33"/>
  <c r="I9" i="42"/>
  <c r="I27" i="42"/>
  <c r="I21" i="42" s="1"/>
  <c r="I27" i="45"/>
  <c r="I21" i="45" s="1"/>
  <c r="I14" i="45" s="1"/>
  <c r="J7" i="45" s="1"/>
  <c r="I9" i="45"/>
  <c r="H9" i="21"/>
  <c r="H27" i="21"/>
  <c r="H21" i="21" s="1"/>
  <c r="H9" i="27"/>
  <c r="H27" i="27"/>
  <c r="H21" i="27" s="1"/>
  <c r="H14" i="27" s="1"/>
  <c r="I7" i="27" s="1"/>
  <c r="J7" i="38"/>
  <c r="I9" i="38"/>
  <c r="I27" i="38"/>
  <c r="I21" i="38" s="1"/>
  <c r="I27" i="13"/>
  <c r="I21" i="13" s="1"/>
  <c r="I9" i="13"/>
  <c r="I9" i="15"/>
  <c r="I27" i="15"/>
  <c r="I21" i="15" s="1"/>
  <c r="I14" i="15" s="1"/>
  <c r="J7" i="15"/>
  <c r="I27" i="16"/>
  <c r="I21" i="16" s="1"/>
  <c r="I9" i="16"/>
  <c r="Y27" i="26"/>
  <c r="Y21" i="26" s="1"/>
  <c r="Y9" i="26"/>
  <c r="J28" i="22"/>
  <c r="J21" i="22" s="1"/>
  <c r="J9" i="22"/>
  <c r="H27" i="12"/>
  <c r="H21" i="12" s="1"/>
  <c r="H9" i="12"/>
  <c r="J27" i="28"/>
  <c r="J9" i="28"/>
  <c r="I9" i="39"/>
  <c r="I27" i="39"/>
  <c r="I21" i="39" s="1"/>
  <c r="I14" i="39" s="1"/>
  <c r="J7" i="39"/>
  <c r="H27" i="9"/>
  <c r="H21" i="9" s="1"/>
  <c r="H14" i="9" s="1"/>
  <c r="I7" i="9" s="1"/>
  <c r="H9" i="9"/>
  <c r="K22" i="14"/>
  <c r="J17" i="11"/>
  <c r="J16" i="11" s="1"/>
  <c r="J18" i="11"/>
  <c r="J6" i="11"/>
  <c r="K2" i="11"/>
  <c r="K17" i="39"/>
  <c r="K18" i="39"/>
  <c r="K6" i="39"/>
  <c r="L2" i="39"/>
  <c r="M17" i="24"/>
  <c r="M18" i="24"/>
  <c r="M6" i="24"/>
  <c r="N2" i="24"/>
  <c r="J16" i="25"/>
  <c r="M17" i="23"/>
  <c r="M18" i="23"/>
  <c r="M6" i="23"/>
  <c r="N2" i="23"/>
  <c r="L17" i="40"/>
  <c r="L18" i="40"/>
  <c r="M2" i="40"/>
  <c r="L6" i="40"/>
  <c r="I16" i="8"/>
  <c r="K6" i="13"/>
  <c r="K18" i="13"/>
  <c r="L2" i="13"/>
  <c r="K17" i="13"/>
  <c r="X16" i="26"/>
  <c r="J25" i="36"/>
  <c r="I21" i="36"/>
  <c r="I14" i="36" s="1"/>
  <c r="J7" i="36" s="1"/>
  <c r="K22" i="32"/>
  <c r="K16" i="18"/>
  <c r="J17" i="27"/>
  <c r="J16" i="27" s="1"/>
  <c r="J18" i="27"/>
  <c r="J6" i="27"/>
  <c r="K2" i="27"/>
  <c r="L22" i="11"/>
  <c r="K16" i="3"/>
  <c r="J14" i="46"/>
  <c r="K7" i="46" s="1"/>
  <c r="J14" i="5"/>
  <c r="M2" i="6"/>
  <c r="L17" i="6"/>
  <c r="L18" i="6"/>
  <c r="L6" i="6"/>
  <c r="M22" i="41"/>
  <c r="J17" i="43"/>
  <c r="J18" i="43"/>
  <c r="J6" i="43"/>
  <c r="K2" i="43"/>
  <c r="I27" i="11"/>
  <c r="I21" i="11" s="1"/>
  <c r="I9" i="11"/>
  <c r="H9" i="37"/>
  <c r="H28" i="37"/>
  <c r="H21" i="37" s="1"/>
  <c r="H14" i="37" s="1"/>
  <c r="I7" i="37" s="1"/>
  <c r="J27" i="26"/>
  <c r="J21" i="26" s="1"/>
  <c r="J14" i="26" s="1"/>
  <c r="K7" i="26" s="1"/>
  <c r="J9" i="26"/>
  <c r="L22" i="26"/>
  <c r="L2" i="5"/>
  <c r="K17" i="5"/>
  <c r="K18" i="5"/>
  <c r="K6" i="5"/>
  <c r="I14" i="42"/>
  <c r="J7" i="42" s="1"/>
  <c r="M22" i="46"/>
  <c r="K23" i="19"/>
  <c r="I27" i="40"/>
  <c r="I21" i="40" s="1"/>
  <c r="I14" i="40" s="1"/>
  <c r="I9" i="40"/>
  <c r="J7" i="40"/>
  <c r="M22" i="19"/>
  <c r="I16" i="21"/>
  <c r="H14" i="21"/>
  <c r="I7" i="21" s="1"/>
  <c r="J16" i="33"/>
  <c r="L22" i="17"/>
  <c r="L2" i="33"/>
  <c r="K17" i="33"/>
  <c r="K16" i="33" s="1"/>
  <c r="K18" i="33"/>
  <c r="K6" i="33"/>
  <c r="L22" i="44"/>
  <c r="I14" i="11"/>
  <c r="J7" i="11" s="1"/>
  <c r="I14" i="43"/>
  <c r="J7" i="43" s="1"/>
  <c r="I27" i="24"/>
  <c r="I21" i="24" s="1"/>
  <c r="I14" i="24" s="1"/>
  <c r="J7" i="24" s="1"/>
  <c r="I9" i="24"/>
  <c r="M23" i="10"/>
  <c r="J18" i="32"/>
  <c r="J16" i="32" s="1"/>
  <c r="J6" i="32"/>
  <c r="K2" i="32"/>
  <c r="L22" i="29"/>
  <c r="K16" i="28"/>
  <c r="J16" i="2"/>
  <c r="M22" i="22"/>
  <c r="I14" i="13"/>
  <c r="J7" i="13" s="1"/>
  <c r="K22" i="25"/>
  <c r="J16" i="20"/>
  <c r="K16" i="7"/>
  <c r="K22" i="38"/>
  <c r="I14" i="2"/>
  <c r="L17" i="17"/>
  <c r="L18" i="17"/>
  <c r="L6" i="17"/>
  <c r="M2" i="17"/>
  <c r="J16" i="38"/>
  <c r="I14" i="38"/>
  <c r="L2" i="19"/>
  <c r="K17" i="19"/>
  <c r="K18" i="19"/>
  <c r="K6" i="19"/>
  <c r="N22" i="40"/>
  <c r="M21" i="40"/>
  <c r="H14" i="30"/>
  <c r="J16" i="15"/>
  <c r="K22" i="7"/>
  <c r="J16" i="31"/>
  <c r="J16" i="22"/>
  <c r="J14" i="22" s="1"/>
  <c r="K7" i="22" s="1"/>
  <c r="I16" i="29"/>
  <c r="J17" i="12"/>
  <c r="J6" i="12"/>
  <c r="K2" i="12"/>
  <c r="J18" i="12"/>
  <c r="J25" i="21"/>
  <c r="I9" i="4"/>
  <c r="I27" i="4"/>
  <c r="I21" i="4" s="1"/>
  <c r="I14" i="4" s="1"/>
  <c r="J7" i="4"/>
  <c r="J29" i="3"/>
  <c r="J22" i="3" s="1"/>
  <c r="J14" i="3" s="1"/>
  <c r="K7" i="3"/>
  <c r="J9" i="3"/>
  <c r="I27" i="2"/>
  <c r="I21" i="2" s="1"/>
  <c r="J7" i="2"/>
  <c r="I9" i="2"/>
  <c r="K22" i="34"/>
  <c r="J18" i="45"/>
  <c r="J17" i="45"/>
  <c r="J16" i="45" s="1"/>
  <c r="J6" i="45"/>
  <c r="K2" i="45"/>
  <c r="M22" i="24"/>
  <c r="K17" i="16"/>
  <c r="K18" i="16"/>
  <c r="K6" i="16"/>
  <c r="L2" i="16"/>
  <c r="L23" i="23"/>
  <c r="L22" i="39"/>
  <c r="M2" i="36"/>
  <c r="L17" i="36"/>
  <c r="L18" i="36"/>
  <c r="L6" i="36"/>
  <c r="I27" i="43"/>
  <c r="I21" i="43" s="1"/>
  <c r="I9" i="43"/>
  <c r="I16" i="44"/>
  <c r="J16" i="16"/>
  <c r="H14" i="44"/>
  <c r="I7" i="44" s="1"/>
  <c r="J16" i="39"/>
  <c r="J17" i="10"/>
  <c r="J16" i="10" s="1"/>
  <c r="J18" i="10"/>
  <c r="J6" i="10"/>
  <c r="K2" i="10"/>
  <c r="L17" i="3"/>
  <c r="L6" i="3"/>
  <c r="M2" i="3"/>
  <c r="L18" i="3"/>
  <c r="M22" i="18"/>
  <c r="M2" i="28"/>
  <c r="L17" i="28"/>
  <c r="L18" i="28"/>
  <c r="J17" i="35"/>
  <c r="J18" i="35"/>
  <c r="J6" i="35"/>
  <c r="K2" i="35"/>
  <c r="J21" i="28"/>
  <c r="J14" i="28" s="1"/>
  <c r="K7" i="28" s="1"/>
  <c r="K22" i="28"/>
  <c r="L17" i="7"/>
  <c r="L18" i="7"/>
  <c r="L6" i="7"/>
  <c r="M2" i="7"/>
  <c r="J17" i="30"/>
  <c r="J16" i="30" s="1"/>
  <c r="J18" i="30"/>
  <c r="J6" i="30"/>
  <c r="K2" i="30"/>
  <c r="L2" i="38"/>
  <c r="K17" i="38"/>
  <c r="K18" i="38"/>
  <c r="K6" i="38"/>
  <c r="K22" i="33"/>
  <c r="K22" i="4"/>
  <c r="L22" i="37"/>
  <c r="K17" i="15"/>
  <c r="K18" i="15"/>
  <c r="L2" i="15"/>
  <c r="K6" i="15"/>
  <c r="L23" i="30"/>
  <c r="K22" i="15"/>
  <c r="L22" i="16"/>
  <c r="L22" i="9"/>
  <c r="K21" i="9"/>
  <c r="M17" i="4"/>
  <c r="M18" i="4"/>
  <c r="M6" i="4"/>
  <c r="N2" i="4"/>
  <c r="M22" i="6"/>
  <c r="K17" i="31"/>
  <c r="K18" i="31"/>
  <c r="K6" i="31"/>
  <c r="L2" i="31"/>
  <c r="J17" i="41"/>
  <c r="J6" i="41"/>
  <c r="J18" i="41"/>
  <c r="K2" i="41"/>
  <c r="I9" i="19"/>
  <c r="I28" i="19"/>
  <c r="I21" i="19" s="1"/>
  <c r="I9" i="34"/>
  <c r="I27" i="34"/>
  <c r="I21" i="34" s="1"/>
  <c r="I14" i="34" s="1"/>
  <c r="J7" i="34"/>
  <c r="L2" i="37"/>
  <c r="K17" i="37"/>
  <c r="K6" i="37"/>
  <c r="K18" i="37"/>
  <c r="L23" i="3"/>
  <c r="I14" i="16"/>
  <c r="J7" i="16" s="1"/>
  <c r="I14" i="33"/>
  <c r="J7" i="33" s="1"/>
  <c r="L2" i="42"/>
  <c r="K17" i="42"/>
  <c r="K18" i="42"/>
  <c r="K6" i="42"/>
  <c r="M22" i="20"/>
  <c r="L22" i="36"/>
  <c r="K17" i="14"/>
  <c r="K16" i="14" s="1"/>
  <c r="K6" i="14"/>
  <c r="L2" i="14"/>
  <c r="K18" i="14"/>
  <c r="J27" i="6"/>
  <c r="J21" i="6" s="1"/>
  <c r="J14" i="6" s="1"/>
  <c r="K7" i="6"/>
  <c r="J9" i="6"/>
  <c r="L22" i="21"/>
  <c r="Y14" i="26"/>
  <c r="X7" i="26" s="1"/>
  <c r="L22" i="8"/>
  <c r="L22" i="27"/>
  <c r="I27" i="31"/>
  <c r="I21" i="31" s="1"/>
  <c r="I14" i="31" s="1"/>
  <c r="J7" i="31" s="1"/>
  <c r="I9" i="31"/>
  <c r="K17" i="25"/>
  <c r="K18" i="25"/>
  <c r="K6" i="25"/>
  <c r="L2" i="25"/>
  <c r="O22" i="12"/>
  <c r="K22" i="43"/>
  <c r="L22" i="35"/>
  <c r="J17" i="29"/>
  <c r="J18" i="29"/>
  <c r="J6" i="29"/>
  <c r="K2" i="29"/>
  <c r="L22" i="45"/>
  <c r="M22" i="5"/>
  <c r="J17" i="21"/>
  <c r="J18" i="21"/>
  <c r="J6" i="21"/>
  <c r="K2" i="21"/>
  <c r="K6" i="2"/>
  <c r="K17" i="2"/>
  <c r="L2" i="2"/>
  <c r="K18" i="2"/>
  <c r="K22" i="42"/>
  <c r="L17" i="18"/>
  <c r="L18" i="18"/>
  <c r="L6" i="18"/>
  <c r="M2" i="18"/>
  <c r="H27" i="41"/>
  <c r="H21" i="41" s="1"/>
  <c r="H14" i="41" s="1"/>
  <c r="H9" i="41"/>
  <c r="I7" i="41"/>
  <c r="J19" i="10"/>
  <c r="I14" i="19"/>
  <c r="J7" i="19" s="1"/>
  <c r="L2" i="20"/>
  <c r="K17" i="20"/>
  <c r="K6" i="20"/>
  <c r="K18" i="20"/>
  <c r="K4" i="28"/>
  <c r="J6" i="28"/>
  <c r="H14" i="35"/>
  <c r="I7" i="35" s="1"/>
  <c r="H14" i="29"/>
  <c r="I7" i="29" s="1"/>
  <c r="L22" i="2"/>
  <c r="K2" i="44"/>
  <c r="J17" i="44"/>
  <c r="J16" i="44" s="1"/>
  <c r="J18" i="44"/>
  <c r="J6" i="44"/>
  <c r="H14" i="12"/>
  <c r="I7" i="12" s="1"/>
  <c r="I14" i="20"/>
  <c r="J7" i="20" s="1"/>
  <c r="J17" i="8"/>
  <c r="J18" i="8"/>
  <c r="J6" i="8"/>
  <c r="K2" i="8"/>
  <c r="K16" i="17"/>
  <c r="J25" i="24"/>
  <c r="M2" i="46"/>
  <c r="L17" i="46"/>
  <c r="L18" i="46"/>
  <c r="L6" i="46"/>
  <c r="K16" i="6"/>
  <c r="L2" i="9"/>
  <c r="K17" i="9"/>
  <c r="K18" i="9"/>
  <c r="K6" i="9"/>
  <c r="K17" i="26"/>
  <c r="K18" i="26"/>
  <c r="L2" i="26"/>
  <c r="K6" i="26"/>
  <c r="L2" i="22"/>
  <c r="K17" i="22"/>
  <c r="K16" i="22" s="1"/>
  <c r="K6" i="22"/>
  <c r="K18" i="22"/>
  <c r="K22" i="31"/>
  <c r="K25" i="18"/>
  <c r="L2" i="34"/>
  <c r="K17" i="34"/>
  <c r="K18" i="34"/>
  <c r="K6" i="34"/>
  <c r="I27" i="32" l="1"/>
  <c r="I21" i="32" s="1"/>
  <c r="I14" i="32" s="1"/>
  <c r="J7" i="32" s="1"/>
  <c r="K7" i="31"/>
  <c r="J27" i="31"/>
  <c r="J21" i="31" s="1"/>
  <c r="J9" i="31"/>
  <c r="J9" i="13"/>
  <c r="J27" i="13"/>
  <c r="J21" i="13" s="1"/>
  <c r="J14" i="13" s="1"/>
  <c r="K7" i="13" s="1"/>
  <c r="J27" i="14"/>
  <c r="J21" i="14" s="1"/>
  <c r="J14" i="14" s="1"/>
  <c r="K7" i="14"/>
  <c r="J9" i="14"/>
  <c r="I27" i="12"/>
  <c r="I21" i="12" s="1"/>
  <c r="I14" i="12" s="1"/>
  <c r="J7" i="12" s="1"/>
  <c r="I9" i="12"/>
  <c r="I27" i="35"/>
  <c r="I21" i="35" s="1"/>
  <c r="I14" i="35" s="1"/>
  <c r="J7" i="35" s="1"/>
  <c r="I9" i="35"/>
  <c r="I27" i="27"/>
  <c r="I21" i="27" s="1"/>
  <c r="I14" i="27" s="1"/>
  <c r="J7" i="27" s="1"/>
  <c r="I9" i="27"/>
  <c r="J9" i="20"/>
  <c r="J27" i="20"/>
  <c r="J21" i="20" s="1"/>
  <c r="J14" i="20" s="1"/>
  <c r="K7" i="20" s="1"/>
  <c r="X27" i="26"/>
  <c r="X21" i="26" s="1"/>
  <c r="X9" i="26"/>
  <c r="J27" i="16"/>
  <c r="J21" i="16" s="1"/>
  <c r="J14" i="16" s="1"/>
  <c r="K7" i="16" s="1"/>
  <c r="J9" i="16"/>
  <c r="J9" i="24"/>
  <c r="J27" i="24"/>
  <c r="K7" i="24"/>
  <c r="K9" i="46"/>
  <c r="K27" i="46"/>
  <c r="K21" i="46" s="1"/>
  <c r="K14" i="46" s="1"/>
  <c r="L7" i="46"/>
  <c r="I27" i="9"/>
  <c r="I21" i="9" s="1"/>
  <c r="I14" i="9" s="1"/>
  <c r="J7" i="9" s="1"/>
  <c r="I9" i="9"/>
  <c r="I28" i="10"/>
  <c r="I22" i="10" s="1"/>
  <c r="I14" i="10" s="1"/>
  <c r="J7" i="10" s="1"/>
  <c r="I9" i="10"/>
  <c r="K27" i="26"/>
  <c r="K21" i="26" s="1"/>
  <c r="K9" i="26"/>
  <c r="J27" i="36"/>
  <c r="J9" i="36"/>
  <c r="J9" i="7"/>
  <c r="J27" i="7"/>
  <c r="J21" i="7" s="1"/>
  <c r="J14" i="7" s="1"/>
  <c r="K7" i="7"/>
  <c r="J27" i="33"/>
  <c r="J21" i="33" s="1"/>
  <c r="J9" i="33"/>
  <c r="K9" i="22"/>
  <c r="K28" i="22"/>
  <c r="K21" i="22" s="1"/>
  <c r="K14" i="22" s="1"/>
  <c r="L7" i="22" s="1"/>
  <c r="K27" i="28"/>
  <c r="K9" i="28"/>
  <c r="J27" i="11"/>
  <c r="J21" i="11" s="1"/>
  <c r="J14" i="11" s="1"/>
  <c r="K7" i="11" s="1"/>
  <c r="J9" i="11"/>
  <c r="I27" i="21"/>
  <c r="I21" i="21" s="1"/>
  <c r="J7" i="21"/>
  <c r="I9" i="21"/>
  <c r="J9" i="42"/>
  <c r="J27" i="42"/>
  <c r="J21" i="42" s="1"/>
  <c r="J14" i="42" s="1"/>
  <c r="K7" i="42"/>
  <c r="I9" i="37"/>
  <c r="I28" i="37"/>
  <c r="I21" i="37" s="1"/>
  <c r="I14" i="37" s="1"/>
  <c r="J7" i="37"/>
  <c r="K7" i="19"/>
  <c r="J9" i="19"/>
  <c r="J28" i="19"/>
  <c r="J21" i="19" s="1"/>
  <c r="J14" i="19" s="1"/>
  <c r="J27" i="43"/>
  <c r="J21" i="43" s="1"/>
  <c r="J9" i="43"/>
  <c r="J27" i="45"/>
  <c r="J21" i="45" s="1"/>
  <c r="J9" i="45"/>
  <c r="M17" i="46"/>
  <c r="M18" i="46"/>
  <c r="M6" i="46"/>
  <c r="N2" i="46"/>
  <c r="I27" i="41"/>
  <c r="I21" i="41" s="1"/>
  <c r="I14" i="41" s="1"/>
  <c r="J7" i="41" s="1"/>
  <c r="I9" i="41"/>
  <c r="L17" i="37"/>
  <c r="L16" i="37" s="1"/>
  <c r="L18" i="37"/>
  <c r="L6" i="37"/>
  <c r="M2" i="37"/>
  <c r="L19" i="10"/>
  <c r="M2" i="20"/>
  <c r="L17" i="20"/>
  <c r="L18" i="20"/>
  <c r="L6" i="20"/>
  <c r="N2" i="28"/>
  <c r="M17" i="28"/>
  <c r="M18" i="28"/>
  <c r="L23" i="19"/>
  <c r="I28" i="30"/>
  <c r="I22" i="30" s="1"/>
  <c r="I14" i="30" s="1"/>
  <c r="J7" i="30" s="1"/>
  <c r="I9" i="30"/>
  <c r="K16" i="26"/>
  <c r="I27" i="29"/>
  <c r="I21" i="29" s="1"/>
  <c r="I9" i="29"/>
  <c r="L16" i="18"/>
  <c r="K17" i="21"/>
  <c r="K18" i="21"/>
  <c r="K6" i="21"/>
  <c r="L2" i="21"/>
  <c r="K17" i="29"/>
  <c r="K18" i="29"/>
  <c r="L2" i="29"/>
  <c r="K6" i="29"/>
  <c r="K16" i="42"/>
  <c r="M16" i="4"/>
  <c r="L22" i="15"/>
  <c r="K16" i="15"/>
  <c r="K18" i="35"/>
  <c r="K6" i="35"/>
  <c r="L2" i="35"/>
  <c r="K17" i="35"/>
  <c r="K16" i="35" s="1"/>
  <c r="N22" i="18"/>
  <c r="K6" i="45"/>
  <c r="K17" i="45"/>
  <c r="K18" i="45"/>
  <c r="L2" i="45"/>
  <c r="J27" i="2"/>
  <c r="J21" i="2" s="1"/>
  <c r="J14" i="2" s="1"/>
  <c r="K7" i="2" s="1"/>
  <c r="J9" i="2"/>
  <c r="J14" i="31"/>
  <c r="M18" i="17"/>
  <c r="M6" i="17"/>
  <c r="N2" i="17"/>
  <c r="M17" i="17"/>
  <c r="M16" i="17" s="1"/>
  <c r="M22" i="29"/>
  <c r="I14" i="21"/>
  <c r="N22" i="46"/>
  <c r="M22" i="26"/>
  <c r="K16" i="13"/>
  <c r="L16" i="40"/>
  <c r="L14" i="40" s="1"/>
  <c r="J27" i="39"/>
  <c r="J21" i="39" s="1"/>
  <c r="J9" i="39"/>
  <c r="M22" i="21"/>
  <c r="N22" i="6"/>
  <c r="M22" i="37"/>
  <c r="L18" i="16"/>
  <c r="L6" i="16"/>
  <c r="L17" i="16"/>
  <c r="L16" i="16" s="1"/>
  <c r="M2" i="16"/>
  <c r="L22" i="31"/>
  <c r="M2" i="14"/>
  <c r="L17" i="14"/>
  <c r="L18" i="14"/>
  <c r="L6" i="14"/>
  <c r="K18" i="10"/>
  <c r="K6" i="10"/>
  <c r="L2" i="10"/>
  <c r="K17" i="10"/>
  <c r="X14" i="26"/>
  <c r="K18" i="44"/>
  <c r="K6" i="44"/>
  <c r="L2" i="44"/>
  <c r="K17" i="44"/>
  <c r="K16" i="44" s="1"/>
  <c r="L16" i="46"/>
  <c r="J16" i="8"/>
  <c r="P22" i="12"/>
  <c r="L17" i="42"/>
  <c r="L18" i="42"/>
  <c r="L6" i="42"/>
  <c r="M2" i="42"/>
  <c r="K16" i="37"/>
  <c r="K16" i="31"/>
  <c r="K16" i="38"/>
  <c r="M17" i="7"/>
  <c r="M18" i="7"/>
  <c r="M6" i="7"/>
  <c r="N2" i="7"/>
  <c r="M23" i="23"/>
  <c r="K25" i="21"/>
  <c r="L22" i="7"/>
  <c r="N21" i="40"/>
  <c r="O22" i="40"/>
  <c r="L22" i="25"/>
  <c r="L17" i="13"/>
  <c r="L16" i="13" s="1"/>
  <c r="L18" i="13"/>
  <c r="L6" i="13"/>
  <c r="M2" i="13"/>
  <c r="N18" i="23"/>
  <c r="N6" i="23"/>
  <c r="O2" i="23"/>
  <c r="N17" i="23"/>
  <c r="M16" i="24"/>
  <c r="L21" i="9"/>
  <c r="M22" i="9"/>
  <c r="J14" i="45"/>
  <c r="K7" i="45" s="1"/>
  <c r="J28" i="23"/>
  <c r="J22" i="23" s="1"/>
  <c r="J14" i="23" s="1"/>
  <c r="K7" i="23" s="1"/>
  <c r="J9" i="23"/>
  <c r="L4" i="28"/>
  <c r="K6" i="28"/>
  <c r="J27" i="34"/>
  <c r="J21" i="34" s="1"/>
  <c r="J14" i="34" s="1"/>
  <c r="J9" i="34"/>
  <c r="K7" i="34"/>
  <c r="M23" i="30"/>
  <c r="M18" i="3"/>
  <c r="N2" i="3"/>
  <c r="M6" i="3"/>
  <c r="M17" i="3"/>
  <c r="M16" i="3" s="1"/>
  <c r="K29" i="3"/>
  <c r="K22" i="3" s="1"/>
  <c r="K14" i="3" s="1"/>
  <c r="L7" i="3" s="1"/>
  <c r="K9" i="3"/>
  <c r="M21" i="5"/>
  <c r="N22" i="5"/>
  <c r="M22" i="8"/>
  <c r="K9" i="6"/>
  <c r="K27" i="6"/>
  <c r="K21" i="6" s="1"/>
  <c r="K14" i="6" s="1"/>
  <c r="L7" i="6" s="1"/>
  <c r="M23" i="3"/>
  <c r="K18" i="30"/>
  <c r="K6" i="30"/>
  <c r="L2" i="30"/>
  <c r="K17" i="30"/>
  <c r="K16" i="30" s="1"/>
  <c r="L16" i="7"/>
  <c r="I9" i="44"/>
  <c r="I27" i="44"/>
  <c r="I21" i="44" s="1"/>
  <c r="L16" i="36"/>
  <c r="L22" i="34"/>
  <c r="J14" i="15"/>
  <c r="K16" i="19"/>
  <c r="N2" i="6"/>
  <c r="M17" i="6"/>
  <c r="M18" i="6"/>
  <c r="M6" i="6"/>
  <c r="K18" i="27"/>
  <c r="K6" i="27"/>
  <c r="L2" i="27"/>
  <c r="K17" i="27"/>
  <c r="K16" i="27" s="1"/>
  <c r="I14" i="8"/>
  <c r="J7" i="8" s="1"/>
  <c r="M16" i="23"/>
  <c r="J9" i="25"/>
  <c r="J28" i="25"/>
  <c r="J21" i="25" s="1"/>
  <c r="J14" i="25" s="1"/>
  <c r="K7" i="25" s="1"/>
  <c r="M22" i="27"/>
  <c r="K17" i="41"/>
  <c r="K16" i="41" s="1"/>
  <c r="K6" i="41"/>
  <c r="K18" i="41"/>
  <c r="L2" i="41"/>
  <c r="M2" i="38"/>
  <c r="L17" i="38"/>
  <c r="L16" i="38" s="1"/>
  <c r="L18" i="38"/>
  <c r="L6" i="38"/>
  <c r="N22" i="19"/>
  <c r="K18" i="43"/>
  <c r="K6" i="43"/>
  <c r="L2" i="43"/>
  <c r="K17" i="43"/>
  <c r="M22" i="11"/>
  <c r="L17" i="39"/>
  <c r="L16" i="39" s="1"/>
  <c r="L18" i="39"/>
  <c r="L6" i="39"/>
  <c r="M2" i="39"/>
  <c r="K7" i="15"/>
  <c r="J27" i="15"/>
  <c r="J21" i="15" s="1"/>
  <c r="J9" i="15"/>
  <c r="J27" i="17"/>
  <c r="J21" i="17" s="1"/>
  <c r="J14" i="17" s="1"/>
  <c r="K7" i="17" s="1"/>
  <c r="J9" i="17"/>
  <c r="K16" i="34"/>
  <c r="J16" i="21"/>
  <c r="M22" i="36"/>
  <c r="M22" i="16"/>
  <c r="L22" i="4"/>
  <c r="J16" i="35"/>
  <c r="J14" i="39"/>
  <c r="K7" i="39" s="1"/>
  <c r="M2" i="33"/>
  <c r="L17" i="33"/>
  <c r="L18" i="33"/>
  <c r="L6" i="33"/>
  <c r="K9" i="5"/>
  <c r="K27" i="5"/>
  <c r="K21" i="5" s="1"/>
  <c r="M2" i="22"/>
  <c r="L17" i="22"/>
  <c r="L18" i="22"/>
  <c r="L6" i="22"/>
  <c r="K25" i="24"/>
  <c r="J21" i="24"/>
  <c r="J14" i="24" s="1"/>
  <c r="M17" i="18"/>
  <c r="M16" i="18" s="1"/>
  <c r="M18" i="18"/>
  <c r="M6" i="18"/>
  <c r="N2" i="18"/>
  <c r="J16" i="41"/>
  <c r="L22" i="33"/>
  <c r="L16" i="3"/>
  <c r="N2" i="36"/>
  <c r="M17" i="36"/>
  <c r="M16" i="36" s="1"/>
  <c r="M18" i="36"/>
  <c r="M6" i="36"/>
  <c r="K16" i="16"/>
  <c r="J9" i="4"/>
  <c r="J27" i="4"/>
  <c r="J21" i="4" s="1"/>
  <c r="J14" i="4" s="1"/>
  <c r="K7" i="4"/>
  <c r="J16" i="12"/>
  <c r="M2" i="19"/>
  <c r="L17" i="19"/>
  <c r="L18" i="19"/>
  <c r="L6" i="19"/>
  <c r="N22" i="22"/>
  <c r="M22" i="44"/>
  <c r="M22" i="17"/>
  <c r="K16" i="5"/>
  <c r="K14" i="5" s="1"/>
  <c r="L7" i="5" s="1"/>
  <c r="J16" i="43"/>
  <c r="J14" i="43" s="1"/>
  <c r="K7" i="43" s="1"/>
  <c r="K16" i="39"/>
  <c r="L22" i="42"/>
  <c r="L17" i="25"/>
  <c r="L18" i="25"/>
  <c r="L6" i="25"/>
  <c r="M2" i="25"/>
  <c r="K18" i="32"/>
  <c r="K6" i="32"/>
  <c r="L2" i="32"/>
  <c r="L17" i="32" s="1"/>
  <c r="K17" i="32"/>
  <c r="L22" i="32"/>
  <c r="J9" i="38"/>
  <c r="J27" i="38"/>
  <c r="J21" i="38" s="1"/>
  <c r="J14" i="38" s="1"/>
  <c r="K7" i="38" s="1"/>
  <c r="J16" i="29"/>
  <c r="K18" i="12"/>
  <c r="L2" i="12"/>
  <c r="K17" i="12"/>
  <c r="K6" i="12"/>
  <c r="L16" i="17"/>
  <c r="J27" i="40"/>
  <c r="J21" i="40" s="1"/>
  <c r="J14" i="40" s="1"/>
  <c r="K7" i="40" s="1"/>
  <c r="J9" i="40"/>
  <c r="L16" i="6"/>
  <c r="L22" i="14"/>
  <c r="J9" i="18"/>
  <c r="J28" i="18"/>
  <c r="J21" i="18" s="1"/>
  <c r="J14" i="18" s="1"/>
  <c r="K7" i="18" s="1"/>
  <c r="L17" i="34"/>
  <c r="L16" i="34" s="1"/>
  <c r="L18" i="34"/>
  <c r="L6" i="34"/>
  <c r="M2" i="34"/>
  <c r="K16" i="9"/>
  <c r="K14" i="9" s="1"/>
  <c r="M22" i="35"/>
  <c r="M2" i="9"/>
  <c r="L17" i="9"/>
  <c r="L16" i="9" s="1"/>
  <c r="L14" i="9" s="1"/>
  <c r="L18" i="9"/>
  <c r="L6" i="9"/>
  <c r="L18" i="2"/>
  <c r="L17" i="2"/>
  <c r="L16" i="2" s="1"/>
  <c r="L6" i="2"/>
  <c r="K16" i="25"/>
  <c r="N22" i="20"/>
  <c r="N18" i="4"/>
  <c r="N6" i="4"/>
  <c r="O2" i="4"/>
  <c r="N17" i="4"/>
  <c r="N16" i="4" s="1"/>
  <c r="L25" i="18"/>
  <c r="L17" i="26"/>
  <c r="L16" i="26" s="1"/>
  <c r="L18" i="26"/>
  <c r="L6" i="26"/>
  <c r="M2" i="26"/>
  <c r="K18" i="8"/>
  <c r="K6" i="8"/>
  <c r="L2" i="8"/>
  <c r="K17" i="8"/>
  <c r="K16" i="20"/>
  <c r="K16" i="2"/>
  <c r="M22" i="45"/>
  <c r="L22" i="43"/>
  <c r="K19" i="10"/>
  <c r="L18" i="31"/>
  <c r="L6" i="31"/>
  <c r="M2" i="31"/>
  <c r="L17" i="31"/>
  <c r="L17" i="15"/>
  <c r="L18" i="15"/>
  <c r="L6" i="15"/>
  <c r="M2" i="15"/>
  <c r="K21" i="28"/>
  <c r="K14" i="28" s="1"/>
  <c r="L7" i="28" s="1"/>
  <c r="L22" i="28"/>
  <c r="L16" i="28"/>
  <c r="I14" i="44"/>
  <c r="J7" i="44" s="1"/>
  <c r="M22" i="39"/>
  <c r="N22" i="24"/>
  <c r="I14" i="29"/>
  <c r="J7" i="29" s="1"/>
  <c r="L22" i="38"/>
  <c r="N23" i="10"/>
  <c r="J14" i="33"/>
  <c r="K7" i="33" s="1"/>
  <c r="M2" i="5"/>
  <c r="L17" i="5"/>
  <c r="L16" i="5" s="1"/>
  <c r="L18" i="5"/>
  <c r="L6" i="5"/>
  <c r="N22" i="41"/>
  <c r="K25" i="36"/>
  <c r="J21" i="36"/>
  <c r="J14" i="36" s="1"/>
  <c r="K7" i="36" s="1"/>
  <c r="N2" i="40"/>
  <c r="M17" i="40"/>
  <c r="M16" i="40" s="1"/>
  <c r="M14" i="40" s="1"/>
  <c r="M18" i="40"/>
  <c r="M6" i="40"/>
  <c r="N18" i="24"/>
  <c r="N6" i="24"/>
  <c r="O2" i="24"/>
  <c r="N17" i="24"/>
  <c r="N16" i="24" s="1"/>
  <c r="K18" i="11"/>
  <c r="K6" i="11"/>
  <c r="L2" i="11"/>
  <c r="K17" i="11"/>
  <c r="K16" i="32" l="1"/>
  <c r="K27" i="45"/>
  <c r="K21" i="45" s="1"/>
  <c r="K9" i="45"/>
  <c r="K27" i="20"/>
  <c r="K21" i="20" s="1"/>
  <c r="K9" i="20"/>
  <c r="L9" i="5"/>
  <c r="L27" i="5"/>
  <c r="L21" i="5" s="1"/>
  <c r="L14" i="5" s="1"/>
  <c r="M7" i="5" s="1"/>
  <c r="J9" i="44"/>
  <c r="J27" i="44"/>
  <c r="J21" i="44" s="1"/>
  <c r="J14" i="44" s="1"/>
  <c r="K7" i="44"/>
  <c r="K7" i="10"/>
  <c r="J28" i="10"/>
  <c r="J22" i="10" s="1"/>
  <c r="J14" i="10" s="1"/>
  <c r="J9" i="10"/>
  <c r="K9" i="13"/>
  <c r="K27" i="13"/>
  <c r="K21" i="13" s="1"/>
  <c r="K9" i="33"/>
  <c r="K27" i="33"/>
  <c r="K21" i="33" s="1"/>
  <c r="K14" i="33" s="1"/>
  <c r="L7" i="33"/>
  <c r="K27" i="40"/>
  <c r="K21" i="40" s="1"/>
  <c r="K14" i="40" s="1"/>
  <c r="L7" i="40"/>
  <c r="K9" i="40"/>
  <c r="K27" i="2"/>
  <c r="K21" i="2" s="1"/>
  <c r="K9" i="2"/>
  <c r="K27" i="11"/>
  <c r="K21" i="11" s="1"/>
  <c r="K9" i="11"/>
  <c r="K27" i="43"/>
  <c r="K21" i="43" s="1"/>
  <c r="K9" i="43"/>
  <c r="K9" i="25"/>
  <c r="K28" i="25"/>
  <c r="K21" i="25" s="1"/>
  <c r="L9" i="6"/>
  <c r="L27" i="6"/>
  <c r="L21" i="6" s="1"/>
  <c r="L14" i="6" s="1"/>
  <c r="M7" i="6" s="1"/>
  <c r="K7" i="9"/>
  <c r="J9" i="9"/>
  <c r="J27" i="9"/>
  <c r="J21" i="9" s="1"/>
  <c r="J14" i="9" s="1"/>
  <c r="K27" i="16"/>
  <c r="K21" i="16" s="1"/>
  <c r="K9" i="16"/>
  <c r="L7" i="16"/>
  <c r="J27" i="35"/>
  <c r="J21" i="35" s="1"/>
  <c r="K7" i="35"/>
  <c r="J9" i="35"/>
  <c r="K9" i="38"/>
  <c r="K27" i="38"/>
  <c r="K21" i="38" s="1"/>
  <c r="J27" i="27"/>
  <c r="J21" i="27" s="1"/>
  <c r="J14" i="27" s="1"/>
  <c r="K7" i="27" s="1"/>
  <c r="J9" i="27"/>
  <c r="L27" i="28"/>
  <c r="L21" i="28" s="1"/>
  <c r="L14" i="28" s="1"/>
  <c r="M7" i="28" s="1"/>
  <c r="L9" i="28"/>
  <c r="K27" i="39"/>
  <c r="K21" i="39" s="1"/>
  <c r="K9" i="39"/>
  <c r="L7" i="17"/>
  <c r="K27" i="17"/>
  <c r="K21" i="17" s="1"/>
  <c r="K14" i="17" s="1"/>
  <c r="K9" i="17"/>
  <c r="J27" i="41"/>
  <c r="J21" i="41" s="1"/>
  <c r="J14" i="41" s="1"/>
  <c r="K7" i="41" s="1"/>
  <c r="J9" i="41"/>
  <c r="L9" i="3"/>
  <c r="L29" i="3"/>
  <c r="L22" i="3" s="1"/>
  <c r="K9" i="36"/>
  <c r="K27" i="36"/>
  <c r="K21" i="36" s="1"/>
  <c r="K14" i="36" s="1"/>
  <c r="L7" i="36" s="1"/>
  <c r="J27" i="29"/>
  <c r="J21" i="29" s="1"/>
  <c r="J9" i="29"/>
  <c r="K28" i="18"/>
  <c r="K21" i="18" s="1"/>
  <c r="K14" i="18" s="1"/>
  <c r="L7" i="18"/>
  <c r="K9" i="18"/>
  <c r="K28" i="23"/>
  <c r="K22" i="23" s="1"/>
  <c r="K14" i="23" s="1"/>
  <c r="L7" i="23" s="1"/>
  <c r="K9" i="23"/>
  <c r="J9" i="30"/>
  <c r="J28" i="30"/>
  <c r="J22" i="30" s="1"/>
  <c r="J14" i="30" s="1"/>
  <c r="K7" i="30" s="1"/>
  <c r="L28" i="22"/>
  <c r="L21" i="22" s="1"/>
  <c r="L9" i="22"/>
  <c r="J9" i="12"/>
  <c r="J27" i="12"/>
  <c r="J21" i="12" s="1"/>
  <c r="N17" i="46"/>
  <c r="N18" i="46"/>
  <c r="N6" i="46"/>
  <c r="O2" i="46"/>
  <c r="L7" i="31"/>
  <c r="K27" i="31"/>
  <c r="K21" i="31" s="1"/>
  <c r="K9" i="31"/>
  <c r="N22" i="39"/>
  <c r="M22" i="32"/>
  <c r="K14" i="16"/>
  <c r="K14" i="13"/>
  <c r="L7" i="13" s="1"/>
  <c r="K16" i="21"/>
  <c r="M16" i="28"/>
  <c r="L27" i="46"/>
  <c r="L21" i="46" s="1"/>
  <c r="L14" i="46" s="1"/>
  <c r="M7" i="46" s="1"/>
  <c r="L9" i="46"/>
  <c r="K27" i="14"/>
  <c r="K21" i="14" s="1"/>
  <c r="K14" i="14" s="1"/>
  <c r="K9" i="14"/>
  <c r="L7" i="14"/>
  <c r="O22" i="41"/>
  <c r="L16" i="15"/>
  <c r="M22" i="14"/>
  <c r="L16" i="25"/>
  <c r="L16" i="33"/>
  <c r="L6" i="27"/>
  <c r="M2" i="27"/>
  <c r="L17" i="27"/>
  <c r="L16" i="27" s="1"/>
  <c r="L18" i="27"/>
  <c r="M22" i="7"/>
  <c r="L16" i="42"/>
  <c r="L17" i="44"/>
  <c r="L16" i="44" s="1"/>
  <c r="L6" i="44"/>
  <c r="M2" i="44"/>
  <c r="L18" i="44"/>
  <c r="M6" i="16"/>
  <c r="N2" i="16"/>
  <c r="M18" i="16"/>
  <c r="M17" i="16"/>
  <c r="L6" i="35"/>
  <c r="M2" i="35"/>
  <c r="L17" i="35"/>
  <c r="L16" i="35" s="1"/>
  <c r="L18" i="35"/>
  <c r="O2" i="28"/>
  <c r="N17" i="28"/>
  <c r="N16" i="28" s="1"/>
  <c r="N18" i="28"/>
  <c r="K27" i="7"/>
  <c r="K21" i="7" s="1"/>
  <c r="K14" i="7" s="1"/>
  <c r="L7" i="7" s="1"/>
  <c r="K9" i="7"/>
  <c r="M22" i="33"/>
  <c r="N22" i="16"/>
  <c r="O2" i="6"/>
  <c r="N17" i="6"/>
  <c r="N16" i="6" s="1"/>
  <c r="N18" i="6"/>
  <c r="N6" i="6"/>
  <c r="N18" i="7"/>
  <c r="N6" i="7"/>
  <c r="O2" i="7"/>
  <c r="N17" i="7"/>
  <c r="N16" i="7" s="1"/>
  <c r="M22" i="31"/>
  <c r="O6" i="24"/>
  <c r="O18" i="24"/>
  <c r="P2" i="24"/>
  <c r="O17" i="24"/>
  <c r="O16" i="24" s="1"/>
  <c r="N22" i="11"/>
  <c r="M21" i="9"/>
  <c r="N22" i="9"/>
  <c r="N2" i="13"/>
  <c r="M18" i="13"/>
  <c r="M6" i="13"/>
  <c r="M17" i="13"/>
  <c r="M16" i="13" s="1"/>
  <c r="O22" i="6"/>
  <c r="M17" i="37"/>
  <c r="M16" i="37" s="1"/>
  <c r="M18" i="37"/>
  <c r="M6" i="37"/>
  <c r="N2" i="37"/>
  <c r="M19" i="10"/>
  <c r="O6" i="4"/>
  <c r="P2" i="4"/>
  <c r="O18" i="4"/>
  <c r="O17" i="4"/>
  <c r="O16" i="4" s="1"/>
  <c r="K16" i="12"/>
  <c r="N22" i="17"/>
  <c r="N22" i="36"/>
  <c r="N22" i="27"/>
  <c r="L16" i="31"/>
  <c r="N22" i="45"/>
  <c r="M17" i="26"/>
  <c r="M18" i="26"/>
  <c r="M6" i="26"/>
  <c r="N2" i="26"/>
  <c r="M17" i="34"/>
  <c r="M18" i="34"/>
  <c r="M6" i="34"/>
  <c r="N2" i="34"/>
  <c r="M2" i="12"/>
  <c r="L18" i="12"/>
  <c r="L17" i="12"/>
  <c r="L6" i="12"/>
  <c r="M22" i="42"/>
  <c r="L16" i="19"/>
  <c r="N18" i="18"/>
  <c r="N6" i="18"/>
  <c r="N17" i="18"/>
  <c r="O2" i="18"/>
  <c r="L16" i="22"/>
  <c r="L14" i="22" s="1"/>
  <c r="M7" i="22" s="1"/>
  <c r="M17" i="33"/>
  <c r="M16" i="33" s="1"/>
  <c r="M18" i="33"/>
  <c r="M6" i="33"/>
  <c r="N2" i="33"/>
  <c r="K16" i="43"/>
  <c r="K14" i="43" s="1"/>
  <c r="L7" i="43" s="1"/>
  <c r="M22" i="34"/>
  <c r="L6" i="30"/>
  <c r="M2" i="30"/>
  <c r="L17" i="30"/>
  <c r="L16" i="30" s="1"/>
  <c r="L18" i="30"/>
  <c r="N22" i="8"/>
  <c r="M16" i="7"/>
  <c r="N22" i="21"/>
  <c r="N22" i="26"/>
  <c r="M2" i="45"/>
  <c r="L18" i="45"/>
  <c r="L6" i="45"/>
  <c r="L17" i="45"/>
  <c r="L18" i="29"/>
  <c r="M2" i="29"/>
  <c r="L17" i="29"/>
  <c r="L6" i="29"/>
  <c r="M16" i="46"/>
  <c r="J27" i="8"/>
  <c r="J21" i="8" s="1"/>
  <c r="J9" i="8"/>
  <c r="K27" i="34"/>
  <c r="K21" i="34" s="1"/>
  <c r="K9" i="34"/>
  <c r="O21" i="40"/>
  <c r="P22" i="40"/>
  <c r="P21" i="40" s="1"/>
  <c r="L6" i="10"/>
  <c r="M2" i="10"/>
  <c r="L18" i="10"/>
  <c r="L17" i="10"/>
  <c r="L16" i="10" s="1"/>
  <c r="O23" i="10"/>
  <c r="K14" i="2"/>
  <c r="L7" i="2" s="1"/>
  <c r="M17" i="22"/>
  <c r="M16" i="22" s="1"/>
  <c r="M18" i="22"/>
  <c r="M6" i="22"/>
  <c r="N2" i="22"/>
  <c r="K27" i="15"/>
  <c r="K21" i="15" s="1"/>
  <c r="K14" i="15" s="1"/>
  <c r="L7" i="15" s="1"/>
  <c r="K9" i="15"/>
  <c r="L6" i="43"/>
  <c r="M2" i="43"/>
  <c r="L17" i="43"/>
  <c r="L16" i="43" s="1"/>
  <c r="L18" i="43"/>
  <c r="N6" i="3"/>
  <c r="O2" i="3"/>
  <c r="N17" i="3"/>
  <c r="N16" i="3" s="1"/>
  <c r="N18" i="3"/>
  <c r="K14" i="38"/>
  <c r="L7" i="38" s="1"/>
  <c r="N6" i="17"/>
  <c r="O2" i="17"/>
  <c r="N18" i="17"/>
  <c r="N17" i="17"/>
  <c r="M23" i="19"/>
  <c r="K9" i="19"/>
  <c r="K28" i="19"/>
  <c r="K21" i="19" s="1"/>
  <c r="K14" i="19" s="1"/>
  <c r="L7" i="19" s="1"/>
  <c r="J27" i="21"/>
  <c r="J21" i="21" s="1"/>
  <c r="J14" i="21" s="1"/>
  <c r="K7" i="21" s="1"/>
  <c r="J9" i="21"/>
  <c r="K27" i="24"/>
  <c r="K21" i="24" s="1"/>
  <c r="K14" i="24" s="1"/>
  <c r="L7" i="24" s="1"/>
  <c r="K9" i="24"/>
  <c r="L6" i="11"/>
  <c r="M2" i="11"/>
  <c r="L17" i="11"/>
  <c r="L16" i="11" s="1"/>
  <c r="L18" i="11"/>
  <c r="M22" i="28"/>
  <c r="K14" i="20"/>
  <c r="L7" i="20" s="1"/>
  <c r="J14" i="29"/>
  <c r="K7" i="29" s="1"/>
  <c r="J14" i="12"/>
  <c r="K7" i="12" s="1"/>
  <c r="N17" i="36"/>
  <c r="N18" i="36"/>
  <c r="N6" i="36"/>
  <c r="O2" i="36"/>
  <c r="J14" i="35"/>
  <c r="M18" i="39"/>
  <c r="M6" i="39"/>
  <c r="N2" i="39"/>
  <c r="M17" i="39"/>
  <c r="M16" i="39" s="1"/>
  <c r="M17" i="38"/>
  <c r="M16" i="38" s="1"/>
  <c r="M18" i="38"/>
  <c r="M6" i="38"/>
  <c r="N2" i="38"/>
  <c r="N21" i="5"/>
  <c r="O22" i="5"/>
  <c r="N16" i="23"/>
  <c r="L25" i="21"/>
  <c r="K14" i="31"/>
  <c r="L16" i="14"/>
  <c r="O22" i="46"/>
  <c r="K16" i="45"/>
  <c r="K14" i="45" s="1"/>
  <c r="L7" i="45" s="1"/>
  <c r="K16" i="29"/>
  <c r="J9" i="37"/>
  <c r="J28" i="37"/>
  <c r="J21" i="37" s="1"/>
  <c r="J14" i="37" s="1"/>
  <c r="K7" i="37" s="1"/>
  <c r="M22" i="43"/>
  <c r="M25" i="18"/>
  <c r="N22" i="35"/>
  <c r="L25" i="24"/>
  <c r="N22" i="29"/>
  <c r="K27" i="42"/>
  <c r="K21" i="42" s="1"/>
  <c r="K14" i="42" s="1"/>
  <c r="L7" i="42" s="1"/>
  <c r="K9" i="42"/>
  <c r="L25" i="36"/>
  <c r="K16" i="11"/>
  <c r="K14" i="11" s="1"/>
  <c r="L7" i="11" s="1"/>
  <c r="M22" i="38"/>
  <c r="M6" i="31"/>
  <c r="N2" i="31"/>
  <c r="M18" i="31"/>
  <c r="M17" i="31"/>
  <c r="L6" i="32"/>
  <c r="M2" i="32"/>
  <c r="M17" i="32" s="1"/>
  <c r="L18" i="32"/>
  <c r="L16" i="32" s="1"/>
  <c r="N22" i="44"/>
  <c r="N2" i="19"/>
  <c r="M17" i="19"/>
  <c r="M18" i="19"/>
  <c r="M6" i="19"/>
  <c r="M4" i="28"/>
  <c r="L6" i="28"/>
  <c r="K16" i="8"/>
  <c r="O22" i="20"/>
  <c r="K14" i="39"/>
  <c r="L7" i="39" s="1"/>
  <c r="K27" i="4"/>
  <c r="K21" i="4" s="1"/>
  <c r="K14" i="4" s="1"/>
  <c r="L7" i="4" s="1"/>
  <c r="K9" i="4"/>
  <c r="M22" i="4"/>
  <c r="K14" i="34"/>
  <c r="L7" i="34" s="1"/>
  <c r="L18" i="41"/>
  <c r="L6" i="41"/>
  <c r="M2" i="41"/>
  <c r="L17" i="41"/>
  <c r="N23" i="3"/>
  <c r="N23" i="30"/>
  <c r="O6" i="23"/>
  <c r="O18" i="23"/>
  <c r="P2" i="23"/>
  <c r="O17" i="23"/>
  <c r="M22" i="25"/>
  <c r="N23" i="23"/>
  <c r="J27" i="32"/>
  <c r="J21" i="32" s="1"/>
  <c r="J14" i="32" s="1"/>
  <c r="K7" i="32" s="1"/>
  <c r="J9" i="32"/>
  <c r="M18" i="14"/>
  <c r="N2" i="14"/>
  <c r="M17" i="14"/>
  <c r="M6" i="14"/>
  <c r="L18" i="21"/>
  <c r="L6" i="21"/>
  <c r="M2" i="21"/>
  <c r="L17" i="21"/>
  <c r="K14" i="26"/>
  <c r="L7" i="26" s="1"/>
  <c r="L16" i="20"/>
  <c r="O2" i="40"/>
  <c r="N17" i="40"/>
  <c r="N16" i="40" s="1"/>
  <c r="N14" i="40" s="1"/>
  <c r="N18" i="40"/>
  <c r="N6" i="40"/>
  <c r="N2" i="5"/>
  <c r="M17" i="5"/>
  <c r="M16" i="5" s="1"/>
  <c r="M14" i="5" s="1"/>
  <c r="M18" i="5"/>
  <c r="M6" i="5"/>
  <c r="O22" i="24"/>
  <c r="M18" i="15"/>
  <c r="M6" i="15"/>
  <c r="N2" i="15"/>
  <c r="M17" i="15"/>
  <c r="M16" i="15" s="1"/>
  <c r="L6" i="8"/>
  <c r="M2" i="8"/>
  <c r="L18" i="8"/>
  <c r="L17" i="8"/>
  <c r="K14" i="25"/>
  <c r="L7" i="25" s="1"/>
  <c r="N2" i="9"/>
  <c r="M17" i="9"/>
  <c r="M16" i="9" s="1"/>
  <c r="M14" i="9" s="1"/>
  <c r="M18" i="9"/>
  <c r="M6" i="9"/>
  <c r="M17" i="25"/>
  <c r="M18" i="25"/>
  <c r="M6" i="25"/>
  <c r="N2" i="25"/>
  <c r="O22" i="22"/>
  <c r="L14" i="3"/>
  <c r="M7" i="3" s="1"/>
  <c r="O22" i="19"/>
  <c r="M16" i="6"/>
  <c r="M17" i="42"/>
  <c r="M16" i="42" s="1"/>
  <c r="M18" i="42"/>
  <c r="M6" i="42"/>
  <c r="N2" i="42"/>
  <c r="J14" i="8"/>
  <c r="K7" i="8" s="1"/>
  <c r="K16" i="10"/>
  <c r="N22" i="37"/>
  <c r="O22" i="18"/>
  <c r="M22" i="15"/>
  <c r="N2" i="20"/>
  <c r="M17" i="20"/>
  <c r="M18" i="20"/>
  <c r="M6" i="20"/>
  <c r="L9" i="36" l="1"/>
  <c r="L27" i="36"/>
  <c r="L27" i="39"/>
  <c r="L21" i="39" s="1"/>
  <c r="L14" i="39" s="1"/>
  <c r="M7" i="39" s="1"/>
  <c r="L9" i="39"/>
  <c r="L9" i="19"/>
  <c r="L28" i="19"/>
  <c r="L21" i="19" s="1"/>
  <c r="L14" i="19" s="1"/>
  <c r="M7" i="19" s="1"/>
  <c r="L28" i="23"/>
  <c r="L22" i="23" s="1"/>
  <c r="L14" i="23" s="1"/>
  <c r="M7" i="23" s="1"/>
  <c r="L9" i="23"/>
  <c r="M9" i="6"/>
  <c r="M27" i="6"/>
  <c r="M21" i="6" s="1"/>
  <c r="N7" i="6"/>
  <c r="N7" i="5"/>
  <c r="M9" i="5"/>
  <c r="L27" i="13"/>
  <c r="L21" i="13" s="1"/>
  <c r="L14" i="13" s="1"/>
  <c r="M7" i="13" s="1"/>
  <c r="L9" i="13"/>
  <c r="L27" i="38"/>
  <c r="L21" i="38" s="1"/>
  <c r="L14" i="38" s="1"/>
  <c r="M7" i="38" s="1"/>
  <c r="L9" i="38"/>
  <c r="K27" i="8"/>
  <c r="K21" i="8" s="1"/>
  <c r="K14" i="8" s="1"/>
  <c r="L7" i="8" s="1"/>
  <c r="K9" i="8"/>
  <c r="L28" i="25"/>
  <c r="L21" i="25" s="1"/>
  <c r="L9" i="25"/>
  <c r="L27" i="15"/>
  <c r="L21" i="15" s="1"/>
  <c r="L9" i="15"/>
  <c r="M7" i="15"/>
  <c r="M28" i="22"/>
  <c r="M21" i="22" s="1"/>
  <c r="M9" i="22"/>
  <c r="L9" i="20"/>
  <c r="L27" i="20"/>
  <c r="L21" i="20" s="1"/>
  <c r="M7" i="45"/>
  <c r="L9" i="45"/>
  <c r="L27" i="45"/>
  <c r="L21" i="45" s="1"/>
  <c r="M27" i="28"/>
  <c r="M9" i="28"/>
  <c r="L9" i="2"/>
  <c r="L27" i="2"/>
  <c r="L21" i="2" s="1"/>
  <c r="L14" i="2" s="1"/>
  <c r="N7" i="3"/>
  <c r="M9" i="3"/>
  <c r="M29" i="3"/>
  <c r="M22" i="3" s="1"/>
  <c r="M14" i="3" s="1"/>
  <c r="L27" i="34"/>
  <c r="L21" i="34" s="1"/>
  <c r="L14" i="34" s="1"/>
  <c r="M7" i="34"/>
  <c r="L9" i="34"/>
  <c r="M27" i="46"/>
  <c r="M21" i="46" s="1"/>
  <c r="M9" i="46"/>
  <c r="N7" i="46"/>
  <c r="L7" i="41"/>
  <c r="K27" i="41"/>
  <c r="K21" i="41" s="1"/>
  <c r="K14" i="41" s="1"/>
  <c r="K9" i="41"/>
  <c r="L27" i="42"/>
  <c r="L21" i="42" s="1"/>
  <c r="L9" i="42"/>
  <c r="K9" i="21"/>
  <c r="K27" i="21"/>
  <c r="K21" i="21" s="1"/>
  <c r="K14" i="21" s="1"/>
  <c r="L7" i="21" s="1"/>
  <c r="L27" i="7"/>
  <c r="L21" i="7" s="1"/>
  <c r="L14" i="7" s="1"/>
  <c r="M7" i="7"/>
  <c r="L9" i="7"/>
  <c r="K27" i="27"/>
  <c r="K21" i="27" s="1"/>
  <c r="K14" i="27" s="1"/>
  <c r="L7" i="27" s="1"/>
  <c r="K9" i="27"/>
  <c r="L27" i="4"/>
  <c r="L21" i="4" s="1"/>
  <c r="L14" i="4" s="1"/>
  <c r="M7" i="4"/>
  <c r="L9" i="4"/>
  <c r="K27" i="32"/>
  <c r="K21" i="32" s="1"/>
  <c r="K14" i="32" s="1"/>
  <c r="L7" i="32" s="1"/>
  <c r="K9" i="32"/>
  <c r="L27" i="11"/>
  <c r="L21" i="11" s="1"/>
  <c r="L9" i="11"/>
  <c r="K28" i="37"/>
  <c r="K21" i="37" s="1"/>
  <c r="K14" i="37" s="1"/>
  <c r="L7" i="37" s="1"/>
  <c r="K9" i="37"/>
  <c r="K27" i="12"/>
  <c r="K21" i="12" s="1"/>
  <c r="K9" i="12"/>
  <c r="L27" i="43"/>
  <c r="L21" i="43" s="1"/>
  <c r="L14" i="43" s="1"/>
  <c r="M7" i="43" s="1"/>
  <c r="L9" i="43"/>
  <c r="K27" i="29"/>
  <c r="K21" i="29" s="1"/>
  <c r="K9" i="29"/>
  <c r="L27" i="24"/>
  <c r="L9" i="24"/>
  <c r="L7" i="30"/>
  <c r="K9" i="30"/>
  <c r="K28" i="30"/>
  <c r="K22" i="30" s="1"/>
  <c r="K14" i="30" s="1"/>
  <c r="N2" i="35"/>
  <c r="M17" i="35"/>
  <c r="M18" i="35"/>
  <c r="M6" i="35"/>
  <c r="N22" i="32"/>
  <c r="O23" i="30"/>
  <c r="N4" i="28"/>
  <c r="M6" i="28"/>
  <c r="N2" i="11"/>
  <c r="M17" i="11"/>
  <c r="M18" i="11"/>
  <c r="M6" i="11"/>
  <c r="O17" i="3"/>
  <c r="O6" i="3"/>
  <c r="P2" i="3"/>
  <c r="O18" i="3"/>
  <c r="M16" i="26"/>
  <c r="N18" i="37"/>
  <c r="N6" i="37"/>
  <c r="O2" i="37"/>
  <c r="N17" i="37"/>
  <c r="O17" i="6"/>
  <c r="O18" i="6"/>
  <c r="O6" i="6"/>
  <c r="P2" i="6"/>
  <c r="N2" i="27"/>
  <c r="M17" i="27"/>
  <c r="M18" i="27"/>
  <c r="M6" i="27"/>
  <c r="O18" i="46"/>
  <c r="O6" i="46"/>
  <c r="O17" i="46"/>
  <c r="O16" i="46" s="1"/>
  <c r="P2" i="46"/>
  <c r="K27" i="35"/>
  <c r="K21" i="35" s="1"/>
  <c r="K14" i="35" s="1"/>
  <c r="L7" i="35"/>
  <c r="K9" i="35"/>
  <c r="M7" i="40"/>
  <c r="L9" i="40"/>
  <c r="O2" i="20"/>
  <c r="N17" i="20"/>
  <c r="N18" i="20"/>
  <c r="N6" i="20"/>
  <c r="M16" i="14"/>
  <c r="O23" i="23"/>
  <c r="N22" i="4"/>
  <c r="N22" i="38"/>
  <c r="O22" i="29"/>
  <c r="N25" i="18"/>
  <c r="O21" i="5"/>
  <c r="P22" i="5"/>
  <c r="P21" i="5" s="1"/>
  <c r="N6" i="39"/>
  <c r="O2" i="39"/>
  <c r="N17" i="39"/>
  <c r="N16" i="39" s="1"/>
  <c r="N18" i="39"/>
  <c r="L16" i="29"/>
  <c r="O22" i="26"/>
  <c r="N18" i="34"/>
  <c r="N6" i="34"/>
  <c r="O2" i="34"/>
  <c r="N17" i="34"/>
  <c r="O22" i="45"/>
  <c r="O22" i="11"/>
  <c r="O22" i="16"/>
  <c r="M16" i="16"/>
  <c r="L14" i="42"/>
  <c r="M7" i="42" s="1"/>
  <c r="P2" i="40"/>
  <c r="O17" i="40"/>
  <c r="O18" i="40"/>
  <c r="O6" i="40"/>
  <c r="M14" i="46"/>
  <c r="L27" i="31"/>
  <c r="L21" i="31" s="1"/>
  <c r="L14" i="31" s="1"/>
  <c r="M7" i="31" s="1"/>
  <c r="L9" i="31"/>
  <c r="M16" i="20"/>
  <c r="P22" i="19"/>
  <c r="N2" i="8"/>
  <c r="M17" i="8"/>
  <c r="M18" i="8"/>
  <c r="M6" i="8"/>
  <c r="N16" i="36"/>
  <c r="O22" i="8"/>
  <c r="N17" i="33"/>
  <c r="N16" i="33" s="1"/>
  <c r="N18" i="33"/>
  <c r="N6" i="33"/>
  <c r="O2" i="33"/>
  <c r="M17" i="12"/>
  <c r="M18" i="12"/>
  <c r="M6" i="12"/>
  <c r="N2" i="12"/>
  <c r="O22" i="17"/>
  <c r="P22" i="41"/>
  <c r="N22" i="15"/>
  <c r="N18" i="42"/>
  <c r="N6" i="42"/>
  <c r="O2" i="42"/>
  <c r="N17" i="42"/>
  <c r="N16" i="42" s="1"/>
  <c r="L14" i="20"/>
  <c r="M7" i="20" s="1"/>
  <c r="N17" i="14"/>
  <c r="N16" i="14" s="1"/>
  <c r="N6" i="14"/>
  <c r="N18" i="14"/>
  <c r="O2" i="14"/>
  <c r="N22" i="25"/>
  <c r="N2" i="32"/>
  <c r="M18" i="32"/>
  <c r="M6" i="32"/>
  <c r="N22" i="43"/>
  <c r="P22" i="46"/>
  <c r="N17" i="22"/>
  <c r="N18" i="22"/>
  <c r="N6" i="22"/>
  <c r="O2" i="22"/>
  <c r="P23" i="10"/>
  <c r="N2" i="29"/>
  <c r="M18" i="29"/>
  <c r="M6" i="29"/>
  <c r="M17" i="29"/>
  <c r="M16" i="29" s="1"/>
  <c r="N22" i="42"/>
  <c r="K14" i="12"/>
  <c r="L7" i="12" s="1"/>
  <c r="O6" i="7"/>
  <c r="P2" i="7"/>
  <c r="O17" i="7"/>
  <c r="O18" i="7"/>
  <c r="N22" i="7"/>
  <c r="L27" i="14"/>
  <c r="L21" i="14" s="1"/>
  <c r="L9" i="14"/>
  <c r="L28" i="18"/>
  <c r="L21" i="18" s="1"/>
  <c r="L14" i="18" s="1"/>
  <c r="M7" i="18"/>
  <c r="L9" i="18"/>
  <c r="L9" i="17"/>
  <c r="L27" i="17"/>
  <c r="L21" i="17" s="1"/>
  <c r="L14" i="17" s="1"/>
  <c r="M7" i="17" s="1"/>
  <c r="L9" i="16"/>
  <c r="L27" i="16"/>
  <c r="L21" i="16" s="1"/>
  <c r="L14" i="16" s="1"/>
  <c r="M7" i="16" s="1"/>
  <c r="L9" i="33"/>
  <c r="L27" i="33"/>
  <c r="L21" i="33" s="1"/>
  <c r="L14" i="33" s="1"/>
  <c r="M7" i="33" s="1"/>
  <c r="K28" i="10"/>
  <c r="K22" i="10" s="1"/>
  <c r="K9" i="10"/>
  <c r="K14" i="29"/>
  <c r="L7" i="29" s="1"/>
  <c r="L14" i="11"/>
  <c r="M7" i="11" s="1"/>
  <c r="L14" i="15"/>
  <c r="O22" i="39"/>
  <c r="N16" i="46"/>
  <c r="K27" i="44"/>
  <c r="K21" i="44" s="1"/>
  <c r="K14" i="44" s="1"/>
  <c r="K9" i="44"/>
  <c r="L7" i="44"/>
  <c r="K14" i="10"/>
  <c r="L7" i="10" s="1"/>
  <c r="P2" i="17"/>
  <c r="O17" i="17"/>
  <c r="O16" i="17" s="1"/>
  <c r="O18" i="17"/>
  <c r="O6" i="17"/>
  <c r="N6" i="15"/>
  <c r="O2" i="15"/>
  <c r="N17" i="15"/>
  <c r="N16" i="15" s="1"/>
  <c r="N18" i="15"/>
  <c r="N17" i="5"/>
  <c r="N18" i="5"/>
  <c r="N6" i="5"/>
  <c r="O2" i="5"/>
  <c r="L27" i="26"/>
  <c r="L21" i="26" s="1"/>
  <c r="L14" i="26" s="1"/>
  <c r="M7" i="26" s="1"/>
  <c r="L9" i="26"/>
  <c r="O23" i="3"/>
  <c r="O22" i="21"/>
  <c r="N2" i="30"/>
  <c r="M17" i="30"/>
  <c r="M16" i="30" s="1"/>
  <c r="M18" i="30"/>
  <c r="M6" i="30"/>
  <c r="N6" i="13"/>
  <c r="N18" i="13"/>
  <c r="N17" i="13"/>
  <c r="O2" i="13"/>
  <c r="P17" i="24"/>
  <c r="P18" i="24"/>
  <c r="P6" i="24"/>
  <c r="N22" i="33"/>
  <c r="P2" i="28"/>
  <c r="O17" i="28"/>
  <c r="O16" i="28" s="1"/>
  <c r="O18" i="28"/>
  <c r="O2" i="16"/>
  <c r="N17" i="16"/>
  <c r="N6" i="16"/>
  <c r="N18" i="16"/>
  <c r="P22" i="18"/>
  <c r="N17" i="9"/>
  <c r="N18" i="9"/>
  <c r="N6" i="9"/>
  <c r="O2" i="9"/>
  <c r="L16" i="21"/>
  <c r="O16" i="23"/>
  <c r="L16" i="41"/>
  <c r="M16" i="19"/>
  <c r="L14" i="14"/>
  <c r="M7" i="14" s="1"/>
  <c r="N17" i="38"/>
  <c r="N16" i="38" s="1"/>
  <c r="N18" i="38"/>
  <c r="N6" i="38"/>
  <c r="O2" i="38"/>
  <c r="N2" i="43"/>
  <c r="M17" i="43"/>
  <c r="M16" i="43" s="1"/>
  <c r="M18" i="43"/>
  <c r="M6" i="43"/>
  <c r="L16" i="45"/>
  <c r="L14" i="45" s="1"/>
  <c r="M16" i="34"/>
  <c r="N21" i="9"/>
  <c r="O22" i="9"/>
  <c r="L14" i="25"/>
  <c r="M7" i="25" s="1"/>
  <c r="O22" i="35"/>
  <c r="N22" i="31"/>
  <c r="K9" i="9"/>
  <c r="L7" i="9"/>
  <c r="M16" i="25"/>
  <c r="P22" i="22"/>
  <c r="P22" i="20"/>
  <c r="N18" i="25"/>
  <c r="N6" i="25"/>
  <c r="O2" i="25"/>
  <c r="N17" i="25"/>
  <c r="M6" i="21"/>
  <c r="M17" i="21"/>
  <c r="N2" i="21"/>
  <c r="M18" i="21"/>
  <c r="P17" i="23"/>
  <c r="P18" i="23"/>
  <c r="P6" i="23"/>
  <c r="M18" i="41"/>
  <c r="M6" i="41"/>
  <c r="N2" i="41"/>
  <c r="M17" i="41"/>
  <c r="M16" i="41" s="1"/>
  <c r="N17" i="19"/>
  <c r="N18" i="19"/>
  <c r="N6" i="19"/>
  <c r="O2" i="19"/>
  <c r="M16" i="31"/>
  <c r="M25" i="36"/>
  <c r="L21" i="36"/>
  <c r="L14" i="36" s="1"/>
  <c r="M7" i="36" s="1"/>
  <c r="M25" i="24"/>
  <c r="L21" i="24"/>
  <c r="L14" i="24" s="1"/>
  <c r="M7" i="24" s="1"/>
  <c r="O17" i="36"/>
  <c r="O16" i="36" s="1"/>
  <c r="O18" i="36"/>
  <c r="O6" i="36"/>
  <c r="P2" i="36"/>
  <c r="M21" i="28"/>
  <c r="M14" i="28" s="1"/>
  <c r="N7" i="28" s="1"/>
  <c r="N22" i="28"/>
  <c r="N23" i="19"/>
  <c r="M14" i="22"/>
  <c r="N7" i="22" s="1"/>
  <c r="N2" i="10"/>
  <c r="M17" i="10"/>
  <c r="M18" i="10"/>
  <c r="M6" i="10"/>
  <c r="N22" i="34"/>
  <c r="O6" i="18"/>
  <c r="P2" i="18"/>
  <c r="O18" i="18"/>
  <c r="O17" i="18"/>
  <c r="N18" i="26"/>
  <c r="N6" i="26"/>
  <c r="O2" i="26"/>
  <c r="N17" i="26"/>
  <c r="N16" i="26" s="1"/>
  <c r="O22" i="27"/>
  <c r="P17" i="4"/>
  <c r="P16" i="4" s="1"/>
  <c r="P18" i="4"/>
  <c r="P6" i="4"/>
  <c r="P22" i="6"/>
  <c r="O2" i="31"/>
  <c r="N17" i="31"/>
  <c r="N18" i="31"/>
  <c r="N6" i="31"/>
  <c r="M25" i="21"/>
  <c r="N2" i="45"/>
  <c r="M6" i="45"/>
  <c r="M17" i="45"/>
  <c r="M18" i="45"/>
  <c r="O22" i="37"/>
  <c r="M14" i="6"/>
  <c r="L16" i="8"/>
  <c r="P22" i="24"/>
  <c r="N16" i="17"/>
  <c r="N16" i="18"/>
  <c r="L16" i="12"/>
  <c r="O22" i="36"/>
  <c r="M18" i="44"/>
  <c r="M17" i="44"/>
  <c r="M16" i="44" s="1"/>
  <c r="M6" i="44"/>
  <c r="N2" i="44"/>
  <c r="N22" i="14"/>
  <c r="N17" i="32" l="1"/>
  <c r="O2" i="32"/>
  <c r="L28" i="37"/>
  <c r="L21" i="37" s="1"/>
  <c r="L14" i="37" s="1"/>
  <c r="L9" i="37"/>
  <c r="M7" i="37"/>
  <c r="M27" i="36"/>
  <c r="M9" i="36"/>
  <c r="L28" i="10"/>
  <c r="L22" i="10" s="1"/>
  <c r="L14" i="10" s="1"/>
  <c r="M7" i="10" s="1"/>
  <c r="L9" i="10"/>
  <c r="L27" i="29"/>
  <c r="L21" i="29" s="1"/>
  <c r="L9" i="29"/>
  <c r="M27" i="42"/>
  <c r="M21" i="42" s="1"/>
  <c r="M14" i="42" s="1"/>
  <c r="N7" i="42" s="1"/>
  <c r="M9" i="42"/>
  <c r="M9" i="13"/>
  <c r="M27" i="13"/>
  <c r="M21" i="13" s="1"/>
  <c r="M14" i="13" s="1"/>
  <c r="N7" i="13"/>
  <c r="M28" i="19"/>
  <c r="M21" i="19" s="1"/>
  <c r="M9" i="19"/>
  <c r="M27" i="38"/>
  <c r="M21" i="38" s="1"/>
  <c r="M14" i="38" s="1"/>
  <c r="N7" i="38"/>
  <c r="M9" i="38"/>
  <c r="M28" i="23"/>
  <c r="M22" i="23" s="1"/>
  <c r="M14" i="23" s="1"/>
  <c r="N7" i="23" s="1"/>
  <c r="M9" i="23"/>
  <c r="L9" i="32"/>
  <c r="L27" i="32"/>
  <c r="L21" i="32" s="1"/>
  <c r="L14" i="32" s="1"/>
  <c r="M7" i="32" s="1"/>
  <c r="M27" i="20"/>
  <c r="M21" i="20" s="1"/>
  <c r="M9" i="20"/>
  <c r="M9" i="17"/>
  <c r="M27" i="17"/>
  <c r="M21" i="17" s="1"/>
  <c r="M14" i="17" s="1"/>
  <c r="N7" i="17" s="1"/>
  <c r="M27" i="31"/>
  <c r="M21" i="31" s="1"/>
  <c r="M9" i="31"/>
  <c r="N7" i="43"/>
  <c r="M27" i="43"/>
  <c r="M21" i="43" s="1"/>
  <c r="M9" i="43"/>
  <c r="N9" i="22"/>
  <c r="N28" i="22"/>
  <c r="N21" i="22" s="1"/>
  <c r="M27" i="14"/>
  <c r="M21" i="14" s="1"/>
  <c r="M9" i="14"/>
  <c r="N7" i="14"/>
  <c r="L27" i="21"/>
  <c r="L21" i="21" s="1"/>
  <c r="L9" i="21"/>
  <c r="M27" i="39"/>
  <c r="M21" i="39" s="1"/>
  <c r="M14" i="39" s="1"/>
  <c r="N7" i="39"/>
  <c r="M9" i="39"/>
  <c r="M27" i="11"/>
  <c r="M21" i="11" s="1"/>
  <c r="N7" i="11"/>
  <c r="M9" i="11"/>
  <c r="N9" i="28"/>
  <c r="N27" i="28"/>
  <c r="L27" i="8"/>
  <c r="L21" i="8" s="1"/>
  <c r="L9" i="8"/>
  <c r="M9" i="24"/>
  <c r="M27" i="24"/>
  <c r="L27" i="27"/>
  <c r="L21" i="27" s="1"/>
  <c r="L14" i="27" s="1"/>
  <c r="M7" i="27" s="1"/>
  <c r="L9" i="27"/>
  <c r="M27" i="26"/>
  <c r="M21" i="26" s="1"/>
  <c r="M9" i="26"/>
  <c r="N7" i="26"/>
  <c r="N7" i="33"/>
  <c r="M27" i="33"/>
  <c r="M21" i="33" s="1"/>
  <c r="M14" i="33" s="1"/>
  <c r="M9" i="33"/>
  <c r="L27" i="12"/>
  <c r="L21" i="12" s="1"/>
  <c r="L9" i="12"/>
  <c r="M28" i="25"/>
  <c r="M21" i="25" s="1"/>
  <c r="M14" i="25" s="1"/>
  <c r="N7" i="25" s="1"/>
  <c r="M9" i="25"/>
  <c r="M27" i="16"/>
  <c r="M21" i="16" s="1"/>
  <c r="M9" i="16"/>
  <c r="N6" i="44"/>
  <c r="N17" i="44"/>
  <c r="N18" i="44"/>
  <c r="O2" i="44"/>
  <c r="P22" i="27"/>
  <c r="M14" i="43"/>
  <c r="M28" i="18"/>
  <c r="M21" i="18" s="1"/>
  <c r="M14" i="18" s="1"/>
  <c r="N7" i="18" s="1"/>
  <c r="M9" i="18"/>
  <c r="P22" i="8"/>
  <c r="N9" i="5"/>
  <c r="O21" i="9"/>
  <c r="P22" i="9"/>
  <c r="P21" i="9" s="1"/>
  <c r="O2" i="43"/>
  <c r="N17" i="43"/>
  <c r="N18" i="43"/>
  <c r="N6" i="43"/>
  <c r="O22" i="33"/>
  <c r="N16" i="20"/>
  <c r="L9" i="30"/>
  <c r="L28" i="30"/>
  <c r="L22" i="30" s="1"/>
  <c r="L14" i="30" s="1"/>
  <c r="M7" i="30" s="1"/>
  <c r="N27" i="46"/>
  <c r="N21" i="46" s="1"/>
  <c r="N9" i="46"/>
  <c r="M16" i="32"/>
  <c r="M16" i="12"/>
  <c r="P17" i="40"/>
  <c r="P16" i="40" s="1"/>
  <c r="P14" i="40" s="1"/>
  <c r="P18" i="40"/>
  <c r="P6" i="40"/>
  <c r="P22" i="11"/>
  <c r="P22" i="26"/>
  <c r="O22" i="4"/>
  <c r="O17" i="20"/>
  <c r="O18" i="20"/>
  <c r="O6" i="20"/>
  <c r="P2" i="20"/>
  <c r="P17" i="6"/>
  <c r="P18" i="6"/>
  <c r="P6" i="6"/>
  <c r="M16" i="11"/>
  <c r="M14" i="11" s="1"/>
  <c r="O22" i="32"/>
  <c r="P17" i="28"/>
  <c r="P18" i="28"/>
  <c r="M14" i="20"/>
  <c r="N7" i="20" s="1"/>
  <c r="O6" i="37"/>
  <c r="O17" i="37"/>
  <c r="O18" i="37"/>
  <c r="P2" i="37"/>
  <c r="M9" i="4"/>
  <c r="M27" i="4"/>
  <c r="M21" i="4" s="1"/>
  <c r="M14" i="4" s="1"/>
  <c r="N7" i="4" s="1"/>
  <c r="L27" i="41"/>
  <c r="L21" i="41" s="1"/>
  <c r="L14" i="41" s="1"/>
  <c r="M7" i="41" s="1"/>
  <c r="L9" i="41"/>
  <c r="N16" i="31"/>
  <c r="N16" i="19"/>
  <c r="L9" i="9"/>
  <c r="M7" i="9"/>
  <c r="O16" i="40"/>
  <c r="O14" i="40" s="1"/>
  <c r="N27" i="6"/>
  <c r="N21" i="6" s="1"/>
  <c r="N14" i="6" s="1"/>
  <c r="O7" i="6" s="1"/>
  <c r="N9" i="6"/>
  <c r="M16" i="45"/>
  <c r="O22" i="34"/>
  <c r="N25" i="24"/>
  <c r="M21" i="24"/>
  <c r="M14" i="24" s="1"/>
  <c r="N7" i="24" s="1"/>
  <c r="L14" i="21"/>
  <c r="M7" i="21" s="1"/>
  <c r="P22" i="21"/>
  <c r="O17" i="5"/>
  <c r="O16" i="5" s="1"/>
  <c r="O14" i="5" s="1"/>
  <c r="O18" i="5"/>
  <c r="O6" i="5"/>
  <c r="P2" i="5"/>
  <c r="O16" i="7"/>
  <c r="O18" i="26"/>
  <c r="O6" i="26"/>
  <c r="P2" i="26"/>
  <c r="O17" i="26"/>
  <c r="N21" i="28"/>
  <c r="N14" i="28" s="1"/>
  <c r="O7" i="28" s="1"/>
  <c r="O22" i="28"/>
  <c r="O2" i="21"/>
  <c r="N17" i="21"/>
  <c r="N16" i="21" s="1"/>
  <c r="N6" i="21"/>
  <c r="N18" i="21"/>
  <c r="O22" i="31"/>
  <c r="M14" i="34"/>
  <c r="N7" i="34" s="1"/>
  <c r="O17" i="9"/>
  <c r="O18" i="9"/>
  <c r="O6" i="9"/>
  <c r="P2" i="9"/>
  <c r="N16" i="16"/>
  <c r="P17" i="7"/>
  <c r="P18" i="7"/>
  <c r="P6" i="7"/>
  <c r="N16" i="22"/>
  <c r="N14" i="22" s="1"/>
  <c r="O7" i="22" s="1"/>
  <c r="N18" i="32"/>
  <c r="N6" i="32"/>
  <c r="O18" i="33"/>
  <c r="O6" i="33"/>
  <c r="P2" i="33"/>
  <c r="O17" i="33"/>
  <c r="M14" i="26"/>
  <c r="O2" i="11"/>
  <c r="N17" i="11"/>
  <c r="N16" i="11" s="1"/>
  <c r="N18" i="11"/>
  <c r="N6" i="11"/>
  <c r="P17" i="18"/>
  <c r="P16" i="18" s="1"/>
  <c r="P6" i="18"/>
  <c r="P18" i="18"/>
  <c r="O2" i="27"/>
  <c r="N17" i="27"/>
  <c r="N18" i="27"/>
  <c r="N6" i="27"/>
  <c r="N29" i="3"/>
  <c r="N22" i="3" s="1"/>
  <c r="N14" i="3" s="1"/>
  <c r="O7" i="3"/>
  <c r="N9" i="3"/>
  <c r="P2" i="31"/>
  <c r="O17" i="31"/>
  <c r="O18" i="31"/>
  <c r="O6" i="31"/>
  <c r="O23" i="19"/>
  <c r="O18" i="38"/>
  <c r="O6" i="38"/>
  <c r="P2" i="38"/>
  <c r="O17" i="38"/>
  <c r="O16" i="38" s="1"/>
  <c r="N17" i="45"/>
  <c r="N16" i="45" s="1"/>
  <c r="N6" i="45"/>
  <c r="N18" i="45"/>
  <c r="O2" i="45"/>
  <c r="N25" i="36"/>
  <c r="M21" i="36"/>
  <c r="M14" i="36" s="1"/>
  <c r="N7" i="36" s="1"/>
  <c r="N18" i="41"/>
  <c r="O2" i="41"/>
  <c r="N17" i="41"/>
  <c r="N16" i="41" s="1"/>
  <c r="N6" i="41"/>
  <c r="M16" i="21"/>
  <c r="P2" i="16"/>
  <c r="O17" i="16"/>
  <c r="O16" i="16" s="1"/>
  <c r="O6" i="16"/>
  <c r="O18" i="16"/>
  <c r="N14" i="46"/>
  <c r="O7" i="46" s="1"/>
  <c r="O22" i="25"/>
  <c r="M16" i="8"/>
  <c r="P22" i="45"/>
  <c r="L14" i="29"/>
  <c r="M7" i="29" s="1"/>
  <c r="O25" i="18"/>
  <c r="P23" i="23"/>
  <c r="M9" i="40"/>
  <c r="N7" i="40"/>
  <c r="N7" i="15"/>
  <c r="M9" i="15"/>
  <c r="M27" i="15"/>
  <c r="M21" i="15" s="1"/>
  <c r="M14" i="15" s="1"/>
  <c r="P22" i="36"/>
  <c r="M14" i="31"/>
  <c r="N7" i="31" s="1"/>
  <c r="P16" i="24"/>
  <c r="P23" i="3"/>
  <c r="N16" i="5"/>
  <c r="N14" i="5" s="1"/>
  <c r="O7" i="5" s="1"/>
  <c r="P17" i="17"/>
  <c r="P16" i="17" s="1"/>
  <c r="P6" i="17"/>
  <c r="P18" i="17"/>
  <c r="P22" i="39"/>
  <c r="N17" i="29"/>
  <c r="N16" i="29" s="1"/>
  <c r="O2" i="29"/>
  <c r="O19" i="10" s="1"/>
  <c r="N18" i="29"/>
  <c r="N6" i="29"/>
  <c r="O6" i="42"/>
  <c r="P2" i="42"/>
  <c r="O17" i="42"/>
  <c r="O16" i="42" s="1"/>
  <c r="O18" i="42"/>
  <c r="P22" i="17"/>
  <c r="O2" i="8"/>
  <c r="N17" i="8"/>
  <c r="N18" i="8"/>
  <c r="N6" i="8"/>
  <c r="M14" i="16"/>
  <c r="N7" i="16" s="1"/>
  <c r="N16" i="34"/>
  <c r="O16" i="6"/>
  <c r="P17" i="3"/>
  <c r="P16" i="3" s="1"/>
  <c r="P18" i="3"/>
  <c r="P6" i="3"/>
  <c r="M16" i="35"/>
  <c r="M27" i="34"/>
  <c r="M21" i="34" s="1"/>
  <c r="M9" i="34"/>
  <c r="O18" i="22"/>
  <c r="O6" i="22"/>
  <c r="P2" i="22"/>
  <c r="O17" i="22"/>
  <c r="O22" i="15"/>
  <c r="P6" i="46"/>
  <c r="P17" i="46"/>
  <c r="P18" i="46"/>
  <c r="P16" i="23"/>
  <c r="O2" i="30"/>
  <c r="N17" i="30"/>
  <c r="N16" i="30" s="1"/>
  <c r="N18" i="30"/>
  <c r="N6" i="30"/>
  <c r="L27" i="44"/>
  <c r="L21" i="44" s="1"/>
  <c r="L14" i="44" s="1"/>
  <c r="M7" i="44"/>
  <c r="L9" i="44"/>
  <c r="M27" i="45"/>
  <c r="M21" i="45" s="1"/>
  <c r="M9" i="45"/>
  <c r="L14" i="8"/>
  <c r="M7" i="8" s="1"/>
  <c r="P18" i="36"/>
  <c r="P6" i="36"/>
  <c r="P17" i="36"/>
  <c r="N25" i="21"/>
  <c r="O16" i="18"/>
  <c r="M16" i="10"/>
  <c r="O17" i="19"/>
  <c r="O16" i="19" s="1"/>
  <c r="O18" i="19"/>
  <c r="O6" i="19"/>
  <c r="P2" i="19"/>
  <c r="N16" i="25"/>
  <c r="P22" i="35"/>
  <c r="N16" i="9"/>
  <c r="N14" i="9" s="1"/>
  <c r="P2" i="13"/>
  <c r="O17" i="13"/>
  <c r="O18" i="13"/>
  <c r="O6" i="13"/>
  <c r="O22" i="7"/>
  <c r="O18" i="14"/>
  <c r="P2" i="14"/>
  <c r="O17" i="14"/>
  <c r="O6" i="14"/>
  <c r="P22" i="16"/>
  <c r="O6" i="34"/>
  <c r="P2" i="34"/>
  <c r="O17" i="34"/>
  <c r="O18" i="34"/>
  <c r="P22" i="29"/>
  <c r="M14" i="14"/>
  <c r="L27" i="35"/>
  <c r="L21" i="35" s="1"/>
  <c r="L14" i="35" s="1"/>
  <c r="M7" i="35"/>
  <c r="L9" i="35"/>
  <c r="N19" i="10"/>
  <c r="O4" i="28"/>
  <c r="N6" i="28"/>
  <c r="O2" i="35"/>
  <c r="N17" i="35"/>
  <c r="N18" i="35"/>
  <c r="N6" i="35"/>
  <c r="M27" i="7"/>
  <c r="M21" i="7" s="1"/>
  <c r="M14" i="7" s="1"/>
  <c r="N7" i="7"/>
  <c r="M9" i="7"/>
  <c r="O6" i="15"/>
  <c r="O18" i="15"/>
  <c r="O17" i="15"/>
  <c r="P2" i="15"/>
  <c r="N21" i="14"/>
  <c r="N14" i="14" s="1"/>
  <c r="O22" i="14"/>
  <c r="L14" i="12"/>
  <c r="M7" i="12" s="1"/>
  <c r="P22" i="37"/>
  <c r="O2" i="10"/>
  <c r="N17" i="10"/>
  <c r="N18" i="10"/>
  <c r="N6" i="10"/>
  <c r="O18" i="25"/>
  <c r="P2" i="25"/>
  <c r="O17" i="25"/>
  <c r="O6" i="25"/>
  <c r="M14" i="19"/>
  <c r="N7" i="19" s="1"/>
  <c r="N16" i="13"/>
  <c r="O22" i="42"/>
  <c r="O22" i="43"/>
  <c r="O2" i="12"/>
  <c r="N18" i="12"/>
  <c r="N6" i="12"/>
  <c r="N17" i="12"/>
  <c r="N16" i="12" s="1"/>
  <c r="O17" i="39"/>
  <c r="P2" i="39"/>
  <c r="O6" i="39"/>
  <c r="O18" i="39"/>
  <c r="O22" i="38"/>
  <c r="M16" i="27"/>
  <c r="N16" i="37"/>
  <c r="O16" i="3"/>
  <c r="P23" i="30"/>
  <c r="N16" i="32" l="1"/>
  <c r="N9" i="18"/>
  <c r="N28" i="18"/>
  <c r="N21" i="18" s="1"/>
  <c r="N14" i="18" s="1"/>
  <c r="O7" i="18" s="1"/>
  <c r="M9" i="32"/>
  <c r="M27" i="32"/>
  <c r="M21" i="32" s="1"/>
  <c r="M14" i="32" s="1"/>
  <c r="N7" i="32" s="1"/>
  <c r="N7" i="21"/>
  <c r="M9" i="21"/>
  <c r="M27" i="21"/>
  <c r="M21" i="21" s="1"/>
  <c r="N27" i="31"/>
  <c r="N21" i="31" s="1"/>
  <c r="N9" i="31"/>
  <c r="M27" i="29"/>
  <c r="M21" i="29" s="1"/>
  <c r="M14" i="29" s="1"/>
  <c r="M9" i="29"/>
  <c r="N7" i="29"/>
  <c r="O7" i="24"/>
  <c r="N27" i="24"/>
  <c r="N9" i="24"/>
  <c r="N28" i="25"/>
  <c r="N21" i="25" s="1"/>
  <c r="N9" i="25"/>
  <c r="M28" i="10"/>
  <c r="M22" i="10" s="1"/>
  <c r="M14" i="10" s="1"/>
  <c r="N7" i="10" s="1"/>
  <c r="M9" i="10"/>
  <c r="M9" i="8"/>
  <c r="M27" i="8"/>
  <c r="M21" i="8" s="1"/>
  <c r="M9" i="30"/>
  <c r="M28" i="30"/>
  <c r="M22" i="30" s="1"/>
  <c r="M14" i="30" s="1"/>
  <c r="N7" i="30" s="1"/>
  <c r="M27" i="27"/>
  <c r="M21" i="27" s="1"/>
  <c r="M14" i="27" s="1"/>
  <c r="N7" i="27" s="1"/>
  <c r="M9" i="27"/>
  <c r="N28" i="23"/>
  <c r="N22" i="23" s="1"/>
  <c r="N14" i="23" s="1"/>
  <c r="O7" i="23" s="1"/>
  <c r="N9" i="23"/>
  <c r="P7" i="5"/>
  <c r="P9" i="5" s="1"/>
  <c r="O9" i="5"/>
  <c r="O27" i="46"/>
  <c r="O21" i="46" s="1"/>
  <c r="O14" i="46" s="1"/>
  <c r="P7" i="46"/>
  <c r="O9" i="46"/>
  <c r="N27" i="20"/>
  <c r="N21" i="20" s="1"/>
  <c r="N9" i="20"/>
  <c r="N9" i="17"/>
  <c r="N27" i="17"/>
  <c r="N21" i="17" s="1"/>
  <c r="N14" i="17" s="1"/>
  <c r="O7" i="17" s="1"/>
  <c r="O7" i="19"/>
  <c r="N28" i="19"/>
  <c r="N21" i="19" s="1"/>
  <c r="N9" i="19"/>
  <c r="O28" i="22"/>
  <c r="O21" i="22" s="1"/>
  <c r="O9" i="22"/>
  <c r="O27" i="28"/>
  <c r="O21" i="28" s="1"/>
  <c r="O14" i="28" s="1"/>
  <c r="P7" i="28" s="1"/>
  <c r="O9" i="28"/>
  <c r="M27" i="41"/>
  <c r="M21" i="41" s="1"/>
  <c r="M14" i="41" s="1"/>
  <c r="N7" i="41"/>
  <c r="M9" i="41"/>
  <c r="N27" i="42"/>
  <c r="N21" i="42" s="1"/>
  <c r="N14" i="42" s="1"/>
  <c r="O7" i="42" s="1"/>
  <c r="N9" i="42"/>
  <c r="O7" i="16"/>
  <c r="N9" i="16"/>
  <c r="N27" i="16"/>
  <c r="N21" i="16" s="1"/>
  <c r="M9" i="12"/>
  <c r="M27" i="12"/>
  <c r="M21" i="12" s="1"/>
  <c r="N27" i="36"/>
  <c r="N9" i="36"/>
  <c r="N27" i="34"/>
  <c r="N21" i="34" s="1"/>
  <c r="N14" i="34" s="1"/>
  <c r="O7" i="34" s="1"/>
  <c r="N9" i="34"/>
  <c r="O27" i="6"/>
  <c r="O21" i="6" s="1"/>
  <c r="O9" i="6"/>
  <c r="N9" i="4"/>
  <c r="N27" i="4"/>
  <c r="N21" i="4" s="1"/>
  <c r="N14" i="4" s="1"/>
  <c r="O7" i="4" s="1"/>
  <c r="P18" i="14"/>
  <c r="P17" i="14"/>
  <c r="P6" i="14"/>
  <c r="P22" i="28"/>
  <c r="N9" i="11"/>
  <c r="N27" i="11"/>
  <c r="N21" i="11" s="1"/>
  <c r="N9" i="14"/>
  <c r="O7" i="14"/>
  <c r="N27" i="15"/>
  <c r="N21" i="15" s="1"/>
  <c r="N14" i="15" s="1"/>
  <c r="O7" i="15" s="1"/>
  <c r="N9" i="15"/>
  <c r="P22" i="43"/>
  <c r="P2" i="10"/>
  <c r="O17" i="10"/>
  <c r="O16" i="10" s="1"/>
  <c r="O18" i="10"/>
  <c r="O6" i="10"/>
  <c r="O16" i="15"/>
  <c r="N16" i="35"/>
  <c r="P22" i="7"/>
  <c r="N9" i="40"/>
  <c r="O7" i="40"/>
  <c r="P6" i="38"/>
  <c r="P18" i="38"/>
  <c r="P17" i="38"/>
  <c r="P16" i="38" s="1"/>
  <c r="O16" i="31"/>
  <c r="P16" i="7"/>
  <c r="P22" i="31"/>
  <c r="O16" i="26"/>
  <c r="P22" i="34"/>
  <c r="N7" i="9"/>
  <c r="M9" i="9"/>
  <c r="P2" i="43"/>
  <c r="O17" i="43"/>
  <c r="O16" i="43" s="1"/>
  <c r="O18" i="43"/>
  <c r="O6" i="43"/>
  <c r="N16" i="44"/>
  <c r="M14" i="8"/>
  <c r="N7" i="8" s="1"/>
  <c r="P17" i="31"/>
  <c r="P16" i="31" s="1"/>
  <c r="P18" i="31"/>
  <c r="P6" i="31"/>
  <c r="N16" i="27"/>
  <c r="N14" i="16"/>
  <c r="P6" i="26"/>
  <c r="P17" i="26"/>
  <c r="P18" i="26"/>
  <c r="P16" i="6"/>
  <c r="N14" i="20"/>
  <c r="O7" i="20" s="1"/>
  <c r="N27" i="39"/>
  <c r="N21" i="39" s="1"/>
  <c r="N14" i="39" s="1"/>
  <c r="O7" i="39"/>
  <c r="N9" i="39"/>
  <c r="P17" i="34"/>
  <c r="P16" i="34" s="1"/>
  <c r="P6" i="34"/>
  <c r="P18" i="34"/>
  <c r="P22" i="4"/>
  <c r="N27" i="26"/>
  <c r="N21" i="26" s="1"/>
  <c r="N14" i="26" s="1"/>
  <c r="N9" i="26"/>
  <c r="O7" i="26"/>
  <c r="P17" i="15"/>
  <c r="P18" i="15"/>
  <c r="P6" i="15"/>
  <c r="O14" i="6"/>
  <c r="P7" i="6" s="1"/>
  <c r="N27" i="38"/>
  <c r="N21" i="38" s="1"/>
  <c r="N14" i="38" s="1"/>
  <c r="O7" i="38"/>
  <c r="N9" i="38"/>
  <c r="P18" i="39"/>
  <c r="P6" i="39"/>
  <c r="P17" i="39"/>
  <c r="P2" i="35"/>
  <c r="O17" i="35"/>
  <c r="O18" i="35"/>
  <c r="O6" i="35"/>
  <c r="P22" i="15"/>
  <c r="O14" i="3"/>
  <c r="P7" i="3" s="1"/>
  <c r="O16" i="39"/>
  <c r="P22" i="42"/>
  <c r="O16" i="25"/>
  <c r="N14" i="25"/>
  <c r="O7" i="25" s="1"/>
  <c r="O25" i="21"/>
  <c r="P17" i="42"/>
  <c r="P18" i="42"/>
  <c r="P6" i="42"/>
  <c r="O25" i="36"/>
  <c r="N21" i="36"/>
  <c r="N14" i="36" s="1"/>
  <c r="O7" i="36" s="1"/>
  <c r="P2" i="27"/>
  <c r="O17" i="27"/>
  <c r="O18" i="27"/>
  <c r="O6" i="27"/>
  <c r="N14" i="11"/>
  <c r="O7" i="11" s="1"/>
  <c r="P18" i="9"/>
  <c r="P6" i="9"/>
  <c r="P17" i="9"/>
  <c r="M14" i="45"/>
  <c r="N7" i="45" s="1"/>
  <c r="N14" i="19"/>
  <c r="P16" i="28"/>
  <c r="P17" i="20"/>
  <c r="P18" i="20"/>
  <c r="P6" i="20"/>
  <c r="M9" i="35"/>
  <c r="M27" i="35"/>
  <c r="M21" i="35" s="1"/>
  <c r="N27" i="43"/>
  <c r="N21" i="43" s="1"/>
  <c r="N9" i="43"/>
  <c r="P16" i="46"/>
  <c r="O18" i="41"/>
  <c r="P2" i="41"/>
  <c r="O17" i="41"/>
  <c r="O16" i="41" s="1"/>
  <c r="O6" i="41"/>
  <c r="P4" i="28"/>
  <c r="P6" i="28" s="1"/>
  <c r="O6" i="28"/>
  <c r="P18" i="19"/>
  <c r="P6" i="19"/>
  <c r="P17" i="19"/>
  <c r="P16" i="19" s="1"/>
  <c r="M14" i="35"/>
  <c r="N7" i="35" s="1"/>
  <c r="P22" i="25"/>
  <c r="P18" i="16"/>
  <c r="P17" i="16"/>
  <c r="P6" i="16"/>
  <c r="P2" i="45"/>
  <c r="O17" i="45"/>
  <c r="O18" i="45"/>
  <c r="O6" i="45"/>
  <c r="O9" i="3"/>
  <c r="O29" i="3"/>
  <c r="O22" i="3" s="1"/>
  <c r="P2" i="11"/>
  <c r="O17" i="11"/>
  <c r="O18" i="11"/>
  <c r="O6" i="11"/>
  <c r="N14" i="31"/>
  <c r="O7" i="31" s="1"/>
  <c r="P17" i="37"/>
  <c r="P6" i="37"/>
  <c r="P18" i="37"/>
  <c r="P19" i="10"/>
  <c r="P22" i="33"/>
  <c r="M9" i="37"/>
  <c r="M28" i="37"/>
  <c r="M21" i="37" s="1"/>
  <c r="M14" i="37" s="1"/>
  <c r="N7" i="37" s="1"/>
  <c r="P2" i="44"/>
  <c r="O18" i="44"/>
  <c r="O6" i="44"/>
  <c r="O17" i="44"/>
  <c r="O16" i="44" s="1"/>
  <c r="P18" i="5"/>
  <c r="P6" i="5"/>
  <c r="P17" i="5"/>
  <c r="N16" i="43"/>
  <c r="P17" i="25"/>
  <c r="P18" i="25"/>
  <c r="P6" i="25"/>
  <c r="O16" i="22"/>
  <c r="O14" i="22" s="1"/>
  <c r="P7" i="22" s="1"/>
  <c r="N27" i="7"/>
  <c r="N21" i="7" s="1"/>
  <c r="N14" i="7" s="1"/>
  <c r="O7" i="7" s="1"/>
  <c r="N9" i="7"/>
  <c r="P2" i="30"/>
  <c r="O17" i="30"/>
  <c r="O18" i="30"/>
  <c r="O6" i="30"/>
  <c r="P6" i="22"/>
  <c r="P17" i="22"/>
  <c r="P16" i="22" s="1"/>
  <c r="P18" i="22"/>
  <c r="N16" i="8"/>
  <c r="M14" i="21"/>
  <c r="P23" i="19"/>
  <c r="P2" i="32"/>
  <c r="O17" i="32"/>
  <c r="O18" i="32"/>
  <c r="O6" i="32"/>
  <c r="P2" i="21"/>
  <c r="O18" i="21"/>
  <c r="O6" i="21"/>
  <c r="O17" i="21"/>
  <c r="O16" i="21" s="1"/>
  <c r="N27" i="13"/>
  <c r="N21" i="13" s="1"/>
  <c r="N14" i="13" s="1"/>
  <c r="O7" i="13" s="1"/>
  <c r="N9" i="13"/>
  <c r="O6" i="12"/>
  <c r="O17" i="12"/>
  <c r="P2" i="12"/>
  <c r="O18" i="12"/>
  <c r="O17" i="29"/>
  <c r="O16" i="29" s="1"/>
  <c r="O18" i="29"/>
  <c r="O6" i="29"/>
  <c r="P2" i="29"/>
  <c r="P6" i="33"/>
  <c r="P17" i="33"/>
  <c r="P18" i="33"/>
  <c r="N16" i="10"/>
  <c r="M27" i="44"/>
  <c r="M21" i="44" s="1"/>
  <c r="M14" i="44" s="1"/>
  <c r="N7" i="44" s="1"/>
  <c r="M9" i="44"/>
  <c r="O25" i="24"/>
  <c r="N21" i="24"/>
  <c r="N14" i="24" s="1"/>
  <c r="M14" i="12"/>
  <c r="N7" i="12" s="1"/>
  <c r="O16" i="13"/>
  <c r="P22" i="38"/>
  <c r="P22" i="14"/>
  <c r="P21" i="14" s="1"/>
  <c r="O21" i="14"/>
  <c r="O16" i="34"/>
  <c r="O16" i="14"/>
  <c r="P18" i="13"/>
  <c r="P6" i="13"/>
  <c r="P17" i="13"/>
  <c r="P16" i="13" s="1"/>
  <c r="P16" i="36"/>
  <c r="P2" i="8"/>
  <c r="O17" i="8"/>
  <c r="O16" i="8" s="1"/>
  <c r="O18" i="8"/>
  <c r="O6" i="8"/>
  <c r="P25" i="18"/>
  <c r="O16" i="33"/>
  <c r="O16" i="9"/>
  <c r="O14" i="9" s="1"/>
  <c r="O16" i="37"/>
  <c r="P22" i="32"/>
  <c r="O16" i="20"/>
  <c r="N27" i="33"/>
  <c r="N21" i="33" s="1"/>
  <c r="N14" i="33" s="1"/>
  <c r="O7" i="33" s="1"/>
  <c r="N9" i="33"/>
  <c r="O16" i="32" l="1"/>
  <c r="O27" i="7"/>
  <c r="O21" i="7" s="1"/>
  <c r="O14" i="7" s="1"/>
  <c r="P7" i="7"/>
  <c r="O9" i="7"/>
  <c r="O27" i="42"/>
  <c r="O21" i="42" s="1"/>
  <c r="O14" i="42" s="1"/>
  <c r="P7" i="42"/>
  <c r="O9" i="42"/>
  <c r="N27" i="12"/>
  <c r="N21" i="12" s="1"/>
  <c r="N14" i="12" s="1"/>
  <c r="O7" i="12" s="1"/>
  <c r="N9" i="12"/>
  <c r="P29" i="3"/>
  <c r="P22" i="3" s="1"/>
  <c r="P14" i="3" s="1"/>
  <c r="P9" i="3"/>
  <c r="O27" i="15"/>
  <c r="O21" i="15" s="1"/>
  <c r="O9" i="15"/>
  <c r="N9" i="30"/>
  <c r="N28" i="30"/>
  <c r="N22" i="30" s="1"/>
  <c r="N14" i="30" s="1"/>
  <c r="O7" i="30" s="1"/>
  <c r="N9" i="35"/>
  <c r="N27" i="35"/>
  <c r="N21" i="35" s="1"/>
  <c r="O9" i="11"/>
  <c r="O27" i="11"/>
  <c r="O21" i="11" s="1"/>
  <c r="P7" i="11"/>
  <c r="P7" i="4"/>
  <c r="O9" i="4"/>
  <c r="O27" i="4"/>
  <c r="O21" i="4" s="1"/>
  <c r="O14" i="4" s="1"/>
  <c r="O9" i="13"/>
  <c r="O27" i="13"/>
  <c r="O21" i="13" s="1"/>
  <c r="O27" i="20"/>
  <c r="O21" i="20" s="1"/>
  <c r="P7" i="20"/>
  <c r="O9" i="20"/>
  <c r="O9" i="17"/>
  <c r="O27" i="17"/>
  <c r="O21" i="17" s="1"/>
  <c r="O14" i="17" s="1"/>
  <c r="P7" i="17" s="1"/>
  <c r="O27" i="34"/>
  <c r="O21" i="34" s="1"/>
  <c r="O9" i="34"/>
  <c r="P28" i="22"/>
  <c r="P21" i="22" s="1"/>
  <c r="P14" i="22" s="1"/>
  <c r="P9" i="22"/>
  <c r="N9" i="32"/>
  <c r="N27" i="32"/>
  <c r="N21" i="32" s="1"/>
  <c r="N14" i="32" s="1"/>
  <c r="O7" i="32" s="1"/>
  <c r="O9" i="36"/>
  <c r="O27" i="36"/>
  <c r="O27" i="31"/>
  <c r="O21" i="31" s="1"/>
  <c r="O14" i="31" s="1"/>
  <c r="P7" i="31" s="1"/>
  <c r="O9" i="31"/>
  <c r="P27" i="28"/>
  <c r="P9" i="28"/>
  <c r="N28" i="10"/>
  <c r="N22" i="10" s="1"/>
  <c r="N9" i="10"/>
  <c r="P7" i="18"/>
  <c r="O9" i="18"/>
  <c r="O28" i="18"/>
  <c r="O21" i="18" s="1"/>
  <c r="O14" i="18" s="1"/>
  <c r="N27" i="27"/>
  <c r="N21" i="27" s="1"/>
  <c r="N9" i="27"/>
  <c r="O27" i="33"/>
  <c r="O21" i="33" s="1"/>
  <c r="O14" i="33" s="1"/>
  <c r="P7" i="33" s="1"/>
  <c r="O9" i="33"/>
  <c r="O7" i="37"/>
  <c r="N28" i="37"/>
  <c r="N21" i="37" s="1"/>
  <c r="N14" i="37" s="1"/>
  <c r="N9" i="37"/>
  <c r="N27" i="44"/>
  <c r="N21" i="44" s="1"/>
  <c r="N9" i="44"/>
  <c r="O28" i="25"/>
  <c r="O21" i="25" s="1"/>
  <c r="O14" i="25" s="1"/>
  <c r="P7" i="25" s="1"/>
  <c r="O9" i="25"/>
  <c r="P27" i="6"/>
  <c r="P21" i="6" s="1"/>
  <c r="P9" i="6"/>
  <c r="O28" i="23"/>
  <c r="O22" i="23" s="1"/>
  <c r="O14" i="23" s="1"/>
  <c r="P7" i="23" s="1"/>
  <c r="O9" i="23"/>
  <c r="N9" i="8"/>
  <c r="N27" i="8"/>
  <c r="N21" i="8" s="1"/>
  <c r="N14" i="8" s="1"/>
  <c r="O7" i="8" s="1"/>
  <c r="P16" i="26"/>
  <c r="P25" i="21"/>
  <c r="P21" i="21" s="1"/>
  <c r="O21" i="21"/>
  <c r="O14" i="21" s="1"/>
  <c r="P14" i="6"/>
  <c r="O9" i="19"/>
  <c r="O28" i="19"/>
  <c r="O21" i="19" s="1"/>
  <c r="O14" i="19" s="1"/>
  <c r="P7" i="19" s="1"/>
  <c r="O9" i="14"/>
  <c r="P27" i="46"/>
  <c r="P21" i="46" s="1"/>
  <c r="P9" i="46"/>
  <c r="P17" i="32"/>
  <c r="P18" i="32"/>
  <c r="P6" i="32"/>
  <c r="O7" i="21"/>
  <c r="N9" i="21"/>
  <c r="N27" i="21"/>
  <c r="N21" i="21" s="1"/>
  <c r="N14" i="21" s="1"/>
  <c r="P16" i="33"/>
  <c r="O16" i="30"/>
  <c r="O16" i="45"/>
  <c r="P17" i="41"/>
  <c r="P18" i="41"/>
  <c r="P6" i="41"/>
  <c r="P14" i="28"/>
  <c r="O27" i="38"/>
  <c r="O21" i="38" s="1"/>
  <c r="O14" i="38" s="1"/>
  <c r="P7" i="38"/>
  <c r="O9" i="38"/>
  <c r="O9" i="39"/>
  <c r="O27" i="39"/>
  <c r="O21" i="39" s="1"/>
  <c r="N14" i="44"/>
  <c r="O7" i="44" s="1"/>
  <c r="P17" i="10"/>
  <c r="P18" i="10"/>
  <c r="P6" i="10"/>
  <c r="P17" i="8"/>
  <c r="P16" i="8" s="1"/>
  <c r="P18" i="8"/>
  <c r="P6" i="8"/>
  <c r="N27" i="29"/>
  <c r="N21" i="29" s="1"/>
  <c r="N14" i="29" s="1"/>
  <c r="O7" i="29"/>
  <c r="N9" i="29"/>
  <c r="P25" i="24"/>
  <c r="O9" i="26"/>
  <c r="O27" i="26"/>
  <c r="O21" i="26" s="1"/>
  <c r="P16" i="25"/>
  <c r="P6" i="44"/>
  <c r="P17" i="44"/>
  <c r="P16" i="44" s="1"/>
  <c r="P18" i="44"/>
  <c r="O16" i="11"/>
  <c r="O14" i="11" s="1"/>
  <c r="P18" i="45"/>
  <c r="P6" i="45"/>
  <c r="P17" i="45"/>
  <c r="P16" i="45" s="1"/>
  <c r="O16" i="27"/>
  <c r="O16" i="35"/>
  <c r="N14" i="27"/>
  <c r="O7" i="27" s="1"/>
  <c r="N14" i="10"/>
  <c r="O7" i="10" s="1"/>
  <c r="P25" i="36"/>
  <c r="O21" i="36"/>
  <c r="O14" i="36" s="1"/>
  <c r="P7" i="36" s="1"/>
  <c r="O14" i="15"/>
  <c r="P7" i="15" s="1"/>
  <c r="P21" i="28"/>
  <c r="P16" i="20"/>
  <c r="O7" i="9"/>
  <c r="N9" i="9"/>
  <c r="O14" i="20"/>
  <c r="O14" i="13"/>
  <c r="P7" i="13" s="1"/>
  <c r="P17" i="29"/>
  <c r="P18" i="29"/>
  <c r="P6" i="29"/>
  <c r="P17" i="21"/>
  <c r="P6" i="21"/>
  <c r="P18" i="21"/>
  <c r="P17" i="30"/>
  <c r="P18" i="30"/>
  <c r="P6" i="30"/>
  <c r="O14" i="14"/>
  <c r="P7" i="14" s="1"/>
  <c r="P9" i="14" s="1"/>
  <c r="N14" i="43"/>
  <c r="O7" i="43" s="1"/>
  <c r="P16" i="37"/>
  <c r="P17" i="11"/>
  <c r="P18" i="11"/>
  <c r="P6" i="11"/>
  <c r="N9" i="45"/>
  <c r="N27" i="45"/>
  <c r="N21" i="45" s="1"/>
  <c r="N14" i="45" s="1"/>
  <c r="O7" i="45" s="1"/>
  <c r="P17" i="27"/>
  <c r="P18" i="27"/>
  <c r="P6" i="27"/>
  <c r="P16" i="42"/>
  <c r="P17" i="35"/>
  <c r="P16" i="35" s="1"/>
  <c r="P18" i="35"/>
  <c r="P6" i="35"/>
  <c r="O14" i="26"/>
  <c r="P7" i="26" s="1"/>
  <c r="P16" i="14"/>
  <c r="P14" i="14" s="1"/>
  <c r="N27" i="41"/>
  <c r="N21" i="41" s="1"/>
  <c r="N14" i="41" s="1"/>
  <c r="O7" i="41"/>
  <c r="N9" i="41"/>
  <c r="P17" i="43"/>
  <c r="P18" i="43"/>
  <c r="P6" i="43"/>
  <c r="O27" i="24"/>
  <c r="O21" i="24" s="1"/>
  <c r="O14" i="24" s="1"/>
  <c r="P7" i="24" s="1"/>
  <c r="O9" i="24"/>
  <c r="O9" i="16"/>
  <c r="O27" i="16"/>
  <c r="O21" i="16" s="1"/>
  <c r="O14" i="16" s="1"/>
  <c r="P7" i="16"/>
  <c r="P16" i="15"/>
  <c r="P17" i="12"/>
  <c r="P18" i="12"/>
  <c r="P6" i="12"/>
  <c r="O16" i="12"/>
  <c r="O14" i="34"/>
  <c r="P7" i="34" s="1"/>
  <c r="P16" i="5"/>
  <c r="P14" i="5" s="1"/>
  <c r="P16" i="16"/>
  <c r="P14" i="46"/>
  <c r="P16" i="9"/>
  <c r="P14" i="9" s="1"/>
  <c r="O14" i="39"/>
  <c r="P7" i="39" s="1"/>
  <c r="P16" i="39"/>
  <c r="P7" i="40"/>
  <c r="P9" i="40" s="1"/>
  <c r="O9" i="40"/>
  <c r="N14" i="35"/>
  <c r="O7" i="35" s="1"/>
  <c r="P27" i="34" l="1"/>
  <c r="P21" i="34" s="1"/>
  <c r="P14" i="34" s="1"/>
  <c r="P9" i="34"/>
  <c r="P27" i="15"/>
  <c r="P21" i="15" s="1"/>
  <c r="P9" i="15"/>
  <c r="P9" i="31"/>
  <c r="P27" i="31"/>
  <c r="P21" i="31" s="1"/>
  <c r="P14" i="31" s="1"/>
  <c r="O9" i="30"/>
  <c r="O28" i="30"/>
  <c r="O22" i="30" s="1"/>
  <c r="O14" i="30" s="1"/>
  <c r="P7" i="30" s="1"/>
  <c r="O9" i="35"/>
  <c r="O27" i="35"/>
  <c r="O21" i="35" s="1"/>
  <c r="O9" i="45"/>
  <c r="O27" i="45"/>
  <c r="O21" i="45" s="1"/>
  <c r="P7" i="45"/>
  <c r="P9" i="19"/>
  <c r="P28" i="19"/>
  <c r="P21" i="19" s="1"/>
  <c r="P14" i="19" s="1"/>
  <c r="P9" i="17"/>
  <c r="P27" i="17"/>
  <c r="P21" i="17" s="1"/>
  <c r="P14" i="17" s="1"/>
  <c r="P28" i="25"/>
  <c r="P21" i="25" s="1"/>
  <c r="P9" i="25"/>
  <c r="P27" i="26"/>
  <c r="P21" i="26" s="1"/>
  <c r="P9" i="26"/>
  <c r="P28" i="23"/>
  <c r="P22" i="23" s="1"/>
  <c r="P14" i="23" s="1"/>
  <c r="P9" i="23"/>
  <c r="O9" i="12"/>
  <c r="O27" i="12"/>
  <c r="O21" i="12" s="1"/>
  <c r="P27" i="24"/>
  <c r="P9" i="24"/>
  <c r="P9" i="39"/>
  <c r="P27" i="39"/>
  <c r="P21" i="39" s="1"/>
  <c r="P14" i="39" s="1"/>
  <c r="O9" i="32"/>
  <c r="O27" i="32"/>
  <c r="O21" i="32" s="1"/>
  <c r="O14" i="32" s="1"/>
  <c r="P7" i="32" s="1"/>
  <c r="P27" i="13"/>
  <c r="P21" i="13" s="1"/>
  <c r="P14" i="13" s="1"/>
  <c r="P9" i="13"/>
  <c r="O9" i="8"/>
  <c r="O27" i="8"/>
  <c r="O21" i="8" s="1"/>
  <c r="O14" i="8" s="1"/>
  <c r="P7" i="8"/>
  <c r="P27" i="36"/>
  <c r="P9" i="36"/>
  <c r="O28" i="10"/>
  <c r="O22" i="10" s="1"/>
  <c r="O14" i="10" s="1"/>
  <c r="O9" i="10"/>
  <c r="P7" i="10"/>
  <c r="O9" i="44"/>
  <c r="O27" i="44"/>
  <c r="O21" i="44" s="1"/>
  <c r="O14" i="44" s="1"/>
  <c r="P7" i="44" s="1"/>
  <c r="O9" i="27"/>
  <c r="O27" i="27"/>
  <c r="O21" i="27" s="1"/>
  <c r="P27" i="33"/>
  <c r="P21" i="33" s="1"/>
  <c r="P9" i="33"/>
  <c r="P16" i="27"/>
  <c r="O27" i="29"/>
  <c r="O21" i="29" s="1"/>
  <c r="O14" i="29" s="1"/>
  <c r="P7" i="29"/>
  <c r="O9" i="29"/>
  <c r="P14" i="33"/>
  <c r="P16" i="32"/>
  <c r="P9" i="42"/>
  <c r="P27" i="42"/>
  <c r="P21" i="42" s="1"/>
  <c r="O14" i="27"/>
  <c r="P7" i="27" s="1"/>
  <c r="O9" i="21"/>
  <c r="P7" i="21"/>
  <c r="P9" i="21" s="1"/>
  <c r="P14" i="15"/>
  <c r="O27" i="43"/>
  <c r="O21" i="43" s="1"/>
  <c r="O14" i="43" s="1"/>
  <c r="P7" i="43" s="1"/>
  <c r="O9" i="43"/>
  <c r="P27" i="20"/>
  <c r="P21" i="20" s="1"/>
  <c r="P9" i="20"/>
  <c r="P16" i="43"/>
  <c r="P14" i="25"/>
  <c r="O14" i="45"/>
  <c r="P7" i="9"/>
  <c r="P9" i="9" s="1"/>
  <c r="O9" i="9"/>
  <c r="P27" i="38"/>
  <c r="P21" i="38" s="1"/>
  <c r="P14" i="38" s="1"/>
  <c r="P9" i="38"/>
  <c r="P9" i="18"/>
  <c r="P28" i="18"/>
  <c r="P21" i="18" s="1"/>
  <c r="P14" i="18" s="1"/>
  <c r="P9" i="16"/>
  <c r="P27" i="16"/>
  <c r="P21" i="16" s="1"/>
  <c r="P21" i="36"/>
  <c r="P14" i="36" s="1"/>
  <c r="P16" i="29"/>
  <c r="P7" i="37"/>
  <c r="O28" i="37"/>
  <c r="O21" i="37" s="1"/>
  <c r="O14" i="37" s="1"/>
  <c r="O9" i="37"/>
  <c r="P9" i="4"/>
  <c r="P27" i="4"/>
  <c r="P21" i="4" s="1"/>
  <c r="P14" i="4" s="1"/>
  <c r="P27" i="11"/>
  <c r="P21" i="11" s="1"/>
  <c r="P9" i="11"/>
  <c r="P14" i="20"/>
  <c r="O14" i="35"/>
  <c r="P7" i="35" s="1"/>
  <c r="P21" i="24"/>
  <c r="P14" i="24" s="1"/>
  <c r="P14" i="26"/>
  <c r="P9" i="7"/>
  <c r="P27" i="7"/>
  <c r="P21" i="7" s="1"/>
  <c r="P14" i="7" s="1"/>
  <c r="P16" i="10"/>
  <c r="O14" i="12"/>
  <c r="P7" i="12" s="1"/>
  <c r="P16" i="21"/>
  <c r="P14" i="21" s="1"/>
  <c r="P14" i="16"/>
  <c r="O27" i="41"/>
  <c r="O21" i="41" s="1"/>
  <c r="O14" i="41" s="1"/>
  <c r="P7" i="41" s="1"/>
  <c r="O9" i="41"/>
  <c r="P14" i="42"/>
  <c r="P16" i="12"/>
  <c r="P16" i="11"/>
  <c r="P14" i="11" s="1"/>
  <c r="P16" i="30"/>
  <c r="P16" i="41"/>
  <c r="P28" i="30" l="1"/>
  <c r="P22" i="30" s="1"/>
  <c r="P9" i="30"/>
  <c r="P27" i="27"/>
  <c r="P21" i="27" s="1"/>
  <c r="P9" i="27"/>
  <c r="P27" i="41"/>
  <c r="P21" i="41" s="1"/>
  <c r="P9" i="41"/>
  <c r="P27" i="35"/>
  <c r="P21" i="35" s="1"/>
  <c r="P14" i="35" s="1"/>
  <c r="P9" i="35"/>
  <c r="P27" i="43"/>
  <c r="P21" i="43" s="1"/>
  <c r="P9" i="43"/>
  <c r="P9" i="12"/>
  <c r="P27" i="12"/>
  <c r="P21" i="12" s="1"/>
  <c r="P14" i="12" s="1"/>
  <c r="P27" i="32"/>
  <c r="P21" i="32" s="1"/>
  <c r="P14" i="32" s="1"/>
  <c r="P9" i="32"/>
  <c r="P27" i="44"/>
  <c r="P21" i="44" s="1"/>
  <c r="P14" i="44" s="1"/>
  <c r="P9" i="44"/>
  <c r="P27" i="8"/>
  <c r="P21" i="8" s="1"/>
  <c r="P14" i="8" s="1"/>
  <c r="P9" i="8"/>
  <c r="P14" i="27"/>
  <c r="P27" i="45"/>
  <c r="P21" i="45" s="1"/>
  <c r="P14" i="45" s="1"/>
  <c r="P9" i="45"/>
  <c r="P14" i="10"/>
  <c r="P9" i="37"/>
  <c r="P28" i="37"/>
  <c r="P21" i="37" s="1"/>
  <c r="P14" i="37" s="1"/>
  <c r="P28" i="10"/>
  <c r="P22" i="10" s="1"/>
  <c r="P9" i="10"/>
  <c r="P14" i="41"/>
  <c r="P14" i="43"/>
  <c r="P27" i="29"/>
  <c r="P21" i="29" s="1"/>
  <c r="P14" i="29" s="1"/>
  <c r="P9" i="29"/>
  <c r="P14" i="30"/>
</calcChain>
</file>

<file path=xl/sharedStrings.xml><?xml version="1.0" encoding="utf-8"?>
<sst xmlns="http://schemas.openxmlformats.org/spreadsheetml/2006/main" count="1117" uniqueCount="59">
  <si>
    <t>Company/Shareholder</t>
  </si>
  <si>
    <t>Stake</t>
  </si>
  <si>
    <t>Shares</t>
  </si>
  <si>
    <t>Companie du Canal de Suez</t>
  </si>
  <si>
    <t>French Investors</t>
  </si>
  <si>
    <t>British Investors</t>
  </si>
  <si>
    <t>Dutch Investors</t>
  </si>
  <si>
    <t>Austrian Investors</t>
  </si>
  <si>
    <t>Ottoman Investors</t>
  </si>
  <si>
    <t>Spanish Investors</t>
  </si>
  <si>
    <t>Swedish Investors</t>
  </si>
  <si>
    <t>Year</t>
  </si>
  <si>
    <t>GDP</t>
  </si>
  <si>
    <t>GDP Growth</t>
  </si>
  <si>
    <t>Population</t>
  </si>
  <si>
    <t>Population Growth</t>
  </si>
  <si>
    <t>Per Capita GDP</t>
  </si>
  <si>
    <t>Debt</t>
  </si>
  <si>
    <t>Interest rate</t>
  </si>
  <si>
    <t>Debt to GDP</t>
  </si>
  <si>
    <t>Openness</t>
  </si>
  <si>
    <t>Tariff rate</t>
  </si>
  <si>
    <t>Internal tax burden</t>
  </si>
  <si>
    <t>Balance</t>
  </si>
  <si>
    <t>Receipts</t>
  </si>
  <si>
    <t>Internal taxation</t>
  </si>
  <si>
    <t>Tariffs</t>
  </si>
  <si>
    <t>Other income</t>
  </si>
  <si>
    <t>Expenditures</t>
  </si>
  <si>
    <t>Army</t>
  </si>
  <si>
    <t>Navy</t>
  </si>
  <si>
    <t>Welfare and Education</t>
  </si>
  <si>
    <t>General Government</t>
  </si>
  <si>
    <t>Other expenses</t>
  </si>
  <si>
    <t>Interest</t>
  </si>
  <si>
    <t>Railway dividends</t>
  </si>
  <si>
    <t>Other</t>
  </si>
  <si>
    <t>Crown expenses</t>
  </si>
  <si>
    <t>(20,4% Slaves)</t>
  </si>
  <si>
    <t>Sound Dues</t>
  </si>
  <si>
    <t>Court expenses</t>
  </si>
  <si>
    <t>Colonial taxation</t>
  </si>
  <si>
    <t>Railroad expansion</t>
  </si>
  <si>
    <t>Brazilian Dominion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</si>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</sst>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£]#,##0"/>
    <numFmt numFmtId="165" formatCode="[$£]#,##0.00"/>
    <numFmt numFmtId="166" formatCode="[$£-809]#,##0;[Red]\-[$£-809]#,##0"/>
    <numFmt numFmtId="167" formatCode="[$£-809]#,##0.00"/>
    <numFmt numFmtId="168" formatCode="#,##0.00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3" fontId="2" fillId="0" borderId="0" xfId="0" applyNumberFormat="1" applyFont="1"/>
    <xf numFmtId="10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3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165" fontId="3" fillId="0" borderId="0" xfId="0" applyNumberFormat="1" applyFont="1"/>
    <xf numFmtId="167" fontId="1" fillId="0" borderId="0" xfId="0" applyNumberFormat="1" applyFont="1"/>
    <xf numFmtId="9" fontId="1" fillId="0" borderId="0" xfId="0" applyNumberFormat="1" applyFont="1"/>
    <xf numFmtId="168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4" fontId="2" fillId="0" borderId="0" xfId="0" applyNumberFormat="1" applyFont="1"/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19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£]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£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[$£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92C73-1C68-43C0-94F9-A2461E9FE40B}" name="Tabela1" displayName="Tabela1" ref="A1:P27" totalsRowShown="0" headerRowDxfId="18" dataDxfId="17">
  <autoFilter ref="A1:P27" xr:uid="{52092C73-1C68-43C0-94F9-A2461E9FE40B}"/>
  <tableColumns count="16">
    <tableColumn id="1" xr3:uid="{9C09D2FB-C53A-4240-9602-94BF39573E40}" name="Year" dataDxfId="16"/>
    <tableColumn id="2" xr3:uid="{97F493DE-8D35-4434-8568-C76C3FE35B5B}" name="1860" dataDxfId="15"/>
    <tableColumn id="3" xr3:uid="{30C87385-AAEA-44B9-B599-813FF809E331}" name="1861" dataDxfId="14"/>
    <tableColumn id="4" xr3:uid="{B24A9A9F-0A44-4BD3-9FDC-54CEC06ED66F}" name="1862" dataDxfId="13"/>
    <tableColumn id="5" xr3:uid="{81DE1501-D90E-458F-A333-3B746E94566B}" name="1863" dataDxfId="12"/>
    <tableColumn id="6" xr3:uid="{9702A891-C5AE-4BF4-ADC6-7417FA2C11B2}" name="1864" dataDxfId="11"/>
    <tableColumn id="7" xr3:uid="{71405FE0-EBC5-4990-A422-734753D45DD5}" name="1865" dataDxfId="10"/>
    <tableColumn id="8" xr3:uid="{A1675A14-CF58-41F3-B964-8192DA5D555A}" name="1866" dataDxfId="9"/>
    <tableColumn id="9" xr3:uid="{56376EEA-DAF8-419F-BCB4-B437572E594B}" name="1867" dataDxfId="8"/>
    <tableColumn id="10" xr3:uid="{9EC6867F-0D56-49C1-BBD3-DDA2CF84B0DA}" name="1868" dataDxfId="7"/>
    <tableColumn id="11" xr3:uid="{11D4ACD6-F54F-4D5A-80DE-D0A33938A410}" name="1869" dataDxfId="6"/>
    <tableColumn id="12" xr3:uid="{06EE4966-54EC-4CAD-9D55-4FD4B5E3C023}" name="1870" dataDxfId="5"/>
    <tableColumn id="13" xr3:uid="{B43A2033-DBBF-4CE2-87C6-D5675D0F4CBC}" name="1871" dataDxfId="4"/>
    <tableColumn id="14" xr3:uid="{C54A3FCC-862F-4145-AA87-72CB03572564}" name="1872" dataDxfId="3"/>
    <tableColumn id="15" xr3:uid="{09436891-6C77-41E1-B4F9-ED8403632F3A}" name="1873" dataDxfId="2"/>
    <tableColumn id="16" xr3:uid="{8D02B0CC-6BC3-43E5-841A-7EA2980E96E3}" name="1874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000"/>
  <sheetViews>
    <sheetView workbookViewId="0">
      <pane xSplit="3" topLeftCell="D1" activePane="topRight" state="frozen"/>
      <selection pane="topRight" activeCell="E2" sqref="E2"/>
    </sheetView>
  </sheetViews>
  <sheetFormatPr defaultColWidth="12.6328125" defaultRowHeight="15.75" customHeight="1" x14ac:dyDescent="0.25"/>
  <cols>
    <col min="1" max="1" width="23.36328125" customWidth="1"/>
    <col min="2" max="2" width="14.7265625" customWidth="1"/>
  </cols>
  <sheetData>
    <row r="1" spans="1:49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3" x14ac:dyDescent="0.3">
      <c r="A2" s="2" t="s">
        <v>3</v>
      </c>
      <c r="B2" s="3">
        <f t="shared" ref="B2:C2" si="0">SUM(B3:B14)</f>
        <v>1.0000000000000002</v>
      </c>
      <c r="C2" s="4">
        <f t="shared" si="0"/>
        <v>400000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 x14ac:dyDescent="0.25">
      <c r="A3" s="1" t="s">
        <v>4</v>
      </c>
      <c r="B3" s="5">
        <v>0.4</v>
      </c>
      <c r="C3" s="6">
        <v>160000</v>
      </c>
    </row>
    <row r="4" spans="1:49" ht="15.75" customHeight="1" x14ac:dyDescent="0.25">
      <c r="A4" s="1" t="s">
        <v>5</v>
      </c>
      <c r="B4" s="5">
        <v>0.28000000000000003</v>
      </c>
      <c r="C4" s="6">
        <v>112000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49" ht="15.75" customHeight="1" x14ac:dyDescent="0.25">
      <c r="A5" s="1" t="s">
        <v>6</v>
      </c>
      <c r="B5" s="5">
        <v>0.14000000000000001</v>
      </c>
      <c r="C5" s="6">
        <v>56000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49" ht="15.75" customHeight="1" x14ac:dyDescent="0.25">
      <c r="A6" s="1" t="s">
        <v>7</v>
      </c>
      <c r="B6" s="5">
        <v>0.06</v>
      </c>
      <c r="C6" s="6">
        <v>24000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49" ht="15.75" customHeight="1" x14ac:dyDescent="0.25">
      <c r="A7" s="1" t="s">
        <v>8</v>
      </c>
      <c r="B7" s="5">
        <v>0.06</v>
      </c>
      <c r="C7" s="6">
        <v>24000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49" ht="15.75" customHeight="1" x14ac:dyDescent="0.25">
      <c r="A8" s="1" t="s">
        <v>9</v>
      </c>
      <c r="B8" s="5">
        <v>0.04</v>
      </c>
      <c r="C8" s="6">
        <v>16000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49" ht="15.75" customHeight="1" x14ac:dyDescent="0.25">
      <c r="A9" s="1" t="s">
        <v>10</v>
      </c>
      <c r="B9" s="5">
        <v>0.02</v>
      </c>
      <c r="C9" s="6">
        <v>8000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49" ht="15.75" customHeight="1" x14ac:dyDescent="0.25"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49" ht="15.75" customHeight="1" x14ac:dyDescent="0.25">
      <c r="B11" s="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49" ht="15.75" customHeight="1" x14ac:dyDescent="0.25"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49" ht="15.75" customHeight="1" x14ac:dyDescent="0.25">
      <c r="B13" s="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49" ht="15.75" customHeight="1" x14ac:dyDescent="0.25">
      <c r="B14" s="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49" ht="15.75" customHeight="1" x14ac:dyDescent="0.25">
      <c r="B15" s="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49" ht="15.75" customHeight="1" x14ac:dyDescent="0.25">
      <c r="B16" s="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2:34" ht="15.75" customHeight="1" x14ac:dyDescent="0.25"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2:34" ht="15.75" customHeight="1" x14ac:dyDescent="0.25"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2:34" ht="15.75" customHeight="1" x14ac:dyDescent="0.25"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2:34" ht="15.75" customHeight="1" x14ac:dyDescent="0.25"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2:34" ht="15.75" customHeight="1" x14ac:dyDescent="0.25"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2:34" ht="15.75" customHeight="1" x14ac:dyDescent="0.25">
      <c r="B22" s="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2:34" ht="15.75" customHeight="1" x14ac:dyDescent="0.25">
      <c r="B23" s="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2:34" ht="15.75" customHeight="1" x14ac:dyDescent="0.25">
      <c r="B24" s="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2:34" ht="15.75" customHeight="1" x14ac:dyDescent="0.25">
      <c r="B25" s="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2:34" ht="15.75" customHeight="1" x14ac:dyDescent="0.25">
      <c r="B26" s="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2:34" ht="15.75" customHeight="1" x14ac:dyDescent="0.25">
      <c r="B27" s="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2:34" ht="15.75" customHeight="1" x14ac:dyDescent="0.25">
      <c r="B28" s="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2:34" ht="15.75" customHeight="1" x14ac:dyDescent="0.25"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2:34" ht="15.75" customHeight="1" x14ac:dyDescent="0.25"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2:34" ht="15.75" customHeight="1" x14ac:dyDescent="0.25">
      <c r="B31" s="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2:34" ht="15.75" customHeight="1" x14ac:dyDescent="0.25"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2:34" ht="15.75" customHeight="1" x14ac:dyDescent="0.25">
      <c r="B33" s="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2:34" ht="15.75" customHeight="1" x14ac:dyDescent="0.25">
      <c r="B34" s="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2:34" ht="15.75" customHeight="1" x14ac:dyDescent="0.25">
      <c r="B35" s="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2:34" ht="15.75" customHeight="1" x14ac:dyDescent="0.25"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2:34" ht="12.5" x14ac:dyDescent="0.25"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2:34" ht="12.5" x14ac:dyDescent="0.25">
      <c r="B38" s="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2:34" ht="12.5" x14ac:dyDescent="0.25">
      <c r="B39" s="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2:34" ht="12.5" x14ac:dyDescent="0.25">
      <c r="B40" s="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2:34" ht="12.5" x14ac:dyDescent="0.25"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2:34" ht="12.5" x14ac:dyDescent="0.25">
      <c r="B42" s="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2:34" ht="12.5" x14ac:dyDescent="0.25">
      <c r="B43" s="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2:34" ht="12.5" x14ac:dyDescent="0.25">
      <c r="B44" s="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2:34" ht="12.5" x14ac:dyDescent="0.25">
      <c r="B45" s="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2:34" ht="12.5" x14ac:dyDescent="0.25"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2:34" ht="12.5" x14ac:dyDescent="0.25">
      <c r="B47" s="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2:34" ht="12.5" x14ac:dyDescent="0.25">
      <c r="B48" s="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2:34" ht="12.5" x14ac:dyDescent="0.25">
      <c r="B49" s="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2:34" ht="12.5" x14ac:dyDescent="0.25"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2:34" ht="12.5" x14ac:dyDescent="0.25">
      <c r="B51" s="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2:34" ht="12.5" x14ac:dyDescent="0.25">
      <c r="B52" s="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2:34" ht="12.5" x14ac:dyDescent="0.25">
      <c r="B53" s="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2:34" ht="12.5" x14ac:dyDescent="0.25">
      <c r="B54" s="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2:34" ht="12.5" x14ac:dyDescent="0.25">
      <c r="B55" s="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2:34" ht="12.5" x14ac:dyDescent="0.25">
      <c r="B56" s="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2:34" ht="12.5" x14ac:dyDescent="0.25">
      <c r="B57" s="5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2:34" ht="12.5" x14ac:dyDescent="0.25">
      <c r="B58" s="5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2:34" ht="12.5" x14ac:dyDescent="0.25">
      <c r="B59" s="5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2:34" ht="12.5" x14ac:dyDescent="0.25">
      <c r="B60" s="5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2:34" ht="12.5" x14ac:dyDescent="0.25">
      <c r="B61" s="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2:34" ht="12.5" x14ac:dyDescent="0.25">
      <c r="B62" s="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2:34" ht="12.5" x14ac:dyDescent="0.25">
      <c r="B63" s="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2:34" ht="12.5" x14ac:dyDescent="0.25">
      <c r="B64" s="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2:34" ht="12.5" x14ac:dyDescent="0.25">
      <c r="B65" s="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2:34" ht="12.5" x14ac:dyDescent="0.25">
      <c r="B66" s="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2:34" ht="12.5" x14ac:dyDescent="0.25">
      <c r="B67" s="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2:34" ht="12.5" x14ac:dyDescent="0.25">
      <c r="B68" s="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2:34" ht="12.5" x14ac:dyDescent="0.25">
      <c r="B69" s="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2:34" ht="12.5" x14ac:dyDescent="0.25">
      <c r="B70" s="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2:34" ht="12.5" x14ac:dyDescent="0.25">
      <c r="B71" s="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2:34" ht="12.5" x14ac:dyDescent="0.25">
      <c r="B72" s="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2:34" ht="12.5" x14ac:dyDescent="0.25">
      <c r="B73" s="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2:34" ht="12.5" x14ac:dyDescent="0.25">
      <c r="B74" s="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2:34" ht="12.5" x14ac:dyDescent="0.25">
      <c r="B75" s="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2:34" ht="12.5" x14ac:dyDescent="0.25">
      <c r="B76" s="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2:34" ht="12.5" x14ac:dyDescent="0.25">
      <c r="B77" s="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2:34" ht="12.5" x14ac:dyDescent="0.25">
      <c r="B78" s="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2:34" ht="12.5" x14ac:dyDescent="0.25">
      <c r="B79" s="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2:34" ht="12.5" x14ac:dyDescent="0.25">
      <c r="B80" s="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2:34" ht="12.5" x14ac:dyDescent="0.25">
      <c r="B81" s="5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2:34" ht="12.5" x14ac:dyDescent="0.25">
      <c r="B82" s="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2:34" ht="12.5" x14ac:dyDescent="0.25">
      <c r="B83" s="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2:34" ht="12.5" x14ac:dyDescent="0.25">
      <c r="B84" s="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2:34" ht="12.5" x14ac:dyDescent="0.25">
      <c r="B85" s="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2:34" ht="12.5" x14ac:dyDescent="0.25">
      <c r="B86" s="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2:34" ht="12.5" x14ac:dyDescent="0.25">
      <c r="B87" s="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2:34" ht="12.5" x14ac:dyDescent="0.25">
      <c r="B88" s="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2:34" ht="12.5" x14ac:dyDescent="0.25">
      <c r="B89" s="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2:34" ht="12.5" x14ac:dyDescent="0.25">
      <c r="B90" s="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2:34" ht="12.5" x14ac:dyDescent="0.25">
      <c r="B91" s="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2:34" ht="12.5" x14ac:dyDescent="0.25">
      <c r="B92" s="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2:34" ht="12.5" x14ac:dyDescent="0.25">
      <c r="B93" s="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2:34" ht="12.5" x14ac:dyDescent="0.25">
      <c r="B94" s="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2:34" ht="12.5" x14ac:dyDescent="0.25">
      <c r="B95" s="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2:34" ht="12.5" x14ac:dyDescent="0.25">
      <c r="B96" s="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2:34" ht="12.5" x14ac:dyDescent="0.25">
      <c r="B97" s="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2:34" ht="12.5" x14ac:dyDescent="0.25">
      <c r="B98" s="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2:34" ht="12.5" x14ac:dyDescent="0.25">
      <c r="B99" s="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2:34" ht="12.5" x14ac:dyDescent="0.25">
      <c r="B100" s="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2:34" ht="12.5" x14ac:dyDescent="0.25">
      <c r="B101" s="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2:34" ht="12.5" x14ac:dyDescent="0.25">
      <c r="B102" s="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2:34" ht="12.5" x14ac:dyDescent="0.25">
      <c r="B103" s="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2:34" ht="12.5" x14ac:dyDescent="0.25">
      <c r="B104" s="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2:34" ht="12.5" x14ac:dyDescent="0.25">
      <c r="B105" s="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2:34" ht="12.5" x14ac:dyDescent="0.25">
      <c r="B106" s="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2:34" ht="12.5" x14ac:dyDescent="0.25">
      <c r="B107" s="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2:34" ht="12.5" x14ac:dyDescent="0.25">
      <c r="B108" s="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2:34" ht="12.5" x14ac:dyDescent="0.25">
      <c r="B109" s="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2:34" ht="12.5" x14ac:dyDescent="0.25">
      <c r="B110" s="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2:34" ht="12.5" x14ac:dyDescent="0.25">
      <c r="B111" s="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2:34" ht="12.5" x14ac:dyDescent="0.25">
      <c r="B112" s="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2:34" ht="12.5" x14ac:dyDescent="0.25">
      <c r="B113" s="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2:34" ht="12.5" x14ac:dyDescent="0.25">
      <c r="B114" s="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2:34" ht="12.5" x14ac:dyDescent="0.25">
      <c r="B115" s="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2:34" ht="12.5" x14ac:dyDescent="0.25">
      <c r="B116" s="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2:34" ht="12.5" x14ac:dyDescent="0.25">
      <c r="B117" s="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2:34" ht="12.5" x14ac:dyDescent="0.25">
      <c r="B118" s="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2:34" ht="12.5" x14ac:dyDescent="0.25">
      <c r="B119" s="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2:34" ht="12.5" x14ac:dyDescent="0.25">
      <c r="B120" s="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2:34" ht="12.5" x14ac:dyDescent="0.25">
      <c r="B121" s="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2:34" ht="12.5" x14ac:dyDescent="0.25">
      <c r="B122" s="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2:34" ht="12.5" x14ac:dyDescent="0.25">
      <c r="B123" s="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2:34" ht="12.5" x14ac:dyDescent="0.25">
      <c r="B124" s="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2:34" ht="12.5" x14ac:dyDescent="0.25">
      <c r="B125" s="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2:34" ht="12.5" x14ac:dyDescent="0.25">
      <c r="B126" s="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2:34" ht="12.5" x14ac:dyDescent="0.25">
      <c r="B127" s="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2:34" ht="12.5" x14ac:dyDescent="0.25">
      <c r="B128" s="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2:34" ht="12.5" x14ac:dyDescent="0.25">
      <c r="B129" s="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2:34" ht="12.5" x14ac:dyDescent="0.25">
      <c r="B130" s="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2:34" ht="12.5" x14ac:dyDescent="0.25">
      <c r="B131" s="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2:34" ht="12.5" x14ac:dyDescent="0.25">
      <c r="B132" s="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2:34" ht="12.5" x14ac:dyDescent="0.25">
      <c r="B133" s="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2:34" ht="12.5" x14ac:dyDescent="0.25">
      <c r="B134" s="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2:34" ht="12.5" x14ac:dyDescent="0.25">
      <c r="B135" s="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2:34" ht="12.5" x14ac:dyDescent="0.25">
      <c r="B136" s="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2:34" ht="12.5" x14ac:dyDescent="0.25">
      <c r="B137" s="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2:34" ht="12.5" x14ac:dyDescent="0.25">
      <c r="B138" s="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2:34" ht="12.5" x14ac:dyDescent="0.25">
      <c r="B139" s="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2:34" ht="12.5" x14ac:dyDescent="0.25">
      <c r="B140" s="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2:34" ht="12.5" x14ac:dyDescent="0.25">
      <c r="B141" s="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2:34" ht="12.5" x14ac:dyDescent="0.25">
      <c r="B142" s="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2:34" ht="12.5" x14ac:dyDescent="0.25">
      <c r="B143" s="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2:34" ht="12.5" x14ac:dyDescent="0.25">
      <c r="B144" s="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2:34" ht="12.5" x14ac:dyDescent="0.25">
      <c r="B145" s="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2:34" ht="12.5" x14ac:dyDescent="0.25">
      <c r="B146" s="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2:34" ht="12.5" x14ac:dyDescent="0.25">
      <c r="B147" s="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2:34" ht="12.5" x14ac:dyDescent="0.25">
      <c r="B148" s="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2:34" ht="12.5" x14ac:dyDescent="0.25">
      <c r="B149" s="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2:34" ht="12.5" x14ac:dyDescent="0.25">
      <c r="B150" s="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2:34" ht="12.5" x14ac:dyDescent="0.25">
      <c r="B151" s="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2:34" ht="12.5" x14ac:dyDescent="0.25">
      <c r="B152" s="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2:34" ht="12.5" x14ac:dyDescent="0.25">
      <c r="B153" s="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2:34" ht="12.5" x14ac:dyDescent="0.25">
      <c r="B154" s="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2:34" ht="12.5" x14ac:dyDescent="0.25">
      <c r="B155" s="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2:34" ht="12.5" x14ac:dyDescent="0.25">
      <c r="B156" s="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2:34" ht="12.5" x14ac:dyDescent="0.25">
      <c r="B157" s="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2:34" ht="12.5" x14ac:dyDescent="0.25">
      <c r="B158" s="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2:34" ht="12.5" x14ac:dyDescent="0.25">
      <c r="B159" s="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2:34" ht="12.5" x14ac:dyDescent="0.25">
      <c r="B160" s="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2:34" ht="12.5" x14ac:dyDescent="0.25">
      <c r="B161" s="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2:34" ht="12.5" x14ac:dyDescent="0.25">
      <c r="B162" s="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2:34" ht="12.5" x14ac:dyDescent="0.25">
      <c r="B163" s="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2:34" ht="12.5" x14ac:dyDescent="0.25">
      <c r="B164" s="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2:34" ht="12.5" x14ac:dyDescent="0.25">
      <c r="B165" s="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2:34" ht="12.5" x14ac:dyDescent="0.25">
      <c r="B166" s="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2:34" ht="12.5" x14ac:dyDescent="0.25">
      <c r="B167" s="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2:34" ht="12.5" x14ac:dyDescent="0.25">
      <c r="B168" s="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2:34" ht="12.5" x14ac:dyDescent="0.25">
      <c r="B169" s="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2:34" ht="12.5" x14ac:dyDescent="0.25">
      <c r="B170" s="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2:34" ht="12.5" x14ac:dyDescent="0.25">
      <c r="B171" s="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2:34" ht="12.5" x14ac:dyDescent="0.25">
      <c r="B172" s="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2:34" ht="12.5" x14ac:dyDescent="0.25">
      <c r="B173" s="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2:34" ht="12.5" x14ac:dyDescent="0.25">
      <c r="B174" s="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2:34" ht="12.5" x14ac:dyDescent="0.25">
      <c r="B175" s="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2:34" ht="12.5" x14ac:dyDescent="0.25">
      <c r="B176" s="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2:34" ht="12.5" x14ac:dyDescent="0.25">
      <c r="B177" s="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2:34" ht="12.5" x14ac:dyDescent="0.25">
      <c r="B178" s="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2:34" ht="12.5" x14ac:dyDescent="0.25">
      <c r="B179" s="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2:34" ht="12.5" x14ac:dyDescent="0.25">
      <c r="B180" s="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2:34" ht="12.5" x14ac:dyDescent="0.25">
      <c r="B181" s="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2:34" ht="12.5" x14ac:dyDescent="0.25">
      <c r="B182" s="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2:34" ht="12.5" x14ac:dyDescent="0.25">
      <c r="B183" s="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2:34" ht="12.5" x14ac:dyDescent="0.25">
      <c r="B184" s="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2:34" ht="12.5" x14ac:dyDescent="0.25">
      <c r="B185" s="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2:34" ht="12.5" x14ac:dyDescent="0.25">
      <c r="B186" s="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2:34" ht="12.5" x14ac:dyDescent="0.25">
      <c r="B187" s="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2:34" ht="12.5" x14ac:dyDescent="0.25">
      <c r="B188" s="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2:34" ht="12.5" x14ac:dyDescent="0.25">
      <c r="B189" s="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2:34" ht="12.5" x14ac:dyDescent="0.25">
      <c r="B190" s="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2:34" ht="12.5" x14ac:dyDescent="0.25">
      <c r="B191" s="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2:34" ht="12.5" x14ac:dyDescent="0.25">
      <c r="B192" s="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2:34" ht="12.5" x14ac:dyDescent="0.25">
      <c r="B193" s="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2:34" ht="12.5" x14ac:dyDescent="0.25">
      <c r="B194" s="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2:34" ht="12.5" x14ac:dyDescent="0.25">
      <c r="B195" s="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2:34" ht="12.5" x14ac:dyDescent="0.25">
      <c r="B196" s="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2:34" ht="12.5" x14ac:dyDescent="0.25">
      <c r="B197" s="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2:34" ht="12.5" x14ac:dyDescent="0.25">
      <c r="B198" s="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2:34" ht="12.5" x14ac:dyDescent="0.25">
      <c r="B199" s="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2:34" ht="12.5" x14ac:dyDescent="0.25">
      <c r="B200" s="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2:34" ht="12.5" x14ac:dyDescent="0.25">
      <c r="B201" s="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2:34" ht="12.5" x14ac:dyDescent="0.25">
      <c r="B202" s="5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2:34" ht="12.5" x14ac:dyDescent="0.25">
      <c r="B203" s="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2:34" ht="12.5" x14ac:dyDescent="0.25">
      <c r="B204" s="5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2:34" ht="12.5" x14ac:dyDescent="0.25">
      <c r="B205" s="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2:34" ht="12.5" x14ac:dyDescent="0.25">
      <c r="B206" s="5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2:34" ht="12.5" x14ac:dyDescent="0.25">
      <c r="B207" s="5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2:34" ht="12.5" x14ac:dyDescent="0.25">
      <c r="B208" s="5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2:34" ht="12.5" x14ac:dyDescent="0.25">
      <c r="B209" s="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2:34" ht="12.5" x14ac:dyDescent="0.25">
      <c r="B210" s="5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2:34" ht="12.5" x14ac:dyDescent="0.25">
      <c r="B211" s="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2:34" ht="12.5" x14ac:dyDescent="0.25">
      <c r="B212" s="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2:34" ht="12.5" x14ac:dyDescent="0.25">
      <c r="B213" s="5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2:34" ht="12.5" x14ac:dyDescent="0.25">
      <c r="B214" s="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2:34" ht="12.5" x14ac:dyDescent="0.25">
      <c r="B215" s="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2:34" ht="12.5" x14ac:dyDescent="0.25">
      <c r="B216" s="5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2:34" ht="12.5" x14ac:dyDescent="0.25">
      <c r="B217" s="5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2:34" ht="12.5" x14ac:dyDescent="0.25">
      <c r="B218" s="5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2:34" ht="12.5" x14ac:dyDescent="0.25">
      <c r="B219" s="5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2:34" ht="12.5" x14ac:dyDescent="0.25">
      <c r="B220" s="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2:34" ht="12.5" x14ac:dyDescent="0.25">
      <c r="B221" s="5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2:34" ht="12.5" x14ac:dyDescent="0.25">
      <c r="B222" s="5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2:34" ht="12.5" x14ac:dyDescent="0.25">
      <c r="B223" s="5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2:34" ht="12.5" x14ac:dyDescent="0.25">
      <c r="B224" s="5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2:34" ht="12.5" x14ac:dyDescent="0.25">
      <c r="B225" s="5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2:34" ht="12.5" x14ac:dyDescent="0.25">
      <c r="B226" s="5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2:34" ht="12.5" x14ac:dyDescent="0.25">
      <c r="B227" s="5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2:34" ht="12.5" x14ac:dyDescent="0.25">
      <c r="B228" s="5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2:34" ht="12.5" x14ac:dyDescent="0.25">
      <c r="B229" s="5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2:34" ht="12.5" x14ac:dyDescent="0.25">
      <c r="B230" s="5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2:34" ht="12.5" x14ac:dyDescent="0.25">
      <c r="B231" s="5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2:34" ht="12.5" x14ac:dyDescent="0.25">
      <c r="B232" s="5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2:34" ht="12.5" x14ac:dyDescent="0.25">
      <c r="B233" s="5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2:34" ht="12.5" x14ac:dyDescent="0.25">
      <c r="B234" s="5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2:34" ht="12.5" x14ac:dyDescent="0.25">
      <c r="B235" s="5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2:34" ht="12.5" x14ac:dyDescent="0.25">
      <c r="B236" s="5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2:34" ht="12.5" x14ac:dyDescent="0.25">
      <c r="B237" s="5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2:34" ht="12.5" x14ac:dyDescent="0.25">
      <c r="B238" s="5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2:34" ht="12.5" x14ac:dyDescent="0.25">
      <c r="B239" s="5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2:34" ht="12.5" x14ac:dyDescent="0.25">
      <c r="B240" s="5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2:34" ht="12.5" x14ac:dyDescent="0.25">
      <c r="B241" s="5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2:34" ht="12.5" x14ac:dyDescent="0.25">
      <c r="B242" s="5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2:34" ht="12.5" x14ac:dyDescent="0.25">
      <c r="B243" s="5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2:34" ht="12.5" x14ac:dyDescent="0.25">
      <c r="B244" s="5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2:34" ht="12.5" x14ac:dyDescent="0.25">
      <c r="B245" s="5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2:34" ht="12.5" x14ac:dyDescent="0.25">
      <c r="B246" s="5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2:34" ht="12.5" x14ac:dyDescent="0.25">
      <c r="B247" s="5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2:34" ht="12.5" x14ac:dyDescent="0.25">
      <c r="B248" s="5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2:34" ht="12.5" x14ac:dyDescent="0.25">
      <c r="B249" s="5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2:34" ht="12.5" x14ac:dyDescent="0.25">
      <c r="B250" s="5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2:34" ht="12.5" x14ac:dyDescent="0.25">
      <c r="B251" s="5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2:34" ht="12.5" x14ac:dyDescent="0.25">
      <c r="B252" s="5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2:34" ht="12.5" x14ac:dyDescent="0.25">
      <c r="B253" s="5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2:34" ht="12.5" x14ac:dyDescent="0.25">
      <c r="B254" s="5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2:34" ht="12.5" x14ac:dyDescent="0.25">
      <c r="B255" s="5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2:34" ht="12.5" x14ac:dyDescent="0.25">
      <c r="B256" s="5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2:34" ht="12.5" x14ac:dyDescent="0.25">
      <c r="B257" s="5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2:34" ht="12.5" x14ac:dyDescent="0.25">
      <c r="B258" s="5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2:34" ht="12.5" x14ac:dyDescent="0.25">
      <c r="B259" s="5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2:34" ht="12.5" x14ac:dyDescent="0.25">
      <c r="B260" s="5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2:34" ht="12.5" x14ac:dyDescent="0.25">
      <c r="B261" s="5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2:34" ht="12.5" x14ac:dyDescent="0.25">
      <c r="B262" s="5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2:34" ht="12.5" x14ac:dyDescent="0.25">
      <c r="B263" s="5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2:34" ht="12.5" x14ac:dyDescent="0.25">
      <c r="B264" s="5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2:34" ht="12.5" x14ac:dyDescent="0.25">
      <c r="B265" s="5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2:34" ht="12.5" x14ac:dyDescent="0.25">
      <c r="B266" s="5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2:34" ht="12.5" x14ac:dyDescent="0.25">
      <c r="B267" s="5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2:34" ht="12.5" x14ac:dyDescent="0.25">
      <c r="B268" s="5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2:34" ht="12.5" x14ac:dyDescent="0.25">
      <c r="B269" s="5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2:34" ht="12.5" x14ac:dyDescent="0.25">
      <c r="B270" s="5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2:34" ht="12.5" x14ac:dyDescent="0.25">
      <c r="B271" s="5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2:34" ht="12.5" x14ac:dyDescent="0.25">
      <c r="B272" s="5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2:34" ht="12.5" x14ac:dyDescent="0.25">
      <c r="B273" s="5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2:34" ht="12.5" x14ac:dyDescent="0.25">
      <c r="B274" s="5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2:34" ht="12.5" x14ac:dyDescent="0.25">
      <c r="B275" s="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2:34" ht="12.5" x14ac:dyDescent="0.25">
      <c r="B276" s="5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2:34" ht="12.5" x14ac:dyDescent="0.25">
      <c r="B277" s="5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2:34" ht="12.5" x14ac:dyDescent="0.25">
      <c r="B278" s="5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2:34" ht="12.5" x14ac:dyDescent="0.25">
      <c r="B279" s="5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2:34" ht="12.5" x14ac:dyDescent="0.25">
      <c r="B280" s="5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2:34" ht="12.5" x14ac:dyDescent="0.25">
      <c r="B281" s="5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2:34" ht="12.5" x14ac:dyDescent="0.25">
      <c r="B282" s="5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2:34" ht="12.5" x14ac:dyDescent="0.25">
      <c r="B283" s="5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2:34" ht="12.5" x14ac:dyDescent="0.25">
      <c r="B284" s="5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2:34" ht="12.5" x14ac:dyDescent="0.25">
      <c r="B285" s="5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2:34" ht="12.5" x14ac:dyDescent="0.25">
      <c r="B286" s="5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2:34" ht="12.5" x14ac:dyDescent="0.25">
      <c r="B287" s="5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2:34" ht="12.5" x14ac:dyDescent="0.25">
      <c r="B288" s="5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2:34" ht="12.5" x14ac:dyDescent="0.25">
      <c r="B289" s="5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2:34" ht="12.5" x14ac:dyDescent="0.25">
      <c r="B290" s="5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2:34" ht="12.5" x14ac:dyDescent="0.25">
      <c r="B291" s="5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2:34" ht="12.5" x14ac:dyDescent="0.25">
      <c r="B292" s="5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2:34" ht="12.5" x14ac:dyDescent="0.25">
      <c r="B293" s="5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2:34" ht="12.5" x14ac:dyDescent="0.25">
      <c r="B294" s="5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2:34" ht="12.5" x14ac:dyDescent="0.25">
      <c r="B295" s="5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2:34" ht="12.5" x14ac:dyDescent="0.25">
      <c r="B296" s="5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2:34" ht="12.5" x14ac:dyDescent="0.25">
      <c r="B297" s="5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2:34" ht="12.5" x14ac:dyDescent="0.25">
      <c r="B298" s="5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2:34" ht="12.5" x14ac:dyDescent="0.25">
      <c r="B299" s="5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2:34" ht="12.5" x14ac:dyDescent="0.25">
      <c r="B300" s="5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2:34" ht="12.5" x14ac:dyDescent="0.25">
      <c r="B301" s="5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2:34" ht="12.5" x14ac:dyDescent="0.25">
      <c r="B302" s="5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2:34" ht="12.5" x14ac:dyDescent="0.25">
      <c r="B303" s="5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2:34" ht="12.5" x14ac:dyDescent="0.25">
      <c r="B304" s="5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2:34" ht="12.5" x14ac:dyDescent="0.25">
      <c r="B305" s="5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2:34" ht="12.5" x14ac:dyDescent="0.25">
      <c r="B306" s="5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2:34" ht="12.5" x14ac:dyDescent="0.25">
      <c r="B307" s="5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2:34" ht="12.5" x14ac:dyDescent="0.25">
      <c r="B308" s="5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2:34" ht="12.5" x14ac:dyDescent="0.25">
      <c r="B309" s="5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2:34" ht="12.5" x14ac:dyDescent="0.25">
      <c r="B310" s="5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2:34" ht="12.5" x14ac:dyDescent="0.25">
      <c r="B311" s="5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2:34" ht="12.5" x14ac:dyDescent="0.25">
      <c r="B312" s="5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2:34" ht="12.5" x14ac:dyDescent="0.25">
      <c r="B313" s="5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2:34" ht="12.5" x14ac:dyDescent="0.25">
      <c r="B314" s="5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2:34" ht="12.5" x14ac:dyDescent="0.25">
      <c r="B315" s="5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2:34" ht="12.5" x14ac:dyDescent="0.25">
      <c r="B316" s="5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2:34" ht="12.5" x14ac:dyDescent="0.25">
      <c r="B317" s="5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2:34" ht="12.5" x14ac:dyDescent="0.25">
      <c r="B318" s="5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2:34" ht="12.5" x14ac:dyDescent="0.25">
      <c r="B319" s="5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2:34" ht="12.5" x14ac:dyDescent="0.25">
      <c r="B320" s="5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2:34" ht="12.5" x14ac:dyDescent="0.25">
      <c r="B321" s="5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2:34" ht="12.5" x14ac:dyDescent="0.25">
      <c r="B322" s="5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2:34" ht="12.5" x14ac:dyDescent="0.25">
      <c r="B323" s="5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2:34" ht="12.5" x14ac:dyDescent="0.25">
      <c r="B324" s="5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2:34" ht="12.5" x14ac:dyDescent="0.25">
      <c r="B325" s="5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2:34" ht="12.5" x14ac:dyDescent="0.25">
      <c r="B326" s="5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2:34" ht="12.5" x14ac:dyDescent="0.25">
      <c r="B327" s="5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2:34" ht="12.5" x14ac:dyDescent="0.25">
      <c r="B328" s="5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2:34" ht="12.5" x14ac:dyDescent="0.25">
      <c r="B329" s="5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2:34" ht="12.5" x14ac:dyDescent="0.25">
      <c r="B330" s="5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2:34" ht="12.5" x14ac:dyDescent="0.25">
      <c r="B331" s="5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2:34" ht="12.5" x14ac:dyDescent="0.25">
      <c r="B332" s="5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2:34" ht="12.5" x14ac:dyDescent="0.25">
      <c r="B333" s="5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2:34" ht="12.5" x14ac:dyDescent="0.25">
      <c r="B334" s="5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2:34" ht="12.5" x14ac:dyDescent="0.25">
      <c r="B335" s="5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2:34" ht="12.5" x14ac:dyDescent="0.25">
      <c r="B336" s="5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2:34" ht="12.5" x14ac:dyDescent="0.25">
      <c r="B337" s="5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2:34" ht="12.5" x14ac:dyDescent="0.25">
      <c r="B338" s="5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2:34" ht="12.5" x14ac:dyDescent="0.25">
      <c r="B339" s="5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2:34" ht="12.5" x14ac:dyDescent="0.25">
      <c r="B340" s="5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2:34" ht="12.5" x14ac:dyDescent="0.25">
      <c r="B341" s="5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2:34" ht="12.5" x14ac:dyDescent="0.25">
      <c r="B342" s="5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2:34" ht="12.5" x14ac:dyDescent="0.25">
      <c r="B343" s="5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2:34" ht="12.5" x14ac:dyDescent="0.25">
      <c r="B344" s="5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2:34" ht="12.5" x14ac:dyDescent="0.25">
      <c r="B345" s="5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2:34" ht="12.5" x14ac:dyDescent="0.25">
      <c r="B346" s="5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2:34" ht="12.5" x14ac:dyDescent="0.25">
      <c r="B347" s="5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2:34" ht="12.5" x14ac:dyDescent="0.25">
      <c r="B348" s="5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2:34" ht="12.5" x14ac:dyDescent="0.25">
      <c r="B349" s="5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2:34" ht="12.5" x14ac:dyDescent="0.25">
      <c r="B350" s="5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2:34" ht="12.5" x14ac:dyDescent="0.25">
      <c r="B351" s="5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2:34" ht="12.5" x14ac:dyDescent="0.25">
      <c r="B352" s="5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2:34" ht="12.5" x14ac:dyDescent="0.25">
      <c r="B353" s="5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2:34" ht="12.5" x14ac:dyDescent="0.25">
      <c r="B354" s="5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2:34" ht="12.5" x14ac:dyDescent="0.25">
      <c r="B355" s="5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2:34" ht="12.5" x14ac:dyDescent="0.25">
      <c r="B356" s="5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2:34" ht="12.5" x14ac:dyDescent="0.25">
      <c r="B357" s="5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2:34" ht="12.5" x14ac:dyDescent="0.25">
      <c r="B358" s="5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2:34" ht="12.5" x14ac:dyDescent="0.25">
      <c r="B359" s="5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2:34" ht="12.5" x14ac:dyDescent="0.25">
      <c r="B360" s="5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2:34" ht="12.5" x14ac:dyDescent="0.25">
      <c r="B361" s="5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2:34" ht="12.5" x14ac:dyDescent="0.25">
      <c r="B362" s="5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2:34" ht="12.5" x14ac:dyDescent="0.25">
      <c r="B363" s="5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2:34" ht="12.5" x14ac:dyDescent="0.25">
      <c r="B364" s="5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2:34" ht="12.5" x14ac:dyDescent="0.25">
      <c r="B365" s="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2:34" ht="12.5" x14ac:dyDescent="0.25">
      <c r="B366" s="5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2:34" ht="12.5" x14ac:dyDescent="0.25">
      <c r="B367" s="5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2:34" ht="12.5" x14ac:dyDescent="0.25">
      <c r="B368" s="5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2:34" ht="12.5" x14ac:dyDescent="0.25">
      <c r="B369" s="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2:34" ht="12.5" x14ac:dyDescent="0.25">
      <c r="B370" s="5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2:34" ht="12.5" x14ac:dyDescent="0.25">
      <c r="B371" s="5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2:34" ht="12.5" x14ac:dyDescent="0.25">
      <c r="B372" s="5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2:34" ht="12.5" x14ac:dyDescent="0.25">
      <c r="B373" s="5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2:34" ht="12.5" x14ac:dyDescent="0.25">
      <c r="B374" s="5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2:34" ht="12.5" x14ac:dyDescent="0.25">
      <c r="B375" s="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2:34" ht="12.5" x14ac:dyDescent="0.25">
      <c r="B376" s="5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2:34" ht="12.5" x14ac:dyDescent="0.25">
      <c r="B377" s="5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2:34" ht="12.5" x14ac:dyDescent="0.25">
      <c r="B378" s="5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2:34" ht="12.5" x14ac:dyDescent="0.25">
      <c r="B379" s="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2:34" ht="12.5" x14ac:dyDescent="0.25">
      <c r="B380" s="5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2:34" ht="12.5" x14ac:dyDescent="0.25">
      <c r="B381" s="5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2:34" ht="12.5" x14ac:dyDescent="0.25">
      <c r="B382" s="5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2:34" ht="12.5" x14ac:dyDescent="0.25">
      <c r="B383" s="5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2:34" ht="12.5" x14ac:dyDescent="0.25">
      <c r="B384" s="5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2:34" ht="12.5" x14ac:dyDescent="0.25">
      <c r="B385" s="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2:34" ht="12.5" x14ac:dyDescent="0.25">
      <c r="B386" s="5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2:34" ht="12.5" x14ac:dyDescent="0.25">
      <c r="B387" s="5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2:34" ht="12.5" x14ac:dyDescent="0.25">
      <c r="B388" s="5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2:34" ht="12.5" x14ac:dyDescent="0.25">
      <c r="B389" s="5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2:34" ht="12.5" x14ac:dyDescent="0.25">
      <c r="B390" s="5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2:34" ht="12.5" x14ac:dyDescent="0.25">
      <c r="B391" s="5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2:34" ht="12.5" x14ac:dyDescent="0.25">
      <c r="B392" s="5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2:34" ht="12.5" x14ac:dyDescent="0.25">
      <c r="B393" s="5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2:34" ht="12.5" x14ac:dyDescent="0.25">
      <c r="B394" s="5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2:34" ht="12.5" x14ac:dyDescent="0.25">
      <c r="B395" s="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2:34" ht="12.5" x14ac:dyDescent="0.25">
      <c r="B396" s="5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2:34" ht="12.5" x14ac:dyDescent="0.25">
      <c r="B397" s="5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2:34" ht="12.5" x14ac:dyDescent="0.25">
      <c r="B398" s="5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2:34" ht="12.5" x14ac:dyDescent="0.25">
      <c r="B399" s="5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2:34" ht="12.5" x14ac:dyDescent="0.25">
      <c r="B400" s="5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2:34" ht="12.5" x14ac:dyDescent="0.25">
      <c r="B401" s="5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2:34" ht="12.5" x14ac:dyDescent="0.25">
      <c r="B402" s="5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2:34" ht="12.5" x14ac:dyDescent="0.25">
      <c r="B403" s="5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2:34" ht="12.5" x14ac:dyDescent="0.25">
      <c r="B404" s="5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2:34" ht="12.5" x14ac:dyDescent="0.25">
      <c r="B405" s="5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2:34" ht="12.5" x14ac:dyDescent="0.25">
      <c r="B406" s="5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2:34" ht="12.5" x14ac:dyDescent="0.25">
      <c r="B407" s="5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2:34" ht="12.5" x14ac:dyDescent="0.25">
      <c r="B408" s="5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2:34" ht="12.5" x14ac:dyDescent="0.25">
      <c r="B409" s="5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2:34" ht="12.5" x14ac:dyDescent="0.25">
      <c r="B410" s="5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2:34" ht="12.5" x14ac:dyDescent="0.25">
      <c r="B411" s="5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2:34" ht="12.5" x14ac:dyDescent="0.25">
      <c r="B412" s="5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2:34" ht="12.5" x14ac:dyDescent="0.25">
      <c r="B413" s="5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2:34" ht="12.5" x14ac:dyDescent="0.25">
      <c r="B414" s="5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2:34" ht="12.5" x14ac:dyDescent="0.25">
      <c r="B415" s="5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2:34" ht="12.5" x14ac:dyDescent="0.25">
      <c r="B416" s="5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2:34" ht="12.5" x14ac:dyDescent="0.25">
      <c r="B417" s="5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2:34" ht="12.5" x14ac:dyDescent="0.25">
      <c r="B418" s="5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2:34" ht="12.5" x14ac:dyDescent="0.25">
      <c r="B419" s="5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2:34" ht="12.5" x14ac:dyDescent="0.25">
      <c r="B420" s="5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2:34" ht="12.5" x14ac:dyDescent="0.25">
      <c r="B421" s="5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2:34" ht="12.5" x14ac:dyDescent="0.25">
      <c r="B422" s="5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2:34" ht="12.5" x14ac:dyDescent="0.25">
      <c r="B423" s="5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2:34" ht="12.5" x14ac:dyDescent="0.25">
      <c r="B424" s="5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2:34" ht="12.5" x14ac:dyDescent="0.25">
      <c r="B425" s="5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2:34" ht="12.5" x14ac:dyDescent="0.25">
      <c r="B426" s="5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2:34" ht="12.5" x14ac:dyDescent="0.25">
      <c r="B427" s="5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2:34" ht="12.5" x14ac:dyDescent="0.25">
      <c r="B428" s="5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2:34" ht="12.5" x14ac:dyDescent="0.25">
      <c r="B429" s="5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2:34" ht="12.5" x14ac:dyDescent="0.25">
      <c r="B430" s="5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2:34" ht="12.5" x14ac:dyDescent="0.25">
      <c r="B431" s="5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2:34" ht="12.5" x14ac:dyDescent="0.25">
      <c r="B432" s="5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2:34" ht="12.5" x14ac:dyDescent="0.25">
      <c r="B433" s="5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2:34" ht="12.5" x14ac:dyDescent="0.25">
      <c r="B434" s="5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2:34" ht="12.5" x14ac:dyDescent="0.25">
      <c r="B435" s="5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2:34" ht="12.5" x14ac:dyDescent="0.25">
      <c r="B436" s="5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2:34" ht="12.5" x14ac:dyDescent="0.25">
      <c r="B437" s="5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2:34" ht="12.5" x14ac:dyDescent="0.25">
      <c r="B438" s="5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2:34" ht="12.5" x14ac:dyDescent="0.25">
      <c r="B439" s="5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2:34" ht="12.5" x14ac:dyDescent="0.25">
      <c r="B440" s="5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2:34" ht="12.5" x14ac:dyDescent="0.25">
      <c r="B441" s="5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2:34" ht="12.5" x14ac:dyDescent="0.25">
      <c r="B442" s="5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2:34" ht="12.5" x14ac:dyDescent="0.25">
      <c r="B443" s="5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2:34" ht="12.5" x14ac:dyDescent="0.25">
      <c r="B444" s="5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2:34" ht="12.5" x14ac:dyDescent="0.25">
      <c r="B445" s="5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2:34" ht="12.5" x14ac:dyDescent="0.25">
      <c r="B446" s="5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2:34" ht="12.5" x14ac:dyDescent="0.25">
      <c r="B447" s="5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2:34" ht="12.5" x14ac:dyDescent="0.25">
      <c r="B448" s="5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2:34" ht="12.5" x14ac:dyDescent="0.25">
      <c r="B449" s="5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2:34" ht="12.5" x14ac:dyDescent="0.25">
      <c r="B450" s="5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2:34" ht="12.5" x14ac:dyDescent="0.25">
      <c r="B451" s="5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2:34" ht="12.5" x14ac:dyDescent="0.25">
      <c r="B452" s="5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2:34" ht="12.5" x14ac:dyDescent="0.25">
      <c r="B453" s="5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2:34" ht="12.5" x14ac:dyDescent="0.25">
      <c r="B454" s="5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2:34" ht="12.5" x14ac:dyDescent="0.25">
      <c r="B455" s="5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2:34" ht="12.5" x14ac:dyDescent="0.25">
      <c r="B456" s="5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2:34" ht="12.5" x14ac:dyDescent="0.25">
      <c r="B457" s="5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2:34" ht="12.5" x14ac:dyDescent="0.25">
      <c r="B458" s="5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2:34" ht="12.5" x14ac:dyDescent="0.25">
      <c r="B459" s="5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2:34" ht="12.5" x14ac:dyDescent="0.25">
      <c r="B460" s="5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2:34" ht="12.5" x14ac:dyDescent="0.25">
      <c r="B461" s="5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2:34" ht="12.5" x14ac:dyDescent="0.25">
      <c r="B462" s="5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2:34" ht="12.5" x14ac:dyDescent="0.25">
      <c r="B463" s="5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2:34" ht="12.5" x14ac:dyDescent="0.25">
      <c r="B464" s="5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2:34" ht="12.5" x14ac:dyDescent="0.25">
      <c r="B465" s="5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2:34" ht="12.5" x14ac:dyDescent="0.25">
      <c r="B466" s="5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2:34" ht="12.5" x14ac:dyDescent="0.25">
      <c r="B467" s="5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2:34" ht="12.5" x14ac:dyDescent="0.25">
      <c r="B468" s="5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2:34" ht="12.5" x14ac:dyDescent="0.25">
      <c r="B469" s="5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2:34" ht="12.5" x14ac:dyDescent="0.25">
      <c r="B470" s="5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2:34" ht="12.5" x14ac:dyDescent="0.25">
      <c r="B471" s="5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2:34" ht="12.5" x14ac:dyDescent="0.25">
      <c r="B472" s="5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2:34" ht="12.5" x14ac:dyDescent="0.25">
      <c r="B473" s="5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2:34" ht="12.5" x14ac:dyDescent="0.25">
      <c r="B474" s="5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2:34" ht="12.5" x14ac:dyDescent="0.25">
      <c r="B475" s="5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2:34" ht="12.5" x14ac:dyDescent="0.25">
      <c r="B476" s="5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2:34" ht="12.5" x14ac:dyDescent="0.25">
      <c r="B477" s="5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2:34" ht="12.5" x14ac:dyDescent="0.25">
      <c r="B478" s="5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2:34" ht="12.5" x14ac:dyDescent="0.25">
      <c r="B479" s="5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2:34" ht="12.5" x14ac:dyDescent="0.25">
      <c r="B480" s="5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2:34" ht="12.5" x14ac:dyDescent="0.25">
      <c r="B481" s="5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2:34" ht="12.5" x14ac:dyDescent="0.25">
      <c r="B482" s="5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2:34" ht="12.5" x14ac:dyDescent="0.25">
      <c r="B483" s="5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2:34" ht="12.5" x14ac:dyDescent="0.25">
      <c r="B484" s="5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2:34" ht="12.5" x14ac:dyDescent="0.25">
      <c r="B485" s="5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2:34" ht="12.5" x14ac:dyDescent="0.25">
      <c r="B486" s="5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2:34" ht="12.5" x14ac:dyDescent="0.25">
      <c r="B487" s="5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2:34" ht="12.5" x14ac:dyDescent="0.25">
      <c r="B488" s="5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2:34" ht="12.5" x14ac:dyDescent="0.25">
      <c r="B489" s="5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2:34" ht="12.5" x14ac:dyDescent="0.25">
      <c r="B490" s="5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2:34" ht="12.5" x14ac:dyDescent="0.25">
      <c r="B491" s="5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2:34" ht="12.5" x14ac:dyDescent="0.25">
      <c r="B492" s="5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2:34" ht="12.5" x14ac:dyDescent="0.25">
      <c r="B493" s="5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2:34" ht="12.5" x14ac:dyDescent="0.25">
      <c r="B494" s="5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2:34" ht="12.5" x14ac:dyDescent="0.25">
      <c r="B495" s="5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2:34" ht="12.5" x14ac:dyDescent="0.25">
      <c r="B496" s="5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2:34" ht="12.5" x14ac:dyDescent="0.25">
      <c r="B497" s="5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2:34" ht="12.5" x14ac:dyDescent="0.25">
      <c r="B498" s="5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2:34" ht="12.5" x14ac:dyDescent="0.25">
      <c r="B499" s="5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2:34" ht="12.5" x14ac:dyDescent="0.25">
      <c r="B500" s="5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2:34" ht="12.5" x14ac:dyDescent="0.25">
      <c r="B501" s="5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2:34" ht="12.5" x14ac:dyDescent="0.25">
      <c r="B502" s="5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2:34" ht="12.5" x14ac:dyDescent="0.25">
      <c r="B503" s="5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2:34" ht="12.5" x14ac:dyDescent="0.25">
      <c r="B504" s="5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2:34" ht="12.5" x14ac:dyDescent="0.25">
      <c r="B505" s="5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2:34" ht="12.5" x14ac:dyDescent="0.25">
      <c r="B506" s="5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2:34" ht="12.5" x14ac:dyDescent="0.25">
      <c r="B507" s="5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2:34" ht="12.5" x14ac:dyDescent="0.25">
      <c r="B508" s="5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2:34" ht="12.5" x14ac:dyDescent="0.25">
      <c r="B509" s="5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2:34" ht="12.5" x14ac:dyDescent="0.25">
      <c r="B510" s="5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2:34" ht="12.5" x14ac:dyDescent="0.25">
      <c r="B511" s="5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2:34" ht="12.5" x14ac:dyDescent="0.25">
      <c r="B512" s="5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2:34" ht="12.5" x14ac:dyDescent="0.25">
      <c r="B513" s="5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2:34" ht="12.5" x14ac:dyDescent="0.25">
      <c r="B514" s="5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2:34" ht="12.5" x14ac:dyDescent="0.25">
      <c r="B515" s="5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2:34" ht="12.5" x14ac:dyDescent="0.25">
      <c r="B516" s="5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2:34" ht="12.5" x14ac:dyDescent="0.25">
      <c r="B517" s="5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2:34" ht="12.5" x14ac:dyDescent="0.25">
      <c r="B518" s="5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2:34" ht="12.5" x14ac:dyDescent="0.25">
      <c r="B519" s="5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2:34" ht="12.5" x14ac:dyDescent="0.25">
      <c r="B520" s="5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2:34" ht="12.5" x14ac:dyDescent="0.25">
      <c r="B521" s="5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2:34" ht="12.5" x14ac:dyDescent="0.25">
      <c r="B522" s="5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2:34" ht="12.5" x14ac:dyDescent="0.25">
      <c r="B523" s="5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2:34" ht="12.5" x14ac:dyDescent="0.25">
      <c r="B524" s="5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2:34" ht="12.5" x14ac:dyDescent="0.25">
      <c r="B525" s="5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2:34" ht="12.5" x14ac:dyDescent="0.25">
      <c r="B526" s="5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2:34" ht="12.5" x14ac:dyDescent="0.25">
      <c r="B527" s="5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2:34" ht="12.5" x14ac:dyDescent="0.25">
      <c r="B528" s="5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2:34" ht="12.5" x14ac:dyDescent="0.25">
      <c r="B529" s="5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2:34" ht="12.5" x14ac:dyDescent="0.25">
      <c r="B530" s="5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2:34" ht="12.5" x14ac:dyDescent="0.25">
      <c r="B531" s="5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2:34" ht="12.5" x14ac:dyDescent="0.25">
      <c r="B532" s="5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2:34" ht="12.5" x14ac:dyDescent="0.25">
      <c r="B533" s="5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2:34" ht="12.5" x14ac:dyDescent="0.25">
      <c r="B534" s="5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2:34" ht="12.5" x14ac:dyDescent="0.25">
      <c r="B535" s="5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2:34" ht="12.5" x14ac:dyDescent="0.25">
      <c r="B536" s="5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2:34" ht="12.5" x14ac:dyDescent="0.25">
      <c r="B537" s="5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2:34" ht="12.5" x14ac:dyDescent="0.25">
      <c r="B538" s="5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2:34" ht="12.5" x14ac:dyDescent="0.25">
      <c r="B539" s="5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2:34" ht="12.5" x14ac:dyDescent="0.25">
      <c r="B540" s="5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2:34" ht="12.5" x14ac:dyDescent="0.25">
      <c r="B541" s="5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2:34" ht="12.5" x14ac:dyDescent="0.25">
      <c r="B542" s="5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2:34" ht="12.5" x14ac:dyDescent="0.25">
      <c r="B543" s="5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2:34" ht="12.5" x14ac:dyDescent="0.25">
      <c r="B544" s="5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2:34" ht="12.5" x14ac:dyDescent="0.25">
      <c r="B545" s="5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2:34" ht="12.5" x14ac:dyDescent="0.25">
      <c r="B546" s="5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2:34" ht="12.5" x14ac:dyDescent="0.25">
      <c r="B547" s="5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2:34" ht="12.5" x14ac:dyDescent="0.25">
      <c r="B548" s="5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2:34" ht="12.5" x14ac:dyDescent="0.25">
      <c r="B549" s="5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2:34" ht="12.5" x14ac:dyDescent="0.25">
      <c r="B550" s="5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2:34" ht="12.5" x14ac:dyDescent="0.25">
      <c r="B551" s="5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2:34" ht="12.5" x14ac:dyDescent="0.25">
      <c r="B552" s="5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2:34" ht="12.5" x14ac:dyDescent="0.25">
      <c r="B553" s="5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2:34" ht="12.5" x14ac:dyDescent="0.25">
      <c r="B554" s="5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2:34" ht="12.5" x14ac:dyDescent="0.25">
      <c r="B555" s="5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2:34" ht="12.5" x14ac:dyDescent="0.25">
      <c r="B556" s="5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2:34" ht="12.5" x14ac:dyDescent="0.25">
      <c r="B557" s="5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2:34" ht="12.5" x14ac:dyDescent="0.25">
      <c r="B558" s="5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2:34" ht="12.5" x14ac:dyDescent="0.25">
      <c r="B559" s="5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2:34" ht="12.5" x14ac:dyDescent="0.25">
      <c r="B560" s="5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2:34" ht="12.5" x14ac:dyDescent="0.25">
      <c r="B561" s="5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2:34" ht="12.5" x14ac:dyDescent="0.25">
      <c r="B562" s="5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2:34" ht="12.5" x14ac:dyDescent="0.25">
      <c r="B563" s="5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2:34" ht="12.5" x14ac:dyDescent="0.25">
      <c r="B564" s="5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2:34" ht="12.5" x14ac:dyDescent="0.25">
      <c r="B565" s="5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2:34" ht="12.5" x14ac:dyDescent="0.25">
      <c r="B566" s="5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2:34" ht="12.5" x14ac:dyDescent="0.25">
      <c r="B567" s="5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2:34" ht="12.5" x14ac:dyDescent="0.25">
      <c r="B568" s="5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2:34" ht="12.5" x14ac:dyDescent="0.25">
      <c r="B569" s="5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2:34" ht="12.5" x14ac:dyDescent="0.25">
      <c r="B570" s="5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2:34" ht="12.5" x14ac:dyDescent="0.25">
      <c r="B571" s="5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2:34" ht="12.5" x14ac:dyDescent="0.25">
      <c r="B572" s="5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2:34" ht="12.5" x14ac:dyDescent="0.25">
      <c r="B573" s="5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2:34" ht="12.5" x14ac:dyDescent="0.25">
      <c r="B574" s="5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2:34" ht="12.5" x14ac:dyDescent="0.25">
      <c r="B575" s="5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2:34" ht="12.5" x14ac:dyDescent="0.25">
      <c r="B576" s="5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2:34" ht="12.5" x14ac:dyDescent="0.25">
      <c r="B577" s="5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2:34" ht="12.5" x14ac:dyDescent="0.25">
      <c r="B578" s="5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2:34" ht="12.5" x14ac:dyDescent="0.25">
      <c r="B579" s="5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2:34" ht="12.5" x14ac:dyDescent="0.25">
      <c r="B580" s="5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2:34" ht="12.5" x14ac:dyDescent="0.25">
      <c r="B581" s="5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2:34" ht="12.5" x14ac:dyDescent="0.25">
      <c r="B582" s="5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2:34" ht="12.5" x14ac:dyDescent="0.25">
      <c r="B583" s="5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2:34" ht="12.5" x14ac:dyDescent="0.25">
      <c r="B584" s="5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2:34" ht="12.5" x14ac:dyDescent="0.25">
      <c r="B585" s="5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2:34" ht="12.5" x14ac:dyDescent="0.25">
      <c r="B586" s="5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2:34" ht="12.5" x14ac:dyDescent="0.25">
      <c r="B587" s="5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2:34" ht="12.5" x14ac:dyDescent="0.25">
      <c r="B588" s="5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2:34" ht="12.5" x14ac:dyDescent="0.25">
      <c r="B589" s="5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2:34" ht="12.5" x14ac:dyDescent="0.25">
      <c r="B590" s="5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2:34" ht="12.5" x14ac:dyDescent="0.25">
      <c r="B591" s="5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2:34" ht="12.5" x14ac:dyDescent="0.25">
      <c r="B592" s="5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2:34" ht="12.5" x14ac:dyDescent="0.25">
      <c r="B593" s="5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2:34" ht="12.5" x14ac:dyDescent="0.25">
      <c r="B594" s="5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2:34" ht="12.5" x14ac:dyDescent="0.25">
      <c r="B595" s="5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2:34" ht="12.5" x14ac:dyDescent="0.25">
      <c r="B596" s="5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2:34" ht="12.5" x14ac:dyDescent="0.25">
      <c r="B597" s="5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2:34" ht="12.5" x14ac:dyDescent="0.25">
      <c r="B598" s="5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2:34" ht="12.5" x14ac:dyDescent="0.25">
      <c r="B599" s="5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2:34" ht="12.5" x14ac:dyDescent="0.25">
      <c r="B600" s="5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2:34" ht="12.5" x14ac:dyDescent="0.25">
      <c r="B601" s="5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2:34" ht="12.5" x14ac:dyDescent="0.25">
      <c r="B602" s="5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2:34" ht="12.5" x14ac:dyDescent="0.25">
      <c r="B603" s="5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2:34" ht="12.5" x14ac:dyDescent="0.25">
      <c r="B604" s="5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2:34" ht="12.5" x14ac:dyDescent="0.25">
      <c r="B605" s="5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2:34" ht="12.5" x14ac:dyDescent="0.25">
      <c r="B606" s="5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2:34" ht="12.5" x14ac:dyDescent="0.25">
      <c r="B607" s="5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2:34" ht="12.5" x14ac:dyDescent="0.25">
      <c r="B608" s="5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2:34" ht="12.5" x14ac:dyDescent="0.25">
      <c r="B609" s="5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2:34" ht="12.5" x14ac:dyDescent="0.25">
      <c r="B610" s="5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2:34" ht="12.5" x14ac:dyDescent="0.25">
      <c r="B611" s="5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2:34" ht="12.5" x14ac:dyDescent="0.25">
      <c r="B612" s="5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2:34" ht="12.5" x14ac:dyDescent="0.25">
      <c r="B613" s="5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2:34" ht="12.5" x14ac:dyDescent="0.25">
      <c r="B614" s="5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2:34" ht="12.5" x14ac:dyDescent="0.25">
      <c r="B615" s="5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2:34" ht="12.5" x14ac:dyDescent="0.25">
      <c r="B616" s="5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2:34" ht="12.5" x14ac:dyDescent="0.25">
      <c r="B617" s="5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2:34" ht="12.5" x14ac:dyDescent="0.25">
      <c r="B618" s="5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2:34" ht="12.5" x14ac:dyDescent="0.25">
      <c r="B619" s="5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2:34" ht="12.5" x14ac:dyDescent="0.25">
      <c r="B620" s="5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2:34" ht="12.5" x14ac:dyDescent="0.25">
      <c r="B621" s="5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2:34" ht="12.5" x14ac:dyDescent="0.25">
      <c r="B622" s="5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2:34" ht="12.5" x14ac:dyDescent="0.25">
      <c r="B623" s="5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2:34" ht="12.5" x14ac:dyDescent="0.25">
      <c r="B624" s="5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2:34" ht="12.5" x14ac:dyDescent="0.25">
      <c r="B625" s="5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2:34" ht="12.5" x14ac:dyDescent="0.25">
      <c r="B626" s="5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2:34" ht="12.5" x14ac:dyDescent="0.25">
      <c r="B627" s="5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2:34" ht="12.5" x14ac:dyDescent="0.25">
      <c r="B628" s="5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2:34" ht="12.5" x14ac:dyDescent="0.25">
      <c r="B629" s="5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2:34" ht="12.5" x14ac:dyDescent="0.25">
      <c r="B630" s="5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2:34" ht="12.5" x14ac:dyDescent="0.25">
      <c r="B631" s="5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2:34" ht="12.5" x14ac:dyDescent="0.25">
      <c r="B632" s="5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2:34" ht="12.5" x14ac:dyDescent="0.25">
      <c r="B633" s="5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2:34" ht="12.5" x14ac:dyDescent="0.25">
      <c r="B634" s="5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2:34" ht="12.5" x14ac:dyDescent="0.25">
      <c r="B635" s="5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2:34" ht="12.5" x14ac:dyDescent="0.25">
      <c r="B636" s="5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2:34" ht="12.5" x14ac:dyDescent="0.25">
      <c r="B637" s="5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2:34" ht="12.5" x14ac:dyDescent="0.25">
      <c r="B638" s="5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2:34" ht="12.5" x14ac:dyDescent="0.25">
      <c r="B639" s="5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2:34" ht="12.5" x14ac:dyDescent="0.25">
      <c r="B640" s="5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2:34" ht="12.5" x14ac:dyDescent="0.25">
      <c r="B641" s="5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2:34" ht="12.5" x14ac:dyDescent="0.25">
      <c r="B642" s="5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2:34" ht="12.5" x14ac:dyDescent="0.25">
      <c r="B643" s="5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2:34" ht="12.5" x14ac:dyDescent="0.25">
      <c r="B644" s="5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2:34" ht="12.5" x14ac:dyDescent="0.25">
      <c r="B645" s="5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2:34" ht="12.5" x14ac:dyDescent="0.25">
      <c r="B646" s="5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2:34" ht="12.5" x14ac:dyDescent="0.25">
      <c r="B647" s="5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2:34" ht="12.5" x14ac:dyDescent="0.25">
      <c r="B648" s="5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2:34" ht="12.5" x14ac:dyDescent="0.25">
      <c r="B649" s="5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2:34" ht="12.5" x14ac:dyDescent="0.25">
      <c r="B650" s="5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2:34" ht="12.5" x14ac:dyDescent="0.25">
      <c r="B651" s="5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2:34" ht="12.5" x14ac:dyDescent="0.25">
      <c r="B652" s="5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2:34" ht="12.5" x14ac:dyDescent="0.25">
      <c r="B653" s="5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2:34" ht="12.5" x14ac:dyDescent="0.25">
      <c r="B654" s="5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2:34" ht="12.5" x14ac:dyDescent="0.25">
      <c r="B655" s="5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2:34" ht="12.5" x14ac:dyDescent="0.25">
      <c r="B656" s="5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2:34" ht="12.5" x14ac:dyDescent="0.25">
      <c r="B657" s="5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2:34" ht="12.5" x14ac:dyDescent="0.25">
      <c r="B658" s="5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2:34" ht="12.5" x14ac:dyDescent="0.25">
      <c r="B659" s="5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2:34" ht="12.5" x14ac:dyDescent="0.25">
      <c r="B660" s="5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2:34" ht="12.5" x14ac:dyDescent="0.25">
      <c r="B661" s="5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2:34" ht="12.5" x14ac:dyDescent="0.25">
      <c r="B662" s="5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2:34" ht="12.5" x14ac:dyDescent="0.25">
      <c r="B663" s="5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2:34" ht="12.5" x14ac:dyDescent="0.25">
      <c r="B664" s="5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2:34" ht="12.5" x14ac:dyDescent="0.25">
      <c r="B665" s="5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2:34" ht="12.5" x14ac:dyDescent="0.25">
      <c r="B666" s="5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2:34" ht="12.5" x14ac:dyDescent="0.25">
      <c r="B667" s="5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2:34" ht="12.5" x14ac:dyDescent="0.25">
      <c r="B668" s="5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2:34" ht="12.5" x14ac:dyDescent="0.25">
      <c r="B669" s="5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2:34" ht="12.5" x14ac:dyDescent="0.25">
      <c r="B670" s="5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2:34" ht="12.5" x14ac:dyDescent="0.25">
      <c r="B671" s="5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2:34" ht="12.5" x14ac:dyDescent="0.25">
      <c r="B672" s="5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2:34" ht="12.5" x14ac:dyDescent="0.25">
      <c r="B673" s="5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2:34" ht="12.5" x14ac:dyDescent="0.25">
      <c r="B674" s="5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2:34" ht="12.5" x14ac:dyDescent="0.25">
      <c r="B675" s="5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2:34" ht="12.5" x14ac:dyDescent="0.25">
      <c r="B676" s="5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2:34" ht="12.5" x14ac:dyDescent="0.25">
      <c r="B677" s="5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2:34" ht="12.5" x14ac:dyDescent="0.25">
      <c r="B678" s="5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2:34" ht="12.5" x14ac:dyDescent="0.25">
      <c r="B679" s="5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2:34" ht="12.5" x14ac:dyDescent="0.25">
      <c r="B680" s="5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2:34" ht="12.5" x14ac:dyDescent="0.25">
      <c r="B681" s="5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2:34" ht="12.5" x14ac:dyDescent="0.25">
      <c r="B682" s="5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2:34" ht="12.5" x14ac:dyDescent="0.25">
      <c r="B683" s="5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2:34" ht="12.5" x14ac:dyDescent="0.25">
      <c r="B684" s="5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2:34" ht="12.5" x14ac:dyDescent="0.25">
      <c r="B685" s="5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2:34" ht="12.5" x14ac:dyDescent="0.25">
      <c r="B686" s="5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2:34" ht="12.5" x14ac:dyDescent="0.25">
      <c r="B687" s="5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2:34" ht="12.5" x14ac:dyDescent="0.25">
      <c r="B688" s="5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2:34" ht="12.5" x14ac:dyDescent="0.25">
      <c r="B689" s="5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2:34" ht="12.5" x14ac:dyDescent="0.25">
      <c r="B690" s="5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2:34" ht="12.5" x14ac:dyDescent="0.25">
      <c r="B691" s="5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2:34" ht="12.5" x14ac:dyDescent="0.25">
      <c r="B692" s="5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2:34" ht="12.5" x14ac:dyDescent="0.25">
      <c r="B693" s="5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2:34" ht="12.5" x14ac:dyDescent="0.25">
      <c r="B694" s="5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2:34" ht="12.5" x14ac:dyDescent="0.25">
      <c r="B695" s="5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2:34" ht="12.5" x14ac:dyDescent="0.25">
      <c r="B696" s="5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2:34" ht="12.5" x14ac:dyDescent="0.25">
      <c r="B697" s="5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2:34" ht="12.5" x14ac:dyDescent="0.25">
      <c r="B698" s="5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2:34" ht="12.5" x14ac:dyDescent="0.25">
      <c r="B699" s="5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2:34" ht="12.5" x14ac:dyDescent="0.25">
      <c r="B700" s="5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2:34" ht="12.5" x14ac:dyDescent="0.25">
      <c r="B701" s="5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2:34" ht="12.5" x14ac:dyDescent="0.25">
      <c r="B702" s="5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2:34" ht="12.5" x14ac:dyDescent="0.25">
      <c r="B703" s="5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2:34" ht="12.5" x14ac:dyDescent="0.25">
      <c r="B704" s="5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2:34" ht="12.5" x14ac:dyDescent="0.25">
      <c r="B705" s="5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2:34" ht="12.5" x14ac:dyDescent="0.25">
      <c r="B706" s="5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2:34" ht="12.5" x14ac:dyDescent="0.25">
      <c r="B707" s="5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2:34" ht="12.5" x14ac:dyDescent="0.25">
      <c r="B708" s="5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2:34" ht="12.5" x14ac:dyDescent="0.25">
      <c r="B709" s="5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2:34" ht="12.5" x14ac:dyDescent="0.25">
      <c r="B710" s="5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2:34" ht="12.5" x14ac:dyDescent="0.25">
      <c r="B711" s="5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2:34" ht="12.5" x14ac:dyDescent="0.25">
      <c r="B712" s="5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2:34" ht="12.5" x14ac:dyDescent="0.25">
      <c r="B713" s="5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2:34" ht="12.5" x14ac:dyDescent="0.25">
      <c r="B714" s="5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2:34" ht="12.5" x14ac:dyDescent="0.25">
      <c r="B715" s="5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2:34" ht="12.5" x14ac:dyDescent="0.25">
      <c r="B716" s="5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2:34" ht="12.5" x14ac:dyDescent="0.25">
      <c r="B717" s="5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2:34" ht="12.5" x14ac:dyDescent="0.25">
      <c r="B718" s="5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2:34" ht="12.5" x14ac:dyDescent="0.25">
      <c r="B719" s="5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2:34" ht="12.5" x14ac:dyDescent="0.25">
      <c r="B720" s="5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2:34" ht="12.5" x14ac:dyDescent="0.25">
      <c r="B721" s="5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2:34" ht="12.5" x14ac:dyDescent="0.25">
      <c r="B722" s="5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2:34" ht="12.5" x14ac:dyDescent="0.25">
      <c r="B723" s="5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2:34" ht="12.5" x14ac:dyDescent="0.25">
      <c r="B724" s="5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2:34" ht="12.5" x14ac:dyDescent="0.25">
      <c r="B725" s="5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2:34" ht="12.5" x14ac:dyDescent="0.25">
      <c r="B726" s="5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2:34" ht="12.5" x14ac:dyDescent="0.25">
      <c r="B727" s="5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2:34" ht="12.5" x14ac:dyDescent="0.25">
      <c r="B728" s="5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2:34" ht="12.5" x14ac:dyDescent="0.25">
      <c r="B729" s="5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2:34" ht="12.5" x14ac:dyDescent="0.25">
      <c r="B730" s="5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2:34" ht="12.5" x14ac:dyDescent="0.25">
      <c r="B731" s="5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2:34" ht="12.5" x14ac:dyDescent="0.25">
      <c r="B732" s="5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2:34" ht="12.5" x14ac:dyDescent="0.25">
      <c r="B733" s="5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2:34" ht="12.5" x14ac:dyDescent="0.25">
      <c r="B734" s="5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2:34" ht="12.5" x14ac:dyDescent="0.25">
      <c r="B735" s="5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2:34" ht="12.5" x14ac:dyDescent="0.25">
      <c r="B736" s="5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2:34" ht="12.5" x14ac:dyDescent="0.25">
      <c r="B737" s="5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2:34" ht="12.5" x14ac:dyDescent="0.25">
      <c r="B738" s="5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2:34" ht="12.5" x14ac:dyDescent="0.25">
      <c r="B739" s="5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2:34" ht="12.5" x14ac:dyDescent="0.25">
      <c r="B740" s="5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2:34" ht="12.5" x14ac:dyDescent="0.25">
      <c r="B741" s="5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2:34" ht="12.5" x14ac:dyDescent="0.25">
      <c r="B742" s="5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2:34" ht="12.5" x14ac:dyDescent="0.25">
      <c r="B743" s="5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2:34" ht="12.5" x14ac:dyDescent="0.25">
      <c r="B744" s="5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2:34" ht="12.5" x14ac:dyDescent="0.25">
      <c r="B745" s="5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2:34" ht="12.5" x14ac:dyDescent="0.25">
      <c r="B746" s="5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2:34" ht="12.5" x14ac:dyDescent="0.25">
      <c r="B747" s="5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2:34" ht="12.5" x14ac:dyDescent="0.25">
      <c r="B748" s="5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2:34" ht="12.5" x14ac:dyDescent="0.25">
      <c r="B749" s="5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2:34" ht="12.5" x14ac:dyDescent="0.25">
      <c r="B750" s="5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2:34" ht="12.5" x14ac:dyDescent="0.25">
      <c r="B751" s="5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2:34" ht="12.5" x14ac:dyDescent="0.25">
      <c r="B752" s="5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2:34" ht="12.5" x14ac:dyDescent="0.25">
      <c r="B753" s="5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2:34" ht="12.5" x14ac:dyDescent="0.25">
      <c r="B754" s="5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2:34" ht="12.5" x14ac:dyDescent="0.25">
      <c r="B755" s="5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2:34" ht="12.5" x14ac:dyDescent="0.25">
      <c r="B756" s="5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2:34" ht="12.5" x14ac:dyDescent="0.25">
      <c r="B757" s="5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2:34" ht="12.5" x14ac:dyDescent="0.25">
      <c r="B758" s="5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2:34" ht="12.5" x14ac:dyDescent="0.25">
      <c r="B759" s="5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2:34" ht="12.5" x14ac:dyDescent="0.25">
      <c r="B760" s="5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2:34" ht="12.5" x14ac:dyDescent="0.25">
      <c r="B761" s="5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2:34" ht="12.5" x14ac:dyDescent="0.25">
      <c r="B762" s="5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2:34" ht="12.5" x14ac:dyDescent="0.25">
      <c r="B763" s="5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2:34" ht="12.5" x14ac:dyDescent="0.25">
      <c r="B764" s="5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2:34" ht="12.5" x14ac:dyDescent="0.25">
      <c r="B765" s="5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2:34" ht="12.5" x14ac:dyDescent="0.25">
      <c r="B766" s="5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2:34" ht="12.5" x14ac:dyDescent="0.25">
      <c r="B767" s="5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2:34" ht="12.5" x14ac:dyDescent="0.25">
      <c r="B768" s="5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2:34" ht="12.5" x14ac:dyDescent="0.25">
      <c r="B769" s="5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2:34" ht="12.5" x14ac:dyDescent="0.25">
      <c r="B770" s="5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2:34" ht="12.5" x14ac:dyDescent="0.25">
      <c r="B771" s="5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2:34" ht="12.5" x14ac:dyDescent="0.25">
      <c r="B772" s="5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2:34" ht="12.5" x14ac:dyDescent="0.25">
      <c r="B773" s="5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2:34" ht="12.5" x14ac:dyDescent="0.25">
      <c r="B774" s="5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2:34" ht="12.5" x14ac:dyDescent="0.25">
      <c r="B775" s="5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2:34" ht="12.5" x14ac:dyDescent="0.25">
      <c r="B776" s="5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2:34" ht="12.5" x14ac:dyDescent="0.25">
      <c r="B777" s="5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2:34" ht="12.5" x14ac:dyDescent="0.25">
      <c r="B778" s="5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2:34" ht="12.5" x14ac:dyDescent="0.25">
      <c r="B779" s="5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2:34" ht="12.5" x14ac:dyDescent="0.25">
      <c r="B780" s="5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2:34" ht="12.5" x14ac:dyDescent="0.25">
      <c r="B781" s="5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2:34" ht="12.5" x14ac:dyDescent="0.25">
      <c r="B782" s="5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2:34" ht="12.5" x14ac:dyDescent="0.25">
      <c r="B783" s="5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2:34" ht="12.5" x14ac:dyDescent="0.25">
      <c r="B784" s="5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2:34" ht="12.5" x14ac:dyDescent="0.25">
      <c r="B785" s="5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2:34" ht="12.5" x14ac:dyDescent="0.25">
      <c r="B786" s="5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2:34" ht="12.5" x14ac:dyDescent="0.25">
      <c r="B787" s="5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2:34" ht="12.5" x14ac:dyDescent="0.25">
      <c r="B788" s="5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2:34" ht="12.5" x14ac:dyDescent="0.25">
      <c r="B789" s="5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2:34" ht="12.5" x14ac:dyDescent="0.25">
      <c r="B790" s="5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2:34" ht="12.5" x14ac:dyDescent="0.25">
      <c r="B791" s="5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2:34" ht="12.5" x14ac:dyDescent="0.25">
      <c r="B792" s="5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2:34" ht="12.5" x14ac:dyDescent="0.25">
      <c r="B793" s="5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2:34" ht="12.5" x14ac:dyDescent="0.25">
      <c r="B794" s="5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2:34" ht="12.5" x14ac:dyDescent="0.25">
      <c r="B795" s="5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2:34" ht="12.5" x14ac:dyDescent="0.25">
      <c r="B796" s="5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2:34" ht="12.5" x14ac:dyDescent="0.25">
      <c r="B797" s="5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2:34" ht="12.5" x14ac:dyDescent="0.25">
      <c r="B798" s="5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2:34" ht="12.5" x14ac:dyDescent="0.25">
      <c r="B799" s="5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2:34" ht="12.5" x14ac:dyDescent="0.25">
      <c r="B800" s="5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2:34" ht="12.5" x14ac:dyDescent="0.25">
      <c r="B801" s="5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2:34" ht="12.5" x14ac:dyDescent="0.25">
      <c r="B802" s="5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2:34" ht="12.5" x14ac:dyDescent="0.25">
      <c r="B803" s="5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2:34" ht="12.5" x14ac:dyDescent="0.25">
      <c r="B804" s="5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2:34" ht="12.5" x14ac:dyDescent="0.25">
      <c r="B805" s="5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2:34" ht="12.5" x14ac:dyDescent="0.25">
      <c r="B806" s="5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2:34" ht="12.5" x14ac:dyDescent="0.25">
      <c r="B807" s="5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2:34" ht="12.5" x14ac:dyDescent="0.25">
      <c r="B808" s="5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2:34" ht="12.5" x14ac:dyDescent="0.25">
      <c r="B809" s="5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2:34" ht="12.5" x14ac:dyDescent="0.25">
      <c r="B810" s="5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2:34" ht="12.5" x14ac:dyDescent="0.25">
      <c r="B811" s="5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2:34" ht="12.5" x14ac:dyDescent="0.25">
      <c r="B812" s="5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2:34" ht="12.5" x14ac:dyDescent="0.25">
      <c r="B813" s="5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2:34" ht="12.5" x14ac:dyDescent="0.25">
      <c r="B814" s="5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2:34" ht="12.5" x14ac:dyDescent="0.25">
      <c r="B815" s="5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2:34" ht="12.5" x14ac:dyDescent="0.25">
      <c r="B816" s="5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2:34" ht="12.5" x14ac:dyDescent="0.25">
      <c r="B817" s="5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2:34" ht="12.5" x14ac:dyDescent="0.25">
      <c r="B818" s="5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2:34" ht="12.5" x14ac:dyDescent="0.25">
      <c r="B819" s="5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2:34" ht="12.5" x14ac:dyDescent="0.25">
      <c r="B820" s="5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2:34" ht="12.5" x14ac:dyDescent="0.25">
      <c r="B821" s="5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2:34" ht="12.5" x14ac:dyDescent="0.25">
      <c r="B822" s="5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2:34" ht="12.5" x14ac:dyDescent="0.25">
      <c r="B823" s="5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2:34" ht="12.5" x14ac:dyDescent="0.25">
      <c r="B824" s="5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2:34" ht="12.5" x14ac:dyDescent="0.25">
      <c r="B825" s="5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2:34" ht="12.5" x14ac:dyDescent="0.25">
      <c r="B826" s="5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2:34" ht="12.5" x14ac:dyDescent="0.25">
      <c r="B827" s="5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2:34" ht="12.5" x14ac:dyDescent="0.25">
      <c r="B828" s="5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2:34" ht="12.5" x14ac:dyDescent="0.25">
      <c r="B829" s="5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2:34" ht="12.5" x14ac:dyDescent="0.25">
      <c r="B830" s="5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2:34" ht="12.5" x14ac:dyDescent="0.25">
      <c r="B831" s="5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2:34" ht="12.5" x14ac:dyDescent="0.25">
      <c r="B832" s="5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2:34" ht="12.5" x14ac:dyDescent="0.25">
      <c r="B833" s="5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2:34" ht="12.5" x14ac:dyDescent="0.25">
      <c r="B834" s="5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2:34" ht="12.5" x14ac:dyDescent="0.25">
      <c r="B835" s="5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2:34" ht="12.5" x14ac:dyDescent="0.25">
      <c r="B836" s="5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2:34" ht="12.5" x14ac:dyDescent="0.25">
      <c r="B837" s="5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2:34" ht="12.5" x14ac:dyDescent="0.25">
      <c r="B838" s="5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2:34" ht="12.5" x14ac:dyDescent="0.25">
      <c r="B839" s="5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2:34" ht="12.5" x14ac:dyDescent="0.25">
      <c r="B840" s="5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2:34" ht="12.5" x14ac:dyDescent="0.25">
      <c r="B841" s="5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2:34" ht="12.5" x14ac:dyDescent="0.25">
      <c r="B842" s="5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2:34" ht="12.5" x14ac:dyDescent="0.25">
      <c r="B843" s="5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2:34" ht="12.5" x14ac:dyDescent="0.25">
      <c r="B844" s="5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2:34" ht="12.5" x14ac:dyDescent="0.25">
      <c r="B845" s="5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2:34" ht="12.5" x14ac:dyDescent="0.25">
      <c r="B846" s="5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2:34" ht="12.5" x14ac:dyDescent="0.25">
      <c r="B847" s="5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2:34" ht="12.5" x14ac:dyDescent="0.25">
      <c r="B848" s="5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2:34" ht="12.5" x14ac:dyDescent="0.25">
      <c r="B849" s="5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2:34" ht="12.5" x14ac:dyDescent="0.25">
      <c r="B850" s="5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2:34" ht="12.5" x14ac:dyDescent="0.25">
      <c r="B851" s="5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2:34" ht="12.5" x14ac:dyDescent="0.25">
      <c r="B852" s="5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2:34" ht="12.5" x14ac:dyDescent="0.25">
      <c r="B853" s="5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2:34" ht="12.5" x14ac:dyDescent="0.25">
      <c r="B854" s="5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2:34" ht="12.5" x14ac:dyDescent="0.25">
      <c r="B855" s="5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2:34" ht="12.5" x14ac:dyDescent="0.25">
      <c r="B856" s="5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2:34" ht="12.5" x14ac:dyDescent="0.25">
      <c r="B857" s="5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2:34" ht="12.5" x14ac:dyDescent="0.25">
      <c r="B858" s="5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2:34" ht="12.5" x14ac:dyDescent="0.25">
      <c r="B859" s="5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2:34" ht="12.5" x14ac:dyDescent="0.25">
      <c r="B860" s="5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2:34" ht="12.5" x14ac:dyDescent="0.25">
      <c r="B861" s="5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2:34" ht="12.5" x14ac:dyDescent="0.25">
      <c r="B862" s="5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2:34" ht="12.5" x14ac:dyDescent="0.25">
      <c r="B863" s="5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2:34" ht="12.5" x14ac:dyDescent="0.25">
      <c r="B864" s="5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2:34" ht="12.5" x14ac:dyDescent="0.25">
      <c r="B865" s="5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2:34" ht="12.5" x14ac:dyDescent="0.25">
      <c r="B866" s="5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2:34" ht="12.5" x14ac:dyDescent="0.25">
      <c r="B867" s="5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2:34" ht="12.5" x14ac:dyDescent="0.25">
      <c r="B868" s="5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2:34" ht="12.5" x14ac:dyDescent="0.25">
      <c r="B869" s="5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2:34" ht="12.5" x14ac:dyDescent="0.25">
      <c r="B870" s="5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2:34" ht="12.5" x14ac:dyDescent="0.25">
      <c r="B871" s="5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2:34" ht="12.5" x14ac:dyDescent="0.25">
      <c r="B872" s="5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2:34" ht="12.5" x14ac:dyDescent="0.25">
      <c r="B873" s="5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2:34" ht="12.5" x14ac:dyDescent="0.25">
      <c r="B874" s="5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2:34" ht="12.5" x14ac:dyDescent="0.25">
      <c r="B875" s="5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2:34" ht="12.5" x14ac:dyDescent="0.25">
      <c r="B876" s="5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2:34" ht="12.5" x14ac:dyDescent="0.25">
      <c r="B877" s="5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2:34" ht="12.5" x14ac:dyDescent="0.25">
      <c r="B878" s="5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2:34" ht="12.5" x14ac:dyDescent="0.25">
      <c r="B879" s="5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2:34" ht="12.5" x14ac:dyDescent="0.25">
      <c r="B880" s="5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2:34" ht="12.5" x14ac:dyDescent="0.25">
      <c r="B881" s="5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2:34" ht="12.5" x14ac:dyDescent="0.25">
      <c r="B882" s="5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2:34" ht="12.5" x14ac:dyDescent="0.25">
      <c r="B883" s="5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2:34" ht="12.5" x14ac:dyDescent="0.25">
      <c r="B884" s="5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2:34" ht="12.5" x14ac:dyDescent="0.25">
      <c r="B885" s="5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2:34" ht="12.5" x14ac:dyDescent="0.25">
      <c r="B886" s="5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2:34" ht="12.5" x14ac:dyDescent="0.25">
      <c r="B887" s="5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2:34" ht="12.5" x14ac:dyDescent="0.25">
      <c r="B888" s="5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2:34" ht="12.5" x14ac:dyDescent="0.25">
      <c r="B889" s="5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2:34" ht="12.5" x14ac:dyDescent="0.25">
      <c r="B890" s="5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2:34" ht="12.5" x14ac:dyDescent="0.25">
      <c r="B891" s="5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2:34" ht="12.5" x14ac:dyDescent="0.25">
      <c r="B892" s="5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2:34" ht="12.5" x14ac:dyDescent="0.25">
      <c r="B893" s="5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2:34" ht="12.5" x14ac:dyDescent="0.25">
      <c r="B894" s="5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2:34" ht="12.5" x14ac:dyDescent="0.25">
      <c r="B895" s="5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2:34" ht="12.5" x14ac:dyDescent="0.25">
      <c r="B896" s="5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2:34" ht="12.5" x14ac:dyDescent="0.25">
      <c r="B897" s="5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2:34" ht="12.5" x14ac:dyDescent="0.25">
      <c r="B898" s="5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2:34" ht="12.5" x14ac:dyDescent="0.25">
      <c r="B899" s="5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2:34" ht="12.5" x14ac:dyDescent="0.25">
      <c r="B900" s="5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2:34" ht="12.5" x14ac:dyDescent="0.25">
      <c r="B901" s="5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2:34" ht="12.5" x14ac:dyDescent="0.25">
      <c r="B902" s="5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2:34" ht="12.5" x14ac:dyDescent="0.25">
      <c r="B903" s="5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2:34" ht="12.5" x14ac:dyDescent="0.25">
      <c r="B904" s="5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2:34" ht="12.5" x14ac:dyDescent="0.25">
      <c r="B905" s="5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2:34" ht="12.5" x14ac:dyDescent="0.25">
      <c r="B906" s="5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2:34" ht="12.5" x14ac:dyDescent="0.25">
      <c r="B907" s="5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2:34" ht="12.5" x14ac:dyDescent="0.25">
      <c r="B908" s="5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2:34" ht="12.5" x14ac:dyDescent="0.25">
      <c r="B909" s="5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2:34" ht="12.5" x14ac:dyDescent="0.25">
      <c r="B910" s="5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2:34" ht="12.5" x14ac:dyDescent="0.25">
      <c r="B911" s="5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2:34" ht="12.5" x14ac:dyDescent="0.25">
      <c r="B912" s="5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2:34" ht="12.5" x14ac:dyDescent="0.25">
      <c r="B913" s="5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2:34" ht="12.5" x14ac:dyDescent="0.25">
      <c r="B914" s="5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2:34" ht="12.5" x14ac:dyDescent="0.25">
      <c r="B915" s="5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2:34" ht="12.5" x14ac:dyDescent="0.25">
      <c r="B916" s="5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2:34" ht="12.5" x14ac:dyDescent="0.25">
      <c r="B917" s="5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2:34" ht="12.5" x14ac:dyDescent="0.25">
      <c r="B918" s="5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2:34" ht="12.5" x14ac:dyDescent="0.25">
      <c r="B919" s="5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2:34" ht="12.5" x14ac:dyDescent="0.25">
      <c r="B920" s="5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2:34" ht="12.5" x14ac:dyDescent="0.25">
      <c r="B921" s="5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2:34" ht="12.5" x14ac:dyDescent="0.25">
      <c r="B922" s="5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2:34" ht="12.5" x14ac:dyDescent="0.25">
      <c r="B923" s="5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2:34" ht="12.5" x14ac:dyDescent="0.25">
      <c r="B924" s="5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2:34" ht="12.5" x14ac:dyDescent="0.25">
      <c r="B925" s="5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2:34" ht="12.5" x14ac:dyDescent="0.25">
      <c r="B926" s="5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2:34" ht="12.5" x14ac:dyDescent="0.25">
      <c r="B927" s="5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2:34" ht="12.5" x14ac:dyDescent="0.25">
      <c r="B928" s="5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2:34" ht="12.5" x14ac:dyDescent="0.25">
      <c r="B929" s="5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2:34" ht="12.5" x14ac:dyDescent="0.25">
      <c r="B930" s="5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2:34" ht="12.5" x14ac:dyDescent="0.25">
      <c r="B931" s="5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2:34" ht="12.5" x14ac:dyDescent="0.25">
      <c r="B932" s="5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2:34" ht="12.5" x14ac:dyDescent="0.25">
      <c r="B933" s="5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2:34" ht="12.5" x14ac:dyDescent="0.25">
      <c r="B934" s="5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2:34" ht="12.5" x14ac:dyDescent="0.25">
      <c r="B935" s="5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2:34" ht="12.5" x14ac:dyDescent="0.25">
      <c r="B936" s="5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2:34" ht="12.5" x14ac:dyDescent="0.25">
      <c r="B937" s="5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2:34" ht="12.5" x14ac:dyDescent="0.25">
      <c r="B938" s="5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2:34" ht="12.5" x14ac:dyDescent="0.25">
      <c r="B939" s="5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2:34" ht="12.5" x14ac:dyDescent="0.25">
      <c r="B940" s="5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2:34" ht="12.5" x14ac:dyDescent="0.25">
      <c r="B941" s="5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2:34" ht="12.5" x14ac:dyDescent="0.25">
      <c r="B942" s="5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2:34" ht="12.5" x14ac:dyDescent="0.25">
      <c r="B943" s="5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2:34" ht="12.5" x14ac:dyDescent="0.25">
      <c r="B944" s="5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2:34" ht="12.5" x14ac:dyDescent="0.25">
      <c r="B945" s="5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2:34" ht="12.5" x14ac:dyDescent="0.25">
      <c r="B946" s="5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2:34" ht="12.5" x14ac:dyDescent="0.25">
      <c r="B947" s="5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2:34" ht="12.5" x14ac:dyDescent="0.25">
      <c r="B948" s="5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2:34" ht="12.5" x14ac:dyDescent="0.25">
      <c r="B949" s="5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2:34" ht="12.5" x14ac:dyDescent="0.25">
      <c r="B950" s="5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2:34" ht="12.5" x14ac:dyDescent="0.25">
      <c r="B951" s="5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2:34" ht="12.5" x14ac:dyDescent="0.25">
      <c r="B952" s="5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2:34" ht="12.5" x14ac:dyDescent="0.25">
      <c r="B953" s="5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2:34" ht="12.5" x14ac:dyDescent="0.25">
      <c r="B954" s="5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2:34" ht="12.5" x14ac:dyDescent="0.25">
      <c r="B955" s="5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2:34" ht="12.5" x14ac:dyDescent="0.25">
      <c r="B956" s="5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2:34" ht="12.5" x14ac:dyDescent="0.25">
      <c r="B957" s="5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2:34" ht="12.5" x14ac:dyDescent="0.25">
      <c r="B958" s="5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2:34" ht="12.5" x14ac:dyDescent="0.25">
      <c r="B959" s="5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2:34" ht="12.5" x14ac:dyDescent="0.25">
      <c r="B960" s="5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2:34" ht="12.5" x14ac:dyDescent="0.25">
      <c r="B961" s="5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2:34" ht="12.5" x14ac:dyDescent="0.25">
      <c r="B962" s="5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2:34" ht="12.5" x14ac:dyDescent="0.25">
      <c r="B963" s="5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2:34" ht="12.5" x14ac:dyDescent="0.25">
      <c r="B964" s="5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2:34" ht="12.5" x14ac:dyDescent="0.25">
      <c r="B965" s="5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2:34" ht="12.5" x14ac:dyDescent="0.25">
      <c r="B966" s="5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2:34" ht="12.5" x14ac:dyDescent="0.25">
      <c r="B967" s="5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2:34" ht="12.5" x14ac:dyDescent="0.25">
      <c r="B968" s="5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2:34" ht="12.5" x14ac:dyDescent="0.25">
      <c r="B969" s="5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2:34" ht="12.5" x14ac:dyDescent="0.25">
      <c r="B970" s="5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2:34" ht="12.5" x14ac:dyDescent="0.25">
      <c r="B971" s="5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2:34" ht="12.5" x14ac:dyDescent="0.25">
      <c r="B972" s="5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2:34" ht="12.5" x14ac:dyDescent="0.25">
      <c r="B973" s="5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2:34" ht="12.5" x14ac:dyDescent="0.25">
      <c r="B974" s="5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2:34" ht="12.5" x14ac:dyDescent="0.25">
      <c r="B975" s="5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2:34" ht="12.5" x14ac:dyDescent="0.25">
      <c r="B976" s="5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2:34" ht="12.5" x14ac:dyDescent="0.25">
      <c r="B977" s="5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2:34" ht="12.5" x14ac:dyDescent="0.25">
      <c r="B978" s="5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2:34" ht="12.5" x14ac:dyDescent="0.25">
      <c r="B979" s="5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2:34" ht="12.5" x14ac:dyDescent="0.25">
      <c r="B980" s="5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2:34" ht="12.5" x14ac:dyDescent="0.25">
      <c r="B981" s="5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2:34" ht="12.5" x14ac:dyDescent="0.25">
      <c r="B982" s="5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2:34" ht="12.5" x14ac:dyDescent="0.25">
      <c r="B983" s="5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2:34" ht="12.5" x14ac:dyDescent="0.25">
      <c r="B984" s="5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2:34" ht="12.5" x14ac:dyDescent="0.25">
      <c r="B985" s="5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2:34" ht="12.5" x14ac:dyDescent="0.25">
      <c r="B986" s="5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2:34" ht="12.5" x14ac:dyDescent="0.25">
      <c r="B987" s="5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2:34" ht="12.5" x14ac:dyDescent="0.25">
      <c r="B988" s="5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2:34" ht="12.5" x14ac:dyDescent="0.25">
      <c r="B989" s="5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2:34" ht="12.5" x14ac:dyDescent="0.25">
      <c r="B990" s="5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2:34" ht="12.5" x14ac:dyDescent="0.25">
      <c r="B991" s="5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2:34" ht="12.5" x14ac:dyDescent="0.25">
      <c r="B992" s="5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2:34" ht="12.5" x14ac:dyDescent="0.25">
      <c r="B993" s="5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2:34" ht="12.5" x14ac:dyDescent="0.25">
      <c r="B994" s="5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2:34" ht="12.5" x14ac:dyDescent="0.25">
      <c r="B995" s="5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2:34" ht="12.5" x14ac:dyDescent="0.25">
      <c r="B996" s="5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2:34" ht="12.5" x14ac:dyDescent="0.25">
      <c r="B997" s="5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2:34" ht="12.5" x14ac:dyDescent="0.25">
      <c r="B998" s="5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2:34" ht="12.5" x14ac:dyDescent="0.25">
      <c r="B999" s="5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2:34" ht="12.5" x14ac:dyDescent="0.25">
      <c r="B1000" s="5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84034500</v>
      </c>
      <c r="C2" s="7">
        <f t="shared" ref="C2:P2" si="0">B2*(1+B3)</f>
        <v>85547121</v>
      </c>
      <c r="D2" s="7">
        <f t="shared" si="0"/>
        <v>87086969.178000003</v>
      </c>
      <c r="E2" s="7">
        <f t="shared" si="0"/>
        <v>88654534.623204008</v>
      </c>
      <c r="F2" s="7">
        <f t="shared" si="0"/>
        <v>90250316.24642168</v>
      </c>
      <c r="G2" s="7">
        <f t="shared" si="0"/>
        <v>91874821.938857272</v>
      </c>
      <c r="H2" s="7">
        <f t="shared" si="0"/>
        <v>93528568.733756706</v>
      </c>
      <c r="I2" s="7">
        <f t="shared" si="0"/>
        <v>95212082.970964327</v>
      </c>
      <c r="J2" s="7">
        <f t="shared" si="0"/>
        <v>96925900.464441687</v>
      </c>
      <c r="K2" s="7">
        <f t="shared" si="0"/>
        <v>98670566.672801644</v>
      </c>
      <c r="L2" s="7">
        <f t="shared" si="0"/>
        <v>100446636.87291208</v>
      </c>
      <c r="M2" s="7">
        <f t="shared" si="0"/>
        <v>102254676.3366245</v>
      </c>
      <c r="N2" s="7">
        <f t="shared" si="0"/>
        <v>104095260.51068375</v>
      </c>
      <c r="O2" s="7">
        <f t="shared" si="0"/>
        <v>105968975.19987606</v>
      </c>
      <c r="P2" s="7">
        <f t="shared" si="0"/>
        <v>107876416.75347383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" t="s">
        <v>14</v>
      </c>
      <c r="B4" s="6">
        <v>3630000</v>
      </c>
      <c r="C4" s="6">
        <f t="shared" ref="C4:P4" si="1">B4*(1+B5)</f>
        <v>3666300</v>
      </c>
      <c r="D4" s="6">
        <f t="shared" si="1"/>
        <v>3702963</v>
      </c>
      <c r="E4" s="6">
        <f t="shared" si="1"/>
        <v>3739992.63</v>
      </c>
      <c r="F4" s="6">
        <f t="shared" si="1"/>
        <v>3777392.5562999998</v>
      </c>
      <c r="G4" s="6">
        <f t="shared" si="1"/>
        <v>3815166.481863</v>
      </c>
      <c r="H4" s="6">
        <f t="shared" si="1"/>
        <v>3853318.1466816301</v>
      </c>
      <c r="I4" s="6">
        <f t="shared" si="1"/>
        <v>3891851.3281484465</v>
      </c>
      <c r="J4" s="6">
        <f t="shared" si="1"/>
        <v>3930769.8414299311</v>
      </c>
      <c r="K4" s="6">
        <f t="shared" si="1"/>
        <v>3970077.5398442303</v>
      </c>
      <c r="L4" s="6">
        <f t="shared" si="1"/>
        <v>4009778.3152426728</v>
      </c>
      <c r="M4" s="6">
        <f t="shared" si="1"/>
        <v>4049876.0983950994</v>
      </c>
      <c r="N4" s="6">
        <f t="shared" si="1"/>
        <v>4090374.8593790503</v>
      </c>
      <c r="O4" s="6">
        <f t="shared" si="1"/>
        <v>4131278.6079728408</v>
      </c>
      <c r="P4" s="6">
        <f t="shared" si="1"/>
        <v>4172591.3940525693</v>
      </c>
    </row>
    <row r="5" spans="1:26" ht="15.75" customHeight="1" x14ac:dyDescent="0.25">
      <c r="A5" s="5" t="s">
        <v>15</v>
      </c>
      <c r="B5" s="5">
        <v>0.01</v>
      </c>
      <c r="C5" s="5">
        <v>0.01</v>
      </c>
      <c r="D5" s="5">
        <v>0.01</v>
      </c>
      <c r="E5" s="5">
        <v>0.01</v>
      </c>
      <c r="F5" s="5">
        <v>0.01</v>
      </c>
      <c r="G5" s="5">
        <v>0.01</v>
      </c>
      <c r="H5" s="5">
        <v>0.01</v>
      </c>
      <c r="I5" s="5">
        <v>0.01</v>
      </c>
      <c r="J5" s="5">
        <v>0.01</v>
      </c>
      <c r="K5" s="5">
        <v>0.01</v>
      </c>
      <c r="L5" s="5">
        <v>0.01</v>
      </c>
      <c r="M5" s="5">
        <v>0.01</v>
      </c>
      <c r="N5" s="5">
        <v>0.01</v>
      </c>
      <c r="O5" s="5">
        <v>0.01</v>
      </c>
      <c r="P5" s="5">
        <v>0.01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7" t="s">
        <v>16</v>
      </c>
      <c r="B6" s="9">
        <f t="shared" ref="B6:P6" si="2">B2/B4</f>
        <v>23.15</v>
      </c>
      <c r="C6" s="9">
        <f t="shared" si="2"/>
        <v>23.333366336633663</v>
      </c>
      <c r="D6" s="9">
        <f t="shared" si="2"/>
        <v>23.518185079894128</v>
      </c>
      <c r="E6" s="9">
        <f t="shared" si="2"/>
        <v>23.704467733992303</v>
      </c>
      <c r="F6" s="9">
        <f t="shared" si="2"/>
        <v>23.89222589426155</v>
      </c>
      <c r="G6" s="9">
        <f t="shared" si="2"/>
        <v>24.08147124787946</v>
      </c>
      <c r="H6" s="9">
        <f t="shared" si="2"/>
        <v>24.272215574595339</v>
      </c>
      <c r="I6" s="9">
        <f t="shared" si="2"/>
        <v>24.46447074746342</v>
      </c>
      <c r="J6" s="9">
        <f t="shared" si="2"/>
        <v>24.658248733581942</v>
      </c>
      <c r="K6" s="9">
        <f t="shared" si="2"/>
        <v>24.853561594838038</v>
      </c>
      <c r="L6" s="9">
        <f t="shared" si="2"/>
        <v>25.050421488658539</v>
      </c>
      <c r="M6" s="9">
        <f t="shared" si="2"/>
        <v>25.248840668766725</v>
      </c>
      <c r="N6" s="9">
        <f t="shared" si="2"/>
        <v>25.448831485945078</v>
      </c>
      <c r="O6" s="9">
        <f t="shared" si="2"/>
        <v>25.650406388804051</v>
      </c>
      <c r="P6" s="9">
        <f t="shared" si="2"/>
        <v>25.853577924556955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7" t="s">
        <v>17</v>
      </c>
      <c r="B7" s="7">
        <v>-39500000</v>
      </c>
      <c r="C7" s="7">
        <f t="shared" ref="C7:P7" si="3">B7+B14</f>
        <v>-39239033.439999998</v>
      </c>
      <c r="D7" s="7">
        <f t="shared" si="3"/>
        <v>-38934157.656799994</v>
      </c>
      <c r="E7" s="7">
        <f t="shared" si="3"/>
        <v>-38583007.481285915</v>
      </c>
      <c r="F7" s="7">
        <f t="shared" si="3"/>
        <v>-38183112.058904022</v>
      </c>
      <c r="G7" s="7">
        <f t="shared" si="3"/>
        <v>-37731890.420542024</v>
      </c>
      <c r="H7" s="7">
        <f t="shared" si="3"/>
        <v>-37226646.872571379</v>
      </c>
      <c r="I7" s="7">
        <f t="shared" si="3"/>
        <v>-36664566.19875028</v>
      </c>
      <c r="J7" s="7">
        <f t="shared" si="3"/>
        <v>-36042708.666393593</v>
      </c>
      <c r="K7" s="7">
        <f t="shared" si="3"/>
        <v>-35358004.828911006</v>
      </c>
      <c r="L7" s="7">
        <f t="shared" si="3"/>
        <v>-34607250.116497368</v>
      </c>
      <c r="M7" s="7">
        <f t="shared" si="3"/>
        <v>-33787099.206429444</v>
      </c>
      <c r="N7" s="7">
        <f t="shared" si="3"/>
        <v>-32894060.164079931</v>
      </c>
      <c r="O7" s="7">
        <f t="shared" si="3"/>
        <v>-31924488.345402885</v>
      </c>
      <c r="P7" s="7">
        <f t="shared" si="3"/>
        <v>-30874580.051273391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0.04</v>
      </c>
      <c r="C8" s="5">
        <v>0.04</v>
      </c>
      <c r="D8" s="5">
        <v>0.04</v>
      </c>
      <c r="E8" s="5">
        <v>0.04</v>
      </c>
      <c r="F8" s="5">
        <v>0.04</v>
      </c>
      <c r="G8" s="5">
        <v>0.04</v>
      </c>
      <c r="H8" s="5">
        <v>0.04</v>
      </c>
      <c r="I8" s="5">
        <v>0.04</v>
      </c>
      <c r="J8" s="5">
        <v>0.04</v>
      </c>
      <c r="K8" s="5">
        <v>0.04</v>
      </c>
      <c r="L8" s="5">
        <v>0.04</v>
      </c>
      <c r="M8" s="5">
        <v>0.04</v>
      </c>
      <c r="N8" s="5">
        <v>0.04</v>
      </c>
      <c r="O8" s="5">
        <v>0.04</v>
      </c>
      <c r="P8" s="5">
        <v>0.04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-0.4700450410248172</v>
      </c>
      <c r="C9" s="5">
        <f t="shared" si="4"/>
        <v>-0.45868327281288634</v>
      </c>
      <c r="D9" s="5">
        <f t="shared" si="4"/>
        <v>-0.44707213977353089</v>
      </c>
      <c r="E9" s="5">
        <f t="shared" si="4"/>
        <v>-0.43520624912498707</v>
      </c>
      <c r="F9" s="5">
        <f t="shared" si="4"/>
        <v>-0.42308009153838216</v>
      </c>
      <c r="G9" s="5">
        <f t="shared" si="4"/>
        <v>-0.41068803861903114</v>
      </c>
      <c r="H9" s="5">
        <f t="shared" si="4"/>
        <v>-0.3980243403333017</v>
      </c>
      <c r="I9" s="5">
        <f t="shared" si="4"/>
        <v>-0.38508312237987091</v>
      </c>
      <c r="J9" s="5">
        <f t="shared" si="4"/>
        <v>-0.37185838350417233</v>
      </c>
      <c r="K9" s="5">
        <f t="shared" si="4"/>
        <v>-0.35834399275480572</v>
      </c>
      <c r="L9" s="5">
        <f t="shared" si="4"/>
        <v>-0.34453368668065448</v>
      </c>
      <c r="M9" s="5">
        <f t="shared" si="4"/>
        <v>-0.33042106646743097</v>
      </c>
      <c r="N9" s="5">
        <f t="shared" si="4"/>
        <v>-0.31599959501233843</v>
      </c>
      <c r="O9" s="5">
        <f t="shared" si="4"/>
        <v>-0.30126259393551469</v>
      </c>
      <c r="P9" s="5">
        <f t="shared" si="4"/>
        <v>-0.286203240526889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0.2</v>
      </c>
      <c r="C10" s="1">
        <v>0.2</v>
      </c>
      <c r="D10" s="1">
        <v>0.2</v>
      </c>
      <c r="E10" s="1">
        <v>0.2</v>
      </c>
      <c r="F10" s="1">
        <v>0.2</v>
      </c>
      <c r="G10" s="1">
        <v>0.2</v>
      </c>
      <c r="H10" s="1">
        <v>0.2</v>
      </c>
      <c r="I10" s="1">
        <v>0.2</v>
      </c>
      <c r="J10" s="1">
        <v>0.2</v>
      </c>
      <c r="K10" s="1">
        <v>0.2</v>
      </c>
      <c r="L10" s="1">
        <v>0.2</v>
      </c>
      <c r="M10" s="1">
        <v>0.2</v>
      </c>
      <c r="N10" s="1">
        <v>0.2</v>
      </c>
      <c r="O10" s="1">
        <v>0.2</v>
      </c>
      <c r="P10" s="1">
        <v>0.2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0.06</v>
      </c>
      <c r="C11" s="5">
        <v>0.06</v>
      </c>
      <c r="D11" s="5">
        <v>0.06</v>
      </c>
      <c r="E11" s="5">
        <v>0.06</v>
      </c>
      <c r="F11" s="5">
        <v>0.06</v>
      </c>
      <c r="G11" s="5">
        <v>0.06</v>
      </c>
      <c r="H11" s="5">
        <v>0.06</v>
      </c>
      <c r="I11" s="5">
        <v>0.06</v>
      </c>
      <c r="J11" s="5">
        <v>0.06</v>
      </c>
      <c r="K11" s="5">
        <v>0.06</v>
      </c>
      <c r="L11" s="5">
        <v>0.06</v>
      </c>
      <c r="M11" s="5">
        <v>0.06</v>
      </c>
      <c r="N11" s="5">
        <v>0.06</v>
      </c>
      <c r="O11" s="5">
        <v>0.06</v>
      </c>
      <c r="P11" s="5">
        <v>0.06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5.8000000000000003E-2</v>
      </c>
      <c r="C12" s="5">
        <v>5.8000000000000003E-2</v>
      </c>
      <c r="D12" s="5">
        <v>5.8000000000000003E-2</v>
      </c>
      <c r="E12" s="5">
        <v>5.8000000000000003E-2</v>
      </c>
      <c r="F12" s="5">
        <v>5.8000000000000003E-2</v>
      </c>
      <c r="G12" s="5">
        <v>5.8000000000000003E-2</v>
      </c>
      <c r="H12" s="5">
        <v>5.8000000000000003E-2</v>
      </c>
      <c r="I12" s="5">
        <v>5.8000000000000003E-2</v>
      </c>
      <c r="J12" s="5">
        <v>5.8000000000000003E-2</v>
      </c>
      <c r="K12" s="5">
        <v>5.8000000000000003E-2</v>
      </c>
      <c r="L12" s="5">
        <v>5.8000000000000003E-2</v>
      </c>
      <c r="M12" s="5">
        <v>5.8000000000000003E-2</v>
      </c>
      <c r="N12" s="5">
        <v>5.8000000000000003E-2</v>
      </c>
      <c r="O12" s="5">
        <v>5.8000000000000003E-2</v>
      </c>
      <c r="P12" s="5">
        <v>5.8000000000000003E-2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P14" si="5">B16-B22</f>
        <v>260966.56000000052</v>
      </c>
      <c r="C14" s="7">
        <f t="shared" si="5"/>
        <v>304875.78320000041</v>
      </c>
      <c r="D14" s="7">
        <f t="shared" si="5"/>
        <v>351150.17551408056</v>
      </c>
      <c r="E14" s="7">
        <f t="shared" si="5"/>
        <v>399895.42238189653</v>
      </c>
      <c r="F14" s="7">
        <f t="shared" si="5"/>
        <v>451221.6383620007</v>
      </c>
      <c r="G14" s="7">
        <f t="shared" si="5"/>
        <v>505243.54797064885</v>
      </c>
      <c r="H14" s="7">
        <f t="shared" si="5"/>
        <v>562080.67382110097</v>
      </c>
      <c r="I14" s="7">
        <f t="shared" si="5"/>
        <v>621857.5323566841</v>
      </c>
      <c r="J14" s="7">
        <f t="shared" si="5"/>
        <v>684703.83748258743</v>
      </c>
      <c r="K14" s="7">
        <f t="shared" si="5"/>
        <v>750754.7124136351</v>
      </c>
      <c r="L14" s="7">
        <f t="shared" si="5"/>
        <v>820150.9100679215</v>
      </c>
      <c r="M14" s="7">
        <f t="shared" si="5"/>
        <v>893039.04234951269</v>
      </c>
      <c r="N14" s="7">
        <f t="shared" si="5"/>
        <v>969571.8186770454</v>
      </c>
      <c r="O14" s="7">
        <f t="shared" si="5"/>
        <v>1049908.2941294964</v>
      </c>
      <c r="P14" s="7">
        <f t="shared" si="5"/>
        <v>1134214.1275951108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SUM(B17:B20)</f>
        <v>6866139.0600000005</v>
      </c>
      <c r="C16" s="7">
        <f t="shared" si="6"/>
        <v>6990062.7258000011</v>
      </c>
      <c r="D16" s="7">
        <f t="shared" si="6"/>
        <v>7116223.3476760807</v>
      </c>
      <c r="E16" s="7">
        <f t="shared" si="6"/>
        <v>7244661.3111093529</v>
      </c>
      <c r="F16" s="7">
        <f t="shared" si="6"/>
        <v>7375417.7308047498</v>
      </c>
      <c r="G16" s="7">
        <f t="shared" si="6"/>
        <v>7508534.4638604773</v>
      </c>
      <c r="H16" s="7">
        <f t="shared" si="6"/>
        <v>7644054.1231753305</v>
      </c>
      <c r="I16" s="7">
        <f t="shared" si="6"/>
        <v>7782020.0910981949</v>
      </c>
      <c r="J16" s="7">
        <f t="shared" si="6"/>
        <v>7922476.5333240787</v>
      </c>
      <c r="K16" s="7">
        <f t="shared" si="6"/>
        <v>8065468.4130411651</v>
      </c>
      <c r="L16" s="7">
        <f t="shared" si="6"/>
        <v>8211041.5053333854</v>
      </c>
      <c r="M16" s="7">
        <f t="shared" si="6"/>
        <v>8359242.4118431602</v>
      </c>
      <c r="N16" s="7">
        <f t="shared" si="6"/>
        <v>8510118.5756989699</v>
      </c>
      <c r="O16" s="7">
        <f t="shared" si="6"/>
        <v>8663718.296712596</v>
      </c>
      <c r="P16" s="7">
        <f t="shared" si="6"/>
        <v>8820090.746850837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4874001</v>
      </c>
      <c r="C17" s="7">
        <f t="shared" si="7"/>
        <v>4961733.0180000002</v>
      </c>
      <c r="D17" s="7">
        <f t="shared" si="7"/>
        <v>5051044.2123240009</v>
      </c>
      <c r="E17" s="7">
        <f t="shared" si="7"/>
        <v>5141963.0081458325</v>
      </c>
      <c r="F17" s="7">
        <f t="shared" si="7"/>
        <v>5234518.3422924578</v>
      </c>
      <c r="G17" s="7">
        <f t="shared" si="7"/>
        <v>5328739.672453722</v>
      </c>
      <c r="H17" s="7">
        <f t="shared" si="7"/>
        <v>5424656.9865578888</v>
      </c>
      <c r="I17" s="7">
        <f t="shared" si="7"/>
        <v>5522300.8123159315</v>
      </c>
      <c r="J17" s="7">
        <f t="shared" si="7"/>
        <v>5621702.2269376181</v>
      </c>
      <c r="K17" s="7">
        <f t="shared" si="7"/>
        <v>5722892.8670224957</v>
      </c>
      <c r="L17" s="7">
        <f t="shared" si="7"/>
        <v>5825904.9386289008</v>
      </c>
      <c r="M17" s="7">
        <f t="shared" si="7"/>
        <v>5930771.2275242219</v>
      </c>
      <c r="N17" s="7">
        <f t="shared" si="7"/>
        <v>6037525.1096196575</v>
      </c>
      <c r="O17" s="7">
        <f t="shared" si="7"/>
        <v>6146200.5615928117</v>
      </c>
      <c r="P17" s="7">
        <f t="shared" si="7"/>
        <v>6256832.1717014825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1008414</v>
      </c>
      <c r="C18" s="7">
        <f t="shared" si="8"/>
        <v>1026565.452</v>
      </c>
      <c r="D18" s="7">
        <f t="shared" si="8"/>
        <v>1045043.6301360001</v>
      </c>
      <c r="E18" s="7">
        <f t="shared" si="8"/>
        <v>1063854.4154784482</v>
      </c>
      <c r="F18" s="7">
        <f t="shared" si="8"/>
        <v>1083003.7949570601</v>
      </c>
      <c r="G18" s="7">
        <f t="shared" si="8"/>
        <v>1102497.8632662874</v>
      </c>
      <c r="H18" s="7">
        <f t="shared" si="8"/>
        <v>1122342.8248050804</v>
      </c>
      <c r="I18" s="7">
        <f t="shared" si="8"/>
        <v>1142544.995651572</v>
      </c>
      <c r="J18" s="7">
        <f t="shared" si="8"/>
        <v>1163110.8055733002</v>
      </c>
      <c r="K18" s="7">
        <f t="shared" si="8"/>
        <v>1184046.8000736197</v>
      </c>
      <c r="L18" s="7">
        <f t="shared" si="8"/>
        <v>1205359.6424749449</v>
      </c>
      <c r="M18" s="7">
        <f t="shared" si="8"/>
        <v>1227056.1160394941</v>
      </c>
      <c r="N18" s="7">
        <f t="shared" si="8"/>
        <v>1249143.1261282049</v>
      </c>
      <c r="O18" s="7">
        <f t="shared" si="8"/>
        <v>1271627.7023985127</v>
      </c>
      <c r="P18" s="7">
        <f t="shared" si="8"/>
        <v>1294517.0010416859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39</v>
      </c>
      <c r="B19" s="7">
        <f>((Russia!B2* Russia!B10)+(Poland!B2*Poland!B10))*B11*B10</f>
        <v>983724.06</v>
      </c>
      <c r="C19" s="7">
        <f>((Russia!C2* Russia!C10)+(Poland!C2*Poland!C10))*C11*C10</f>
        <v>1001764.2558</v>
      </c>
      <c r="D19" s="7">
        <f>((Russia!D2* Russia!D10)+(Poland!D2*Poland!D10))*D11*D10</f>
        <v>1020135.50521608</v>
      </c>
      <c r="E19" s="7">
        <f>((Russia!E2* Russia!E10)+(Poland!E2*Poland!E10))*E11*E10</f>
        <v>1038843.8874850716</v>
      </c>
      <c r="F19" s="7">
        <f>((Russia!F2* Russia!F10)+(Poland!F2*Poland!F10))*F11*F10</f>
        <v>1057895.5935552313</v>
      </c>
      <c r="G19" s="7">
        <f>((Russia!G2* Russia!G10)+(Poland!G2*Poland!G10))*G11*G10</f>
        <v>1077296.9281404677</v>
      </c>
      <c r="H19" s="7">
        <f>((Russia!H2* Russia!H10)+(Poland!H2*Poland!H10))*H11*H10</f>
        <v>1097054.3118123617</v>
      </c>
      <c r="I19" s="7">
        <f>((Russia!I2* Russia!I10)+(Poland!I2*Poland!I10))*I11*I10</f>
        <v>1117174.2831306916</v>
      </c>
      <c r="J19" s="7">
        <f>((Russia!J2* Russia!J10)+(Poland!J2*Poland!J10))*J11*J10</f>
        <v>1137663.5008131599</v>
      </c>
      <c r="K19" s="7">
        <f>((Russia!K2* Russia!K10)+(Poland!K2*Poland!K10))*K11*K10</f>
        <v>1158528.7459450492</v>
      </c>
      <c r="L19" s="7">
        <f>((Russia!L2* Russia!L10)+(Poland!L2*Poland!L10))*L11*L10</f>
        <v>1179776.9242295397</v>
      </c>
      <c r="M19" s="7">
        <f>((Russia!M2* Russia!M10)+(Poland!M2*Poland!M10))*M11*M10</f>
        <v>1201415.0682794438</v>
      </c>
      <c r="N19" s="7">
        <f>((Russia!N2* Russia!N10)+(Poland!N2*Poland!N10))*N11*N10</f>
        <v>1223450.3399511075</v>
      </c>
      <c r="O19" s="7">
        <f>((Russia!O2* Russia!O10)+(Poland!O2*Poland!O10))*O11*O10</f>
        <v>1245890.0327212713</v>
      </c>
      <c r="P19" s="7">
        <f>((Russia!P2* Russia!P10)+(Poland!P2*Poland!P10))*P11*P10</f>
        <v>1268741.5741076679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7" t="s">
        <v>27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7" t="s">
        <v>28</v>
      </c>
      <c r="B22" s="7">
        <f t="shared" ref="B22:P22" si="9">SUM(B23:B28)</f>
        <v>6605172.5</v>
      </c>
      <c r="C22" s="7">
        <f t="shared" si="9"/>
        <v>6685186.9426000006</v>
      </c>
      <c r="D22" s="7">
        <f t="shared" si="9"/>
        <v>6765073.1721620001</v>
      </c>
      <c r="E22" s="7">
        <f t="shared" si="9"/>
        <v>6844765.8887274563</v>
      </c>
      <c r="F22" s="7">
        <f t="shared" si="9"/>
        <v>6924196.0924427491</v>
      </c>
      <c r="G22" s="7">
        <f t="shared" si="9"/>
        <v>7003290.9158898285</v>
      </c>
      <c r="H22" s="7">
        <f t="shared" si="9"/>
        <v>7081973.4493542295</v>
      </c>
      <c r="I22" s="7">
        <f t="shared" si="9"/>
        <v>7160162.5587415108</v>
      </c>
      <c r="J22" s="7">
        <f t="shared" si="9"/>
        <v>7237772.6958414912</v>
      </c>
      <c r="K22" s="7">
        <f t="shared" si="9"/>
        <v>7314713.70062753</v>
      </c>
      <c r="L22" s="7">
        <f t="shared" si="9"/>
        <v>7390890.5952654639</v>
      </c>
      <c r="M22" s="7">
        <f t="shared" si="9"/>
        <v>7466203.3694936475</v>
      </c>
      <c r="N22" s="7">
        <f t="shared" si="9"/>
        <v>7540546.7570219245</v>
      </c>
      <c r="O22" s="7">
        <f t="shared" si="9"/>
        <v>7613810.0025830995</v>
      </c>
      <c r="P22" s="7">
        <f t="shared" si="9"/>
        <v>7685876.6192557262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29</v>
      </c>
      <c r="B23" s="7">
        <v>1205000</v>
      </c>
      <c r="C23" s="7">
        <f t="shared" ref="C23:P23" si="10">B23*(1+C$3)</f>
        <v>1226690</v>
      </c>
      <c r="D23" s="7">
        <f t="shared" si="10"/>
        <v>1248770.42</v>
      </c>
      <c r="E23" s="7">
        <f t="shared" si="10"/>
        <v>1271248.2875599999</v>
      </c>
      <c r="F23" s="7">
        <f t="shared" si="10"/>
        <v>1294130.7567360799</v>
      </c>
      <c r="G23" s="7">
        <f t="shared" si="10"/>
        <v>1317425.1103573295</v>
      </c>
      <c r="H23" s="7">
        <f t="shared" si="10"/>
        <v>1341138.7623437615</v>
      </c>
      <c r="I23" s="7">
        <f t="shared" si="10"/>
        <v>1365279.2600659493</v>
      </c>
      <c r="J23" s="7">
        <f t="shared" si="10"/>
        <v>1389854.2867471364</v>
      </c>
      <c r="K23" s="7">
        <f t="shared" si="10"/>
        <v>1414871.663908585</v>
      </c>
      <c r="L23" s="7">
        <f t="shared" si="10"/>
        <v>1440339.3538589396</v>
      </c>
      <c r="M23" s="7">
        <f t="shared" si="10"/>
        <v>1466265.4622284006</v>
      </c>
      <c r="N23" s="7">
        <f t="shared" si="10"/>
        <v>1492658.240548512</v>
      </c>
      <c r="O23" s="7">
        <f t="shared" si="10"/>
        <v>1519526.0888783853</v>
      </c>
      <c r="P23" s="7">
        <f t="shared" si="10"/>
        <v>1546877.5584781962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30</v>
      </c>
      <c r="B24" s="7">
        <v>2400000</v>
      </c>
      <c r="C24" s="7">
        <f t="shared" ref="C24:P24" si="11">B24*(1+C$3)</f>
        <v>2443200</v>
      </c>
      <c r="D24" s="7">
        <f t="shared" si="11"/>
        <v>2487177.6</v>
      </c>
      <c r="E24" s="7">
        <f t="shared" si="11"/>
        <v>2531946.7968000001</v>
      </c>
      <c r="F24" s="7">
        <f t="shared" si="11"/>
        <v>2577521.8391424003</v>
      </c>
      <c r="G24" s="7">
        <f t="shared" si="11"/>
        <v>2623917.2322469638</v>
      </c>
      <c r="H24" s="7">
        <f t="shared" si="11"/>
        <v>2671147.7424274092</v>
      </c>
      <c r="I24" s="7">
        <f t="shared" si="11"/>
        <v>2719228.4017911027</v>
      </c>
      <c r="J24" s="7">
        <f t="shared" si="11"/>
        <v>2768174.5130233425</v>
      </c>
      <c r="K24" s="7">
        <f t="shared" si="11"/>
        <v>2818001.6542577627</v>
      </c>
      <c r="L24" s="7">
        <f t="shared" si="11"/>
        <v>2868725.6840344025</v>
      </c>
      <c r="M24" s="7">
        <f t="shared" si="11"/>
        <v>2920362.7463470218</v>
      </c>
      <c r="N24" s="7">
        <f t="shared" si="11"/>
        <v>2972929.2757812683</v>
      </c>
      <c r="O24" s="7">
        <f t="shared" si="11"/>
        <v>3026442.0027453313</v>
      </c>
      <c r="P24" s="7">
        <f t="shared" si="11"/>
        <v>3080917.9587947475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31</v>
      </c>
      <c r="B25" s="7">
        <v>750000</v>
      </c>
      <c r="C25" s="7">
        <f t="shared" ref="C25:P25" si="12">B25*(1+C$3)</f>
        <v>763500</v>
      </c>
      <c r="D25" s="7">
        <f t="shared" si="12"/>
        <v>777243</v>
      </c>
      <c r="E25" s="7">
        <f t="shared" si="12"/>
        <v>791233.37400000007</v>
      </c>
      <c r="F25" s="7">
        <f t="shared" si="12"/>
        <v>805475.57473200012</v>
      </c>
      <c r="G25" s="7">
        <f t="shared" si="12"/>
        <v>819974.13507717615</v>
      </c>
      <c r="H25" s="7">
        <f t="shared" si="12"/>
        <v>834733.66950856533</v>
      </c>
      <c r="I25" s="7">
        <f t="shared" si="12"/>
        <v>849758.87555971951</v>
      </c>
      <c r="J25" s="7">
        <f t="shared" si="12"/>
        <v>865054.53531979444</v>
      </c>
      <c r="K25" s="7">
        <f t="shared" si="12"/>
        <v>880625.51695555076</v>
      </c>
      <c r="L25" s="7">
        <f t="shared" si="12"/>
        <v>896476.77626075072</v>
      </c>
      <c r="M25" s="7">
        <f t="shared" si="12"/>
        <v>912613.35823344428</v>
      </c>
      <c r="N25" s="7">
        <f t="shared" si="12"/>
        <v>929040.39868164633</v>
      </c>
      <c r="O25" s="7">
        <f t="shared" si="12"/>
        <v>945763.12585791596</v>
      </c>
      <c r="P25" s="7">
        <f t="shared" si="12"/>
        <v>962786.86212335841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32</v>
      </c>
      <c r="B26" s="7">
        <f>0.005*B2</f>
        <v>420172.5</v>
      </c>
      <c r="C26" s="7">
        <f t="shared" ref="C26:P26" si="13">B26*(1+C$3)</f>
        <v>427735.60499999998</v>
      </c>
      <c r="D26" s="7">
        <f t="shared" si="13"/>
        <v>435434.84589</v>
      </c>
      <c r="E26" s="7">
        <f t="shared" si="13"/>
        <v>443272.67311601999</v>
      </c>
      <c r="F26" s="7">
        <f t="shared" si="13"/>
        <v>451251.58123210835</v>
      </c>
      <c r="G26" s="7">
        <f t="shared" si="13"/>
        <v>459374.10969428631</v>
      </c>
      <c r="H26" s="7">
        <f t="shared" si="13"/>
        <v>467642.84366878349</v>
      </c>
      <c r="I26" s="7">
        <f t="shared" si="13"/>
        <v>476060.41485482157</v>
      </c>
      <c r="J26" s="7">
        <f t="shared" si="13"/>
        <v>484629.50232220837</v>
      </c>
      <c r="K26" s="7">
        <f t="shared" si="13"/>
        <v>493352.83336400811</v>
      </c>
      <c r="L26" s="7">
        <f t="shared" si="13"/>
        <v>502233.18436456029</v>
      </c>
      <c r="M26" s="7">
        <f t="shared" si="13"/>
        <v>511273.38168312237</v>
      </c>
      <c r="N26" s="7">
        <f t="shared" si="13"/>
        <v>520476.30255341856</v>
      </c>
      <c r="O26" s="7">
        <f t="shared" si="13"/>
        <v>529844.87599938014</v>
      </c>
      <c r="P26" s="7">
        <f t="shared" si="13"/>
        <v>539382.08376736904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33</v>
      </c>
      <c r="B27" s="7">
        <v>250000</v>
      </c>
      <c r="C27" s="7">
        <f t="shared" ref="C27:P27" si="14">B27*(1+C$3)</f>
        <v>254500</v>
      </c>
      <c r="D27" s="7">
        <f t="shared" si="14"/>
        <v>259081</v>
      </c>
      <c r="E27" s="7">
        <f t="shared" si="14"/>
        <v>263744.45799999998</v>
      </c>
      <c r="F27" s="7">
        <f t="shared" si="14"/>
        <v>268491.858244</v>
      </c>
      <c r="G27" s="7">
        <f t="shared" si="14"/>
        <v>273324.71169239201</v>
      </c>
      <c r="H27" s="7">
        <f t="shared" si="14"/>
        <v>278244.55650285509</v>
      </c>
      <c r="I27" s="7">
        <f t="shared" si="14"/>
        <v>283252.9585199065</v>
      </c>
      <c r="J27" s="7">
        <f t="shared" si="14"/>
        <v>288351.51177326485</v>
      </c>
      <c r="K27" s="7">
        <f t="shared" si="14"/>
        <v>293541.83898518363</v>
      </c>
      <c r="L27" s="7">
        <f t="shared" si="14"/>
        <v>298825.59208691696</v>
      </c>
      <c r="M27" s="7">
        <f t="shared" si="14"/>
        <v>304204.4527444815</v>
      </c>
      <c r="N27" s="7">
        <f t="shared" si="14"/>
        <v>309680.13289388217</v>
      </c>
      <c r="O27" s="7">
        <f t="shared" si="14"/>
        <v>315254.37528597203</v>
      </c>
      <c r="P27" s="7">
        <f t="shared" si="14"/>
        <v>320928.95404111955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 t="s">
        <v>34</v>
      </c>
      <c r="B28" s="7">
        <f>-B7*B8</f>
        <v>1580000</v>
      </c>
      <c r="C28" s="7">
        <f t="shared" ref="C28:P28" si="15">C8*-C7</f>
        <v>1569561.3376</v>
      </c>
      <c r="D28" s="7">
        <f t="shared" si="15"/>
        <v>1557366.3062719998</v>
      </c>
      <c r="E28" s="7">
        <f t="shared" si="15"/>
        <v>1543320.2992514367</v>
      </c>
      <c r="F28" s="7">
        <f t="shared" si="15"/>
        <v>1527324.4823561609</v>
      </c>
      <c r="G28" s="7">
        <f t="shared" si="15"/>
        <v>1509275.6168216809</v>
      </c>
      <c r="H28" s="7">
        <f t="shared" si="15"/>
        <v>1489065.8749028551</v>
      </c>
      <c r="I28" s="7">
        <f t="shared" si="15"/>
        <v>1466582.6479500113</v>
      </c>
      <c r="J28" s="7">
        <f t="shared" si="15"/>
        <v>1441708.3466557437</v>
      </c>
      <c r="K28" s="7">
        <f t="shared" si="15"/>
        <v>1414320.1931564403</v>
      </c>
      <c r="L28" s="7">
        <f t="shared" si="15"/>
        <v>1384290.0046598946</v>
      </c>
      <c r="M28" s="7">
        <f t="shared" si="15"/>
        <v>1351483.9682571779</v>
      </c>
      <c r="N28" s="7">
        <f t="shared" si="15"/>
        <v>1315762.4065631973</v>
      </c>
      <c r="O28" s="7">
        <f t="shared" si="15"/>
        <v>1276979.5338161155</v>
      </c>
      <c r="P28" s="7">
        <f t="shared" si="15"/>
        <v>1234983.2020509357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48574000</v>
      </c>
      <c r="C2" s="7">
        <f t="shared" ref="C2:P2" si="0">B2*(1+B3)</f>
        <v>49375471</v>
      </c>
      <c r="D2" s="7">
        <f t="shared" si="0"/>
        <v>50190166.271499999</v>
      </c>
      <c r="E2" s="7">
        <f t="shared" si="0"/>
        <v>51018304.01497975</v>
      </c>
      <c r="F2" s="7">
        <f t="shared" si="0"/>
        <v>51860106.031226911</v>
      </c>
      <c r="G2" s="7">
        <f t="shared" si="0"/>
        <v>52715797.780742154</v>
      </c>
      <c r="H2" s="7">
        <f t="shared" si="0"/>
        <v>53585608.444124401</v>
      </c>
      <c r="I2" s="7">
        <f t="shared" si="0"/>
        <v>54469770.983452454</v>
      </c>
      <c r="J2" s="7">
        <f t="shared" si="0"/>
        <v>55368522.204679415</v>
      </c>
      <c r="K2" s="7">
        <f t="shared" si="0"/>
        <v>56282102.821056619</v>
      </c>
      <c r="L2" s="7">
        <f t="shared" si="0"/>
        <v>57210757.517604053</v>
      </c>
      <c r="M2" s="7">
        <f t="shared" si="0"/>
        <v>58154735.016644515</v>
      </c>
      <c r="N2" s="7">
        <f t="shared" si="0"/>
        <v>59114288.144419149</v>
      </c>
      <c r="O2" s="7">
        <f t="shared" si="0"/>
        <v>60089673.898802064</v>
      </c>
      <c r="P2" s="7">
        <f t="shared" si="0"/>
        <v>61081153.518132299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1.6500000000000001E-2</v>
      </c>
      <c r="C3" s="5">
        <v>1.6500000000000001E-2</v>
      </c>
      <c r="D3" s="5">
        <v>1.6500000000000001E-2</v>
      </c>
      <c r="E3" s="5">
        <v>1.6500000000000001E-2</v>
      </c>
      <c r="F3" s="5">
        <v>1.6500000000000001E-2</v>
      </c>
      <c r="G3" s="5">
        <v>1.6500000000000001E-2</v>
      </c>
      <c r="H3" s="5">
        <v>1.6500000000000001E-2</v>
      </c>
      <c r="I3" s="5">
        <v>1.6500000000000001E-2</v>
      </c>
      <c r="J3" s="5">
        <v>1.6500000000000001E-2</v>
      </c>
      <c r="K3" s="5">
        <v>1.6500000000000001E-2</v>
      </c>
      <c r="L3" s="5">
        <v>1.6500000000000001E-2</v>
      </c>
      <c r="M3" s="5">
        <v>1.6500000000000001E-2</v>
      </c>
      <c r="N3" s="5">
        <v>1.6500000000000001E-2</v>
      </c>
      <c r="O3" s="5">
        <v>1.6500000000000001E-2</v>
      </c>
      <c r="P3" s="5">
        <v>1.6500000000000001E-2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 t="s">
        <v>14</v>
      </c>
      <c r="B4" s="6">
        <v>5960000</v>
      </c>
      <c r="C4" s="6">
        <f t="shared" ref="C4:P4" si="1">B4*(1+B5)</f>
        <v>6016620</v>
      </c>
      <c r="D4" s="6">
        <f t="shared" si="1"/>
        <v>6073777.8900000006</v>
      </c>
      <c r="E4" s="6">
        <f t="shared" si="1"/>
        <v>6131478.7799550006</v>
      </c>
      <c r="F4" s="6">
        <f t="shared" si="1"/>
        <v>6189727.8283645734</v>
      </c>
      <c r="G4" s="6">
        <f t="shared" si="1"/>
        <v>6248530.2427340373</v>
      </c>
      <c r="H4" s="6">
        <f t="shared" si="1"/>
        <v>6307891.2800400108</v>
      </c>
      <c r="I4" s="6">
        <f t="shared" si="1"/>
        <v>6367816.2472003913</v>
      </c>
      <c r="J4" s="6">
        <f t="shared" si="1"/>
        <v>6428310.501548795</v>
      </c>
      <c r="K4" s="6">
        <f t="shared" si="1"/>
        <v>6489379.4513135087</v>
      </c>
      <c r="L4" s="6">
        <f t="shared" si="1"/>
        <v>6551028.5561009878</v>
      </c>
      <c r="M4" s="6">
        <f t="shared" si="1"/>
        <v>6613263.3273839476</v>
      </c>
      <c r="N4" s="6">
        <f t="shared" si="1"/>
        <v>6676089.3289940953</v>
      </c>
      <c r="O4" s="6">
        <f t="shared" si="1"/>
        <v>6739512.1776195392</v>
      </c>
      <c r="P4" s="6">
        <f t="shared" si="1"/>
        <v>6803537.5433069253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5" t="s">
        <v>15</v>
      </c>
      <c r="B5" s="5">
        <v>9.4999999999999998E-3</v>
      </c>
      <c r="C5" s="5">
        <v>9.4999999999999998E-3</v>
      </c>
      <c r="D5" s="5">
        <v>9.4999999999999998E-3</v>
      </c>
      <c r="E5" s="5">
        <v>9.4999999999999998E-3</v>
      </c>
      <c r="F5" s="5">
        <v>9.4999999999999998E-3</v>
      </c>
      <c r="G5" s="5">
        <v>9.4999999999999998E-3</v>
      </c>
      <c r="H5" s="5">
        <v>9.4999999999999998E-3</v>
      </c>
      <c r="I5" s="5">
        <v>9.4999999999999998E-3</v>
      </c>
      <c r="J5" s="5">
        <v>9.4999999999999998E-3</v>
      </c>
      <c r="K5" s="5">
        <v>9.4999999999999998E-3</v>
      </c>
      <c r="L5" s="5">
        <v>9.4999999999999998E-3</v>
      </c>
      <c r="M5" s="5">
        <v>9.4999999999999998E-3</v>
      </c>
      <c r="N5" s="5">
        <v>9.4999999999999998E-3</v>
      </c>
      <c r="O5" s="5">
        <v>9.4999999999999998E-3</v>
      </c>
      <c r="P5" s="5">
        <v>9.4999999999999998E-3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8.15</v>
      </c>
      <c r="C6" s="9">
        <f t="shared" si="2"/>
        <v>8.2065131253095593</v>
      </c>
      <c r="D6" s="9">
        <f t="shared" si="2"/>
        <v>8.2634181197396401</v>
      </c>
      <c r="E6" s="9">
        <f t="shared" si="2"/>
        <v>8.3207177005600226</v>
      </c>
      <c r="F6" s="9">
        <f t="shared" si="2"/>
        <v>8.3784146038823799</v>
      </c>
      <c r="G6" s="9">
        <f t="shared" si="2"/>
        <v>8.4365115847909244</v>
      </c>
      <c r="H6" s="9">
        <f t="shared" si="2"/>
        <v>8.4950114174739717</v>
      </c>
      <c r="I6" s="9">
        <f t="shared" si="2"/>
        <v>8.5539168953564069</v>
      </c>
      <c r="J6" s="9">
        <f t="shared" si="2"/>
        <v>8.6132308312330714</v>
      </c>
      <c r="K6" s="9">
        <f t="shared" si="2"/>
        <v>8.6729560574030877</v>
      </c>
      <c r="L6" s="9">
        <f t="shared" si="2"/>
        <v>8.7330954258050895</v>
      </c>
      <c r="M6" s="9">
        <f t="shared" si="2"/>
        <v>8.793651808153415</v>
      </c>
      <c r="N6" s="9">
        <f t="shared" si="2"/>
        <v>8.8546280960752295</v>
      </c>
      <c r="O6" s="9">
        <f t="shared" si="2"/>
        <v>8.9160272012486104</v>
      </c>
      <c r="P6" s="9">
        <f t="shared" si="2"/>
        <v>8.9778520555415664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-18000000</v>
      </c>
      <c r="C7" s="7">
        <f t="shared" ref="C7:P7" si="3">B7+B14</f>
        <v>-17845780.620000001</v>
      </c>
      <c r="D7" s="7">
        <f t="shared" si="3"/>
        <v>-17657656.873320002</v>
      </c>
      <c r="E7" s="7">
        <f t="shared" si="3"/>
        <v>-17432889.835499536</v>
      </c>
      <c r="F7" s="7">
        <f t="shared" si="3"/>
        <v>-17168543.914407033</v>
      </c>
      <c r="G7" s="7">
        <f t="shared" si="3"/>
        <v>-16861473.077681717</v>
      </c>
      <c r="H7" s="7">
        <f t="shared" si="3"/>
        <v>-16508306.121264175</v>
      </c>
      <c r="I7" s="7">
        <f t="shared" si="3"/>
        <v>-16105430.912342893</v>
      </c>
      <c r="J7" s="7">
        <f t="shared" si="3"/>
        <v>-15648977.535409821</v>
      </c>
      <c r="K7" s="7">
        <f t="shared" si="3"/>
        <v>-15134800.265161775</v>
      </c>
      <c r="L7" s="7">
        <f t="shared" si="3"/>
        <v>-14558458.284683667</v>
      </c>
      <c r="M7" s="7">
        <f t="shared" si="3"/>
        <v>-13915195.061680367</v>
      </c>
      <c r="N7" s="7">
        <f t="shared" si="3"/>
        <v>-13199916.289460823</v>
      </c>
      <c r="O7" s="7">
        <f t="shared" si="3"/>
        <v>-12407166.292893415</v>
      </c>
      <c r="P7" s="7">
        <f t="shared" si="3"/>
        <v>-11531102.79261627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6.9500000000000006E-2</v>
      </c>
      <c r="C8" s="5">
        <v>6.9500000000000006E-2</v>
      </c>
      <c r="D8" s="5">
        <v>6.9500000000000006E-2</v>
      </c>
      <c r="E8" s="5">
        <v>6.9500000000000006E-2</v>
      </c>
      <c r="F8" s="5">
        <v>6.9500000000000006E-2</v>
      </c>
      <c r="G8" s="5">
        <v>6.9500000000000006E-2</v>
      </c>
      <c r="H8" s="5">
        <v>6.9500000000000006E-2</v>
      </c>
      <c r="I8" s="5">
        <v>6.9500000000000006E-2</v>
      </c>
      <c r="J8" s="5">
        <v>6.9500000000000006E-2</v>
      </c>
      <c r="K8" s="5">
        <v>6.9500000000000006E-2</v>
      </c>
      <c r="L8" s="5">
        <v>6.9500000000000006E-2</v>
      </c>
      <c r="M8" s="5">
        <v>6.9500000000000006E-2</v>
      </c>
      <c r="N8" s="5">
        <v>6.9500000000000006E-2</v>
      </c>
      <c r="O8" s="5">
        <v>6.9500000000000006E-2</v>
      </c>
      <c r="P8" s="5">
        <v>6.9500000000000006E-2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-0.37056861695557292</v>
      </c>
      <c r="C9" s="5">
        <f t="shared" si="4"/>
        <v>-0.36143008377580849</v>
      </c>
      <c r="D9" s="5">
        <f t="shared" si="4"/>
        <v>-0.35181507026301151</v>
      </c>
      <c r="E9" s="5">
        <f t="shared" si="4"/>
        <v>-0.34169873287792896</v>
      </c>
      <c r="F9" s="5">
        <f t="shared" si="4"/>
        <v>-0.3310549327467478</v>
      </c>
      <c r="G9" s="5">
        <f t="shared" si="4"/>
        <v>-0.31985616812274548</v>
      </c>
      <c r="H9" s="5">
        <f t="shared" si="4"/>
        <v>-0.30807350332651284</v>
      </c>
      <c r="I9" s="5">
        <f t="shared" si="4"/>
        <v>-0.29567649398114071</v>
      </c>
      <c r="J9" s="5">
        <f t="shared" si="4"/>
        <v>-0.28263310834919236</v>
      </c>
      <c r="K9" s="5">
        <f t="shared" si="4"/>
        <v>-0.26890964456820982</v>
      </c>
      <c r="L9" s="5">
        <f t="shared" si="4"/>
        <v>-0.25447064357090454</v>
      </c>
      <c r="M9" s="5">
        <f t="shared" si="4"/>
        <v>-0.23927879746503339</v>
      </c>
      <c r="N9" s="5">
        <f t="shared" si="4"/>
        <v>-0.22329485313622943</v>
      </c>
      <c r="O9" s="5">
        <f t="shared" si="4"/>
        <v>-0.20647751082471363</v>
      </c>
      <c r="P9" s="5">
        <f t="shared" si="4"/>
        <v>-0.18878331741382709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5.5E-2</v>
      </c>
      <c r="C10" s="1">
        <v>5.5E-2</v>
      </c>
      <c r="D10" s="1">
        <v>5.5E-2</v>
      </c>
      <c r="E10" s="1">
        <v>5.5E-2</v>
      </c>
      <c r="F10" s="1">
        <v>5.5E-2</v>
      </c>
      <c r="G10" s="1">
        <v>5.5E-2</v>
      </c>
      <c r="H10" s="1">
        <v>5.5E-2</v>
      </c>
      <c r="I10" s="1">
        <v>5.5E-2</v>
      </c>
      <c r="J10" s="1">
        <v>5.5E-2</v>
      </c>
      <c r="K10" s="1">
        <v>5.5E-2</v>
      </c>
      <c r="L10" s="1">
        <v>5.5E-2</v>
      </c>
      <c r="M10" s="1">
        <v>5.5E-2</v>
      </c>
      <c r="N10" s="1">
        <v>5.5E-2</v>
      </c>
      <c r="O10" s="1">
        <v>5.5E-2</v>
      </c>
      <c r="P10" s="1">
        <v>5.5E-2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3.4000000000000002E-2</v>
      </c>
      <c r="C11" s="5">
        <v>3.4000000000000002E-2</v>
      </c>
      <c r="D11" s="5">
        <v>3.4000000000000002E-2</v>
      </c>
      <c r="E11" s="5">
        <v>3.4000000000000002E-2</v>
      </c>
      <c r="F11" s="5">
        <v>3.4000000000000002E-2</v>
      </c>
      <c r="G11" s="5">
        <v>3.4000000000000002E-2</v>
      </c>
      <c r="H11" s="5">
        <v>3.4000000000000002E-2</v>
      </c>
      <c r="I11" s="5">
        <v>3.4000000000000002E-2</v>
      </c>
      <c r="J11" s="5">
        <v>3.4000000000000002E-2</v>
      </c>
      <c r="K11" s="5">
        <v>3.4000000000000002E-2</v>
      </c>
      <c r="L11" s="5">
        <v>3.4000000000000002E-2</v>
      </c>
      <c r="M11" s="5">
        <v>3.4000000000000002E-2</v>
      </c>
      <c r="N11" s="5">
        <v>3.4000000000000002E-2</v>
      </c>
      <c r="O11" s="5">
        <v>3.4000000000000002E-2</v>
      </c>
      <c r="P11" s="5">
        <v>3.4000000000000002E-2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4.3999999999999997E-2</v>
      </c>
      <c r="C12" s="5">
        <v>4.3999999999999997E-2</v>
      </c>
      <c r="D12" s="5">
        <v>4.3999999999999997E-2</v>
      </c>
      <c r="E12" s="5">
        <v>4.3999999999999997E-2</v>
      </c>
      <c r="F12" s="5">
        <v>4.3999999999999997E-2</v>
      </c>
      <c r="G12" s="5">
        <v>4.3999999999999997E-2</v>
      </c>
      <c r="H12" s="5">
        <v>4.3999999999999997E-2</v>
      </c>
      <c r="I12" s="5">
        <v>4.3999999999999997E-2</v>
      </c>
      <c r="J12" s="5">
        <v>4.3999999999999997E-2</v>
      </c>
      <c r="K12" s="5">
        <v>4.3999999999999997E-2</v>
      </c>
      <c r="L12" s="5">
        <v>4.3999999999999997E-2</v>
      </c>
      <c r="M12" s="5">
        <v>4.3999999999999997E-2</v>
      </c>
      <c r="N12" s="5">
        <v>4.3999999999999997E-2</v>
      </c>
      <c r="O12" s="5">
        <v>4.3999999999999997E-2</v>
      </c>
      <c r="P12" s="5">
        <v>4.3999999999999997E-2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P14" si="5">B16-B21</f>
        <v>154219.37999999989</v>
      </c>
      <c r="C14" s="7">
        <f t="shared" si="5"/>
        <v>188123.74667999987</v>
      </c>
      <c r="D14" s="7">
        <f t="shared" si="5"/>
        <v>224767.03782046447</v>
      </c>
      <c r="E14" s="7">
        <f t="shared" si="5"/>
        <v>264345.92109250417</v>
      </c>
      <c r="F14" s="7">
        <f t="shared" si="5"/>
        <v>307070.83672531834</v>
      </c>
      <c r="G14" s="7">
        <f t="shared" si="5"/>
        <v>353166.95641754218</v>
      </c>
      <c r="H14" s="7">
        <f t="shared" si="5"/>
        <v>402875.20892128209</v>
      </c>
      <c r="I14" s="7">
        <f t="shared" si="5"/>
        <v>456453.37693307246</v>
      </c>
      <c r="J14" s="7">
        <f t="shared" si="5"/>
        <v>514177.27024804568</v>
      </c>
      <c r="K14" s="7">
        <f t="shared" si="5"/>
        <v>576341.98047810839</v>
      </c>
      <c r="L14" s="7">
        <f t="shared" si="5"/>
        <v>643263.22300330014</v>
      </c>
      <c r="M14" s="7">
        <f t="shared" si="5"/>
        <v>715278.77221954474</v>
      </c>
      <c r="N14" s="7">
        <f t="shared" si="5"/>
        <v>792749.99656740809</v>
      </c>
      <c r="O14" s="7">
        <f t="shared" si="5"/>
        <v>876063.50027714414</v>
      </c>
      <c r="P14" s="7">
        <f t="shared" si="5"/>
        <v>965632.87924735388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2228089.38</v>
      </c>
      <c r="C16" s="7">
        <f t="shared" si="6"/>
        <v>2264852.8547700001</v>
      </c>
      <c r="D16" s="7">
        <f t="shared" si="6"/>
        <v>2302222.9268737049</v>
      </c>
      <c r="E16" s="7">
        <f t="shared" si="6"/>
        <v>2340209.6051671207</v>
      </c>
      <c r="F16" s="7">
        <f t="shared" si="6"/>
        <v>2378823.063652378</v>
      </c>
      <c r="G16" s="7">
        <f t="shared" si="6"/>
        <v>2418073.6442026426</v>
      </c>
      <c r="H16" s="7">
        <f t="shared" si="6"/>
        <v>2457971.8593319859</v>
      </c>
      <c r="I16" s="7">
        <f t="shared" si="6"/>
        <v>2498528.395010964</v>
      </c>
      <c r="J16" s="7">
        <f t="shared" si="6"/>
        <v>2539754.1135286447</v>
      </c>
      <c r="K16" s="7">
        <f t="shared" si="6"/>
        <v>2581660.056401867</v>
      </c>
      <c r="L16" s="7">
        <f t="shared" si="6"/>
        <v>2624257.4473324977</v>
      </c>
      <c r="M16" s="7">
        <f t="shared" si="6"/>
        <v>2667557.6952134836</v>
      </c>
      <c r="N16" s="7">
        <f t="shared" si="6"/>
        <v>2711572.3971845065</v>
      </c>
      <c r="O16" s="7">
        <f t="shared" si="6"/>
        <v>2756313.3417380508</v>
      </c>
      <c r="P16" s="7">
        <f t="shared" si="6"/>
        <v>2801792.5118767284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2137256</v>
      </c>
      <c r="C17" s="7">
        <f t="shared" si="7"/>
        <v>2172520.7239999999</v>
      </c>
      <c r="D17" s="7">
        <f t="shared" si="7"/>
        <v>2208367.3159459997</v>
      </c>
      <c r="E17" s="7">
        <f t="shared" si="7"/>
        <v>2244805.3766591088</v>
      </c>
      <c r="F17" s="7">
        <f t="shared" si="7"/>
        <v>2281844.6653739838</v>
      </c>
      <c r="G17" s="7">
        <f t="shared" si="7"/>
        <v>2319495.1023526546</v>
      </c>
      <c r="H17" s="7">
        <f t="shared" si="7"/>
        <v>2357766.7715414735</v>
      </c>
      <c r="I17" s="7">
        <f t="shared" si="7"/>
        <v>2396669.923271908</v>
      </c>
      <c r="J17" s="7">
        <f t="shared" si="7"/>
        <v>2436214.9770058943</v>
      </c>
      <c r="K17" s="7">
        <f t="shared" si="7"/>
        <v>2476412.524126491</v>
      </c>
      <c r="L17" s="7">
        <f t="shared" si="7"/>
        <v>2517273.3307745783</v>
      </c>
      <c r="M17" s="7">
        <f t="shared" si="7"/>
        <v>2558808.3407323584</v>
      </c>
      <c r="N17" s="7">
        <f t="shared" si="7"/>
        <v>2601028.6783544426</v>
      </c>
      <c r="O17" s="7">
        <f t="shared" si="7"/>
        <v>2643945.6515472909</v>
      </c>
      <c r="P17" s="7">
        <f t="shared" si="7"/>
        <v>2687570.7547978209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90833.38</v>
      </c>
      <c r="C18" s="7">
        <f t="shared" si="8"/>
        <v>92332.130770000003</v>
      </c>
      <c r="D18" s="7">
        <f t="shared" si="8"/>
        <v>93855.610927704998</v>
      </c>
      <c r="E18" s="7">
        <f t="shared" si="8"/>
        <v>95404.228508012136</v>
      </c>
      <c r="F18" s="7">
        <f t="shared" si="8"/>
        <v>96978.398278394336</v>
      </c>
      <c r="G18" s="7">
        <f t="shared" si="8"/>
        <v>98578.541849987829</v>
      </c>
      <c r="H18" s="7">
        <f t="shared" si="8"/>
        <v>100205.08779051264</v>
      </c>
      <c r="I18" s="7">
        <f t="shared" si="8"/>
        <v>101858.4717390561</v>
      </c>
      <c r="J18" s="7">
        <f t="shared" si="8"/>
        <v>103539.13652275052</v>
      </c>
      <c r="K18" s="7">
        <f t="shared" si="8"/>
        <v>105247.53227537588</v>
      </c>
      <c r="L18" s="7">
        <f t="shared" si="8"/>
        <v>106984.11655791958</v>
      </c>
      <c r="M18" s="7">
        <f t="shared" si="8"/>
        <v>108749.35448112525</v>
      </c>
      <c r="N18" s="7">
        <f t="shared" si="8"/>
        <v>110543.71883006382</v>
      </c>
      <c r="O18" s="7">
        <f t="shared" si="8"/>
        <v>112367.69019075987</v>
      </c>
      <c r="P18" s="7">
        <f t="shared" si="8"/>
        <v>114221.75707890741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2073870</v>
      </c>
      <c r="C21" s="7">
        <f t="shared" si="9"/>
        <v>2076729.1080900002</v>
      </c>
      <c r="D21" s="7">
        <f t="shared" si="9"/>
        <v>2077455.8890532404</v>
      </c>
      <c r="E21" s="7">
        <f t="shared" si="9"/>
        <v>2075863.6840746165</v>
      </c>
      <c r="F21" s="7">
        <f t="shared" si="9"/>
        <v>2071752.2269270597</v>
      </c>
      <c r="G21" s="7">
        <f t="shared" si="9"/>
        <v>2064906.6877851004</v>
      </c>
      <c r="H21" s="7">
        <f t="shared" si="9"/>
        <v>2055096.6504107038</v>
      </c>
      <c r="I21" s="7">
        <f t="shared" si="9"/>
        <v>2042075.0180778916</v>
      </c>
      <c r="J21" s="7">
        <f t="shared" si="9"/>
        <v>2025576.843280599</v>
      </c>
      <c r="K21" s="7">
        <f t="shared" si="9"/>
        <v>2005318.0759237586</v>
      </c>
      <c r="L21" s="7">
        <f t="shared" si="9"/>
        <v>1980994.2243291975</v>
      </c>
      <c r="M21" s="7">
        <f t="shared" si="9"/>
        <v>1952278.9229939389</v>
      </c>
      <c r="N21" s="7">
        <f t="shared" si="9"/>
        <v>1918822.4006170984</v>
      </c>
      <c r="O21" s="7">
        <f t="shared" si="9"/>
        <v>1880249.8414609067</v>
      </c>
      <c r="P21" s="7">
        <f t="shared" si="9"/>
        <v>1836159.6326293745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410000</v>
      </c>
      <c r="C22" s="7">
        <f t="shared" ref="C22:P22" si="10">B22*(1+C$3)</f>
        <v>416765</v>
      </c>
      <c r="D22" s="7">
        <f t="shared" si="10"/>
        <v>423641.6225</v>
      </c>
      <c r="E22" s="7">
        <f t="shared" si="10"/>
        <v>430631.70927125</v>
      </c>
      <c r="F22" s="7">
        <f t="shared" si="10"/>
        <v>437737.1324742256</v>
      </c>
      <c r="G22" s="7">
        <f t="shared" si="10"/>
        <v>444959.79516005033</v>
      </c>
      <c r="H22" s="7">
        <f t="shared" si="10"/>
        <v>452301.63178019115</v>
      </c>
      <c r="I22" s="7">
        <f t="shared" si="10"/>
        <v>459764.60870456428</v>
      </c>
      <c r="J22" s="7">
        <f t="shared" si="10"/>
        <v>467350.72474818956</v>
      </c>
      <c r="K22" s="7">
        <f t="shared" si="10"/>
        <v>475062.01170653466</v>
      </c>
      <c r="L22" s="7">
        <f t="shared" si="10"/>
        <v>482900.53489969246</v>
      </c>
      <c r="M22" s="7">
        <f t="shared" si="10"/>
        <v>490868.39372553735</v>
      </c>
      <c r="N22" s="7">
        <f t="shared" si="10"/>
        <v>498967.72222200868</v>
      </c>
      <c r="O22" s="7">
        <f t="shared" si="10"/>
        <v>507200.68963867181</v>
      </c>
      <c r="P22" s="7">
        <f t="shared" si="10"/>
        <v>515569.5010177099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170000</v>
      </c>
      <c r="C23" s="7">
        <f t="shared" ref="C23:P23" si="11">B23*(1+C$3)</f>
        <v>172805</v>
      </c>
      <c r="D23" s="7">
        <f t="shared" si="11"/>
        <v>175656.2825</v>
      </c>
      <c r="E23" s="7">
        <f t="shared" si="11"/>
        <v>178554.61116124998</v>
      </c>
      <c r="F23" s="7">
        <f t="shared" si="11"/>
        <v>181500.76224541059</v>
      </c>
      <c r="G23" s="7">
        <f t="shared" si="11"/>
        <v>184495.52482245985</v>
      </c>
      <c r="H23" s="7">
        <f t="shared" si="11"/>
        <v>187539.70098203042</v>
      </c>
      <c r="I23" s="7">
        <f t="shared" si="11"/>
        <v>190634.10604823392</v>
      </c>
      <c r="J23" s="7">
        <f t="shared" si="11"/>
        <v>193779.56879802977</v>
      </c>
      <c r="K23" s="7">
        <f t="shared" si="11"/>
        <v>196976.93168319724</v>
      </c>
      <c r="L23" s="7">
        <f t="shared" si="11"/>
        <v>200227.05105596999</v>
      </c>
      <c r="M23" s="7">
        <f t="shared" si="11"/>
        <v>203530.79739839348</v>
      </c>
      <c r="N23" s="7">
        <f t="shared" si="11"/>
        <v>206889.05555546697</v>
      </c>
      <c r="O23" s="7">
        <f t="shared" si="11"/>
        <v>210302.72497213216</v>
      </c>
      <c r="P23" s="7">
        <f t="shared" si="11"/>
        <v>213772.71993417232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7">
        <f t="shared" ref="C24:P24" si="12">B24*(1+C$3)</f>
        <v>0</v>
      </c>
      <c r="D24" s="7">
        <f t="shared" si="12"/>
        <v>0</v>
      </c>
      <c r="E24" s="7">
        <f t="shared" si="12"/>
        <v>0</v>
      </c>
      <c r="F24" s="7">
        <f t="shared" si="12"/>
        <v>0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0</v>
      </c>
      <c r="O24" s="7">
        <f t="shared" si="12"/>
        <v>0</v>
      </c>
      <c r="P24" s="7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B2*0.005</f>
        <v>242870</v>
      </c>
      <c r="C25" s="7">
        <f t="shared" ref="C25:P25" si="13">B25*(1+C$3)</f>
        <v>246877.35499999998</v>
      </c>
      <c r="D25" s="7">
        <f t="shared" si="13"/>
        <v>250950.83135749996</v>
      </c>
      <c r="E25" s="7">
        <f t="shared" si="13"/>
        <v>255091.5200748987</v>
      </c>
      <c r="F25" s="7">
        <f t="shared" si="13"/>
        <v>259300.53015613451</v>
      </c>
      <c r="G25" s="7">
        <f t="shared" si="13"/>
        <v>263578.98890371074</v>
      </c>
      <c r="H25" s="7">
        <f t="shared" si="13"/>
        <v>267928.04222062195</v>
      </c>
      <c r="I25" s="7">
        <f t="shared" si="13"/>
        <v>272348.85491726222</v>
      </c>
      <c r="J25" s="7">
        <f t="shared" si="13"/>
        <v>276842.61102339701</v>
      </c>
      <c r="K25" s="7">
        <f t="shared" si="13"/>
        <v>281410.51410528307</v>
      </c>
      <c r="L25" s="7">
        <f t="shared" si="13"/>
        <v>286053.7875880202</v>
      </c>
      <c r="M25" s="7">
        <f t="shared" si="13"/>
        <v>290773.67508322251</v>
      </c>
      <c r="N25" s="7">
        <f t="shared" si="13"/>
        <v>295571.44072209566</v>
      </c>
      <c r="O25" s="7">
        <f t="shared" si="13"/>
        <v>300448.36949401023</v>
      </c>
      <c r="P25" s="7">
        <f t="shared" si="13"/>
        <v>305405.76759066136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f t="shared" ref="C26:P26" si="14">B26*(1+C$3)</f>
        <v>0</v>
      </c>
      <c r="D26" s="7">
        <f t="shared" si="14"/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f t="shared" si="14"/>
        <v>0</v>
      </c>
      <c r="M26" s="7">
        <f t="shared" si="14"/>
        <v>0</v>
      </c>
      <c r="N26" s="7">
        <f t="shared" si="14"/>
        <v>0</v>
      </c>
      <c r="O26" s="7">
        <f t="shared" si="14"/>
        <v>0</v>
      </c>
      <c r="P26" s="7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B7*B8*-1</f>
        <v>1251000</v>
      </c>
      <c r="C27" s="7">
        <f t="shared" ref="C27:P27" si="15">C8*-C7</f>
        <v>1240281.7530900002</v>
      </c>
      <c r="D27" s="7">
        <f t="shared" si="15"/>
        <v>1227207.1526957403</v>
      </c>
      <c r="E27" s="7">
        <f t="shared" si="15"/>
        <v>1211585.8435672179</v>
      </c>
      <c r="F27" s="7">
        <f t="shared" si="15"/>
        <v>1193213.802051289</v>
      </c>
      <c r="G27" s="7">
        <f t="shared" si="15"/>
        <v>1171872.3788988795</v>
      </c>
      <c r="H27" s="7">
        <f t="shared" si="15"/>
        <v>1147327.2754278602</v>
      </c>
      <c r="I27" s="7">
        <f t="shared" si="15"/>
        <v>1119327.4484078311</v>
      </c>
      <c r="J27" s="7">
        <f t="shared" si="15"/>
        <v>1087603.9387109827</v>
      </c>
      <c r="K27" s="7">
        <f t="shared" si="15"/>
        <v>1051868.6184287434</v>
      </c>
      <c r="L27" s="7">
        <f t="shared" si="15"/>
        <v>1011812.8507855149</v>
      </c>
      <c r="M27" s="7">
        <f t="shared" si="15"/>
        <v>967106.0567867856</v>
      </c>
      <c r="N27" s="7">
        <f t="shared" si="15"/>
        <v>917394.18211752723</v>
      </c>
      <c r="O27" s="7">
        <f t="shared" si="15"/>
        <v>862298.0573560925</v>
      </c>
      <c r="P27" s="7">
        <f t="shared" si="15"/>
        <v>801411.6440868309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D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56" ht="15.75" customHeight="1" x14ac:dyDescent="0.25">
      <c r="A1" s="1" t="s">
        <v>11</v>
      </c>
      <c r="B1" s="17">
        <v>1860</v>
      </c>
      <c r="C1" s="1">
        <v>1861</v>
      </c>
      <c r="D1" s="17">
        <v>1862</v>
      </c>
      <c r="E1" s="1">
        <v>1863</v>
      </c>
      <c r="F1" s="17">
        <v>1864</v>
      </c>
      <c r="G1" s="1">
        <v>1865</v>
      </c>
      <c r="H1" s="17">
        <v>1866</v>
      </c>
      <c r="I1" s="1">
        <v>1867</v>
      </c>
      <c r="J1" s="17">
        <v>1868</v>
      </c>
      <c r="K1" s="1">
        <v>1869</v>
      </c>
      <c r="L1" s="17">
        <v>1870</v>
      </c>
      <c r="M1" s="1">
        <v>1871</v>
      </c>
      <c r="N1" s="17">
        <v>1872</v>
      </c>
      <c r="O1" s="1">
        <v>1873</v>
      </c>
      <c r="P1" s="17">
        <v>1874</v>
      </c>
    </row>
    <row r="2" spans="1:56" ht="15.75" customHeight="1" x14ac:dyDescent="0.25">
      <c r="A2" s="7" t="s">
        <v>12</v>
      </c>
      <c r="B2" s="10">
        <v>99221000</v>
      </c>
      <c r="C2" s="7">
        <f t="shared" ref="C2:P2" si="0">B2*(1+B3)</f>
        <v>100957367.5</v>
      </c>
      <c r="D2" s="7">
        <f t="shared" si="0"/>
        <v>102724121.43125001</v>
      </c>
      <c r="E2" s="7">
        <f t="shared" si="0"/>
        <v>104521793.55629689</v>
      </c>
      <c r="F2" s="7">
        <f t="shared" si="0"/>
        <v>106350924.94353209</v>
      </c>
      <c r="G2" s="7">
        <f t="shared" si="0"/>
        <v>108212066.13004391</v>
      </c>
      <c r="H2" s="7">
        <f t="shared" si="0"/>
        <v>110105777.28731969</v>
      </c>
      <c r="I2" s="7">
        <f t="shared" si="0"/>
        <v>112032628.38984779</v>
      </c>
      <c r="J2" s="7">
        <f t="shared" si="0"/>
        <v>113993199.38667013</v>
      </c>
      <c r="K2" s="7">
        <f t="shared" si="0"/>
        <v>115988080.37593687</v>
      </c>
      <c r="L2" s="7">
        <f t="shared" si="0"/>
        <v>118017871.78251576</v>
      </c>
      <c r="M2" s="7">
        <f t="shared" si="0"/>
        <v>120083184.5387098</v>
      </c>
      <c r="N2" s="7">
        <f t="shared" si="0"/>
        <v>122184640.26813723</v>
      </c>
      <c r="O2" s="7">
        <f t="shared" si="0"/>
        <v>124322871.47282964</v>
      </c>
      <c r="P2" s="7">
        <f t="shared" si="0"/>
        <v>126498521.72360417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15.75" customHeight="1" x14ac:dyDescent="0.25">
      <c r="A3" s="5" t="s">
        <v>13</v>
      </c>
      <c r="B3" s="13">
        <v>1.7500000000000002E-2</v>
      </c>
      <c r="C3" s="13">
        <v>1.7500000000000002E-2</v>
      </c>
      <c r="D3" s="13">
        <v>1.7500000000000002E-2</v>
      </c>
      <c r="E3" s="13">
        <v>1.7500000000000002E-2</v>
      </c>
      <c r="F3" s="13">
        <v>1.7500000000000002E-2</v>
      </c>
      <c r="G3" s="13">
        <v>1.7500000000000002E-2</v>
      </c>
      <c r="H3" s="13">
        <v>1.7500000000000002E-2</v>
      </c>
      <c r="I3" s="13">
        <v>1.7500000000000002E-2</v>
      </c>
      <c r="J3" s="13">
        <v>1.7500000000000002E-2</v>
      </c>
      <c r="K3" s="13">
        <v>1.7500000000000002E-2</v>
      </c>
      <c r="L3" s="13">
        <v>1.7500000000000002E-2</v>
      </c>
      <c r="M3" s="13">
        <v>1.7500000000000002E-2</v>
      </c>
      <c r="N3" s="13">
        <v>1.7500000000000002E-2</v>
      </c>
      <c r="O3" s="13">
        <v>1.7500000000000002E-2</v>
      </c>
      <c r="P3" s="13">
        <v>1.7500000000000002E-2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5.75" customHeight="1" x14ac:dyDescent="0.25">
      <c r="A4" s="6" t="s">
        <v>14</v>
      </c>
      <c r="B4" s="11">
        <v>6340000</v>
      </c>
      <c r="C4" s="6">
        <f t="shared" ref="C4:P4" si="1">B4*(1+B5)</f>
        <v>6406570</v>
      </c>
      <c r="D4" s="6">
        <f t="shared" si="1"/>
        <v>6473838.9849999994</v>
      </c>
      <c r="E4" s="6">
        <f t="shared" si="1"/>
        <v>6541814.2943424992</v>
      </c>
      <c r="F4" s="6">
        <f t="shared" si="1"/>
        <v>6610503.3444330953</v>
      </c>
      <c r="G4" s="6">
        <f t="shared" si="1"/>
        <v>6679913.6295496421</v>
      </c>
      <c r="H4" s="6">
        <f t="shared" si="1"/>
        <v>6750052.7226599129</v>
      </c>
      <c r="I4" s="6">
        <f t="shared" si="1"/>
        <v>6820928.2762478413</v>
      </c>
      <c r="J4" s="6">
        <f t="shared" si="1"/>
        <v>6892548.0231484435</v>
      </c>
      <c r="K4" s="6">
        <f t="shared" si="1"/>
        <v>6964919.7773915017</v>
      </c>
      <c r="L4" s="6">
        <f t="shared" si="1"/>
        <v>7038051.4350541122</v>
      </c>
      <c r="M4" s="6">
        <f t="shared" si="1"/>
        <v>7111950.9751221798</v>
      </c>
      <c r="N4" s="6">
        <f t="shared" si="1"/>
        <v>7186626.460360962</v>
      </c>
      <c r="O4" s="6">
        <f t="shared" si="1"/>
        <v>7262086.0381947514</v>
      </c>
      <c r="P4" s="6">
        <f t="shared" si="1"/>
        <v>7338337.9415957956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ht="15.75" customHeight="1" x14ac:dyDescent="0.25">
      <c r="A5" s="5" t="s">
        <v>15</v>
      </c>
      <c r="B5" s="13">
        <v>1.0500000000000001E-2</v>
      </c>
      <c r="C5" s="13">
        <v>1.0500000000000001E-2</v>
      </c>
      <c r="D5" s="13">
        <v>1.0500000000000001E-2</v>
      </c>
      <c r="E5" s="13">
        <v>1.0500000000000001E-2</v>
      </c>
      <c r="F5" s="13">
        <v>1.0500000000000001E-2</v>
      </c>
      <c r="G5" s="13">
        <v>1.0500000000000001E-2</v>
      </c>
      <c r="H5" s="13">
        <v>1.0500000000000001E-2</v>
      </c>
      <c r="I5" s="13">
        <v>1.0500000000000001E-2</v>
      </c>
      <c r="J5" s="13">
        <v>1.0500000000000001E-2</v>
      </c>
      <c r="K5" s="13">
        <v>1.0500000000000001E-2</v>
      </c>
      <c r="L5" s="13">
        <v>1.0500000000000001E-2</v>
      </c>
      <c r="M5" s="13">
        <v>1.0500000000000001E-2</v>
      </c>
      <c r="N5" s="13">
        <v>1.0500000000000001E-2</v>
      </c>
      <c r="O5" s="13">
        <v>1.0500000000000001E-2</v>
      </c>
      <c r="P5" s="13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ht="15.75" customHeight="1" x14ac:dyDescent="0.25">
      <c r="A6" s="9" t="s">
        <v>16</v>
      </c>
      <c r="B6" s="12">
        <f t="shared" ref="B6:P6" si="2">B2/B4</f>
        <v>15.65</v>
      </c>
      <c r="C6" s="9">
        <f t="shared" si="2"/>
        <v>15.758411677387432</v>
      </c>
      <c r="D6" s="9">
        <f t="shared" si="2"/>
        <v>15.86757435105563</v>
      </c>
      <c r="E6" s="9">
        <f t="shared" si="2"/>
        <v>15.977493223353889</v>
      </c>
      <c r="F6" s="9">
        <f t="shared" si="2"/>
        <v>16.088173532669554</v>
      </c>
      <c r="G6" s="9">
        <f t="shared" si="2"/>
        <v>16.199620553677658</v>
      </c>
      <c r="H6" s="9">
        <f t="shared" si="2"/>
        <v>16.3118395975923</v>
      </c>
      <c r="I6" s="9">
        <f t="shared" si="2"/>
        <v>16.42483601241976</v>
      </c>
      <c r="J6" s="9">
        <f t="shared" si="2"/>
        <v>16.538615183213366</v>
      </c>
      <c r="K6" s="9">
        <f t="shared" si="2"/>
        <v>16.653182532330138</v>
      </c>
      <c r="L6" s="9">
        <f t="shared" si="2"/>
        <v>16.768543519689178</v>
      </c>
      <c r="M6" s="9">
        <f t="shared" si="2"/>
        <v>16.884703643031909</v>
      </c>
      <c r="N6" s="9">
        <f t="shared" si="2"/>
        <v>17.001668438184037</v>
      </c>
      <c r="O6" s="9">
        <f t="shared" si="2"/>
        <v>17.119443479319408</v>
      </c>
      <c r="P6" s="9">
        <f t="shared" si="2"/>
        <v>17.238034379225631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ht="15.75" customHeight="1" x14ac:dyDescent="0.25">
      <c r="A7" s="7" t="s">
        <v>17</v>
      </c>
      <c r="B7" s="10">
        <v>-29300000</v>
      </c>
      <c r="C7" s="7">
        <f t="shared" ref="C7:P7" si="3">B7+B14</f>
        <v>-30055639.579999998</v>
      </c>
      <c r="D7" s="7">
        <f t="shared" si="3"/>
        <v>-30868222.977049999</v>
      </c>
      <c r="E7" s="7">
        <f t="shared" si="3"/>
        <v>-31746616.330340374</v>
      </c>
      <c r="F7" s="7">
        <f t="shared" si="3"/>
        <v>-32701257.468527891</v>
      </c>
      <c r="G7" s="7">
        <f t="shared" si="3"/>
        <v>-33744438.39006687</v>
      </c>
      <c r="H7" s="7">
        <f t="shared" si="3"/>
        <v>-34890638.582583934</v>
      </c>
      <c r="I7" s="7">
        <f t="shared" si="3"/>
        <v>-36156918.332194403</v>
      </c>
      <c r="J7" s="7">
        <f t="shared" si="3"/>
        <v>-37563382.820817806</v>
      </c>
      <c r="K7" s="7">
        <f t="shared" si="3"/>
        <v>-39133729.753197916</v>
      </c>
      <c r="L7" s="7">
        <f t="shared" si="3"/>
        <v>-40895895.54883752</v>
      </c>
      <c r="M7" s="7">
        <f t="shared" si="3"/>
        <v>-42882817.840393372</v>
      </c>
      <c r="N7" s="7">
        <f t="shared" si="3"/>
        <v>-45133335.213552669</v>
      </c>
      <c r="O7" s="7">
        <f t="shared" si="3"/>
        <v>-47693248.891713686</v>
      </c>
      <c r="P7" s="7">
        <f t="shared" si="3"/>
        <v>-50616575.515388817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ht="15.75" customHeight="1" x14ac:dyDescent="0.25">
      <c r="A8" s="5" t="s">
        <v>18</v>
      </c>
      <c r="B8" s="13">
        <v>0.18</v>
      </c>
      <c r="C8" s="13">
        <v>0.18</v>
      </c>
      <c r="D8" s="13">
        <v>0.18</v>
      </c>
      <c r="E8" s="13">
        <v>0.18</v>
      </c>
      <c r="F8" s="13">
        <v>0.18</v>
      </c>
      <c r="G8" s="13">
        <v>0.18</v>
      </c>
      <c r="H8" s="13">
        <v>0.18</v>
      </c>
      <c r="I8" s="13">
        <v>0.18</v>
      </c>
      <c r="J8" s="13">
        <v>0.18</v>
      </c>
      <c r="K8" s="13">
        <v>0.18</v>
      </c>
      <c r="L8" s="13">
        <v>0.18</v>
      </c>
      <c r="M8" s="13">
        <v>0.18</v>
      </c>
      <c r="N8" s="13">
        <v>0.18</v>
      </c>
      <c r="O8" s="13">
        <v>0.18</v>
      </c>
      <c r="P8" s="13">
        <v>0.18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5.75" customHeight="1" x14ac:dyDescent="0.25">
      <c r="A9" s="1" t="s">
        <v>19</v>
      </c>
      <c r="B9" s="13">
        <f t="shared" ref="B9:P9" si="4">B7/B2</f>
        <v>-0.29530039003839914</v>
      </c>
      <c r="C9" s="5">
        <f t="shared" si="4"/>
        <v>-0.29770625288936936</v>
      </c>
      <c r="D9" s="5">
        <f t="shared" si="4"/>
        <v>-0.30049634445118251</v>
      </c>
      <c r="E9" s="5">
        <f t="shared" si="4"/>
        <v>-0.30373202803146704</v>
      </c>
      <c r="F9" s="5">
        <f t="shared" si="4"/>
        <v>-0.30748446697469622</v>
      </c>
      <c r="G9" s="5">
        <f t="shared" si="4"/>
        <v>-0.31183618977863775</v>
      </c>
      <c r="H9" s="5">
        <f t="shared" si="4"/>
        <v>-0.31688290516797529</v>
      </c>
      <c r="I9" s="5">
        <f t="shared" si="4"/>
        <v>-0.32273560704455351</v>
      </c>
      <c r="J9" s="5">
        <f t="shared" si="4"/>
        <v>-0.32952301560903735</v>
      </c>
      <c r="K9" s="5">
        <f t="shared" si="4"/>
        <v>-0.33739440834229623</v>
      </c>
      <c r="L9" s="5">
        <f t="shared" si="4"/>
        <v>-0.3465229031091222</v>
      </c>
      <c r="M9" s="5">
        <f t="shared" si="4"/>
        <v>-0.35710926559055189</v>
      </c>
      <c r="N9" s="5">
        <f t="shared" si="4"/>
        <v>-0.369386324782775</v>
      </c>
      <c r="O9" s="5">
        <f t="shared" si="4"/>
        <v>-0.3836240936740018</v>
      </c>
      <c r="P9" s="5">
        <f t="shared" si="4"/>
        <v>-0.40013570771984719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ht="15.75" customHeight="1" x14ac:dyDescent="0.25">
      <c r="A10" s="1" t="s">
        <v>20</v>
      </c>
      <c r="B10" s="17">
        <v>0.11</v>
      </c>
      <c r="C10" s="17">
        <v>0.11</v>
      </c>
      <c r="D10" s="17">
        <v>0.11</v>
      </c>
      <c r="E10" s="17">
        <v>0.11</v>
      </c>
      <c r="F10" s="17">
        <v>0.11</v>
      </c>
      <c r="G10" s="17">
        <v>0.11</v>
      </c>
      <c r="H10" s="17">
        <v>0.11</v>
      </c>
      <c r="I10" s="17">
        <v>0.11</v>
      </c>
      <c r="J10" s="17">
        <v>0.11</v>
      </c>
      <c r="K10" s="17">
        <v>0.11</v>
      </c>
      <c r="L10" s="17">
        <v>0.11</v>
      </c>
      <c r="M10" s="17">
        <v>0.11</v>
      </c>
      <c r="N10" s="17">
        <v>0.11</v>
      </c>
      <c r="O10" s="17">
        <v>0.11</v>
      </c>
      <c r="P10" s="17">
        <v>0.11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ht="15.75" customHeight="1" x14ac:dyDescent="0.25">
      <c r="A11" s="1" t="s">
        <v>21</v>
      </c>
      <c r="B11" s="13">
        <v>3.2000000000000001E-2</v>
      </c>
      <c r="C11" s="13">
        <v>3.2000000000000001E-2</v>
      </c>
      <c r="D11" s="13">
        <v>3.2000000000000001E-2</v>
      </c>
      <c r="E11" s="13">
        <v>3.2000000000000001E-2</v>
      </c>
      <c r="F11" s="13">
        <v>3.2000000000000001E-2</v>
      </c>
      <c r="G11" s="13">
        <v>3.2000000000000001E-2</v>
      </c>
      <c r="H11" s="13">
        <v>3.2000000000000001E-2</v>
      </c>
      <c r="I11" s="13">
        <v>3.2000000000000001E-2</v>
      </c>
      <c r="J11" s="13">
        <v>3.2000000000000001E-2</v>
      </c>
      <c r="K11" s="13">
        <v>3.2000000000000001E-2</v>
      </c>
      <c r="L11" s="13">
        <v>3.2000000000000001E-2</v>
      </c>
      <c r="M11" s="13">
        <v>3.2000000000000001E-2</v>
      </c>
      <c r="N11" s="13">
        <v>3.2000000000000001E-2</v>
      </c>
      <c r="O11" s="13">
        <v>3.2000000000000001E-2</v>
      </c>
      <c r="P11" s="13">
        <v>3.2000000000000001E-2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ht="15.75" customHeight="1" x14ac:dyDescent="0.25">
      <c r="A12" s="1" t="s">
        <v>22</v>
      </c>
      <c r="B12" s="13">
        <v>0.06</v>
      </c>
      <c r="C12" s="13">
        <v>0.06</v>
      </c>
      <c r="D12" s="13">
        <v>0.06</v>
      </c>
      <c r="E12" s="13">
        <v>0.06</v>
      </c>
      <c r="F12" s="13">
        <v>0.06</v>
      </c>
      <c r="G12" s="13">
        <v>0.06</v>
      </c>
      <c r="H12" s="13">
        <v>0.06</v>
      </c>
      <c r="I12" s="13">
        <v>0.06</v>
      </c>
      <c r="J12" s="13">
        <v>0.06</v>
      </c>
      <c r="K12" s="13">
        <v>0.06</v>
      </c>
      <c r="L12" s="13">
        <v>0.06</v>
      </c>
      <c r="M12" s="13">
        <v>0.06</v>
      </c>
      <c r="N12" s="13">
        <v>0.06</v>
      </c>
      <c r="O12" s="13">
        <v>0.06</v>
      </c>
      <c r="P12" s="13">
        <v>0.06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ht="15.75" customHeight="1" x14ac:dyDescent="0.25">
      <c r="B13" s="18"/>
    </row>
    <row r="14" spans="1:56" ht="15.75" customHeight="1" x14ac:dyDescent="0.25">
      <c r="A14" s="7" t="s">
        <v>23</v>
      </c>
      <c r="B14" s="10">
        <f t="shared" ref="B14:P14" si="5">B16-B21</f>
        <v>-755639.58000000007</v>
      </c>
      <c r="C14" s="7">
        <f t="shared" si="5"/>
        <v>-812583.39704999886</v>
      </c>
      <c r="D14" s="7">
        <f t="shared" si="5"/>
        <v>-878393.35329037439</v>
      </c>
      <c r="E14" s="7">
        <f t="shared" si="5"/>
        <v>-954641.13818751648</v>
      </c>
      <c r="F14" s="7">
        <f t="shared" si="5"/>
        <v>-1043180.921538977</v>
      </c>
      <c r="G14" s="7">
        <f t="shared" si="5"/>
        <v>-1146200.1925170626</v>
      </c>
      <c r="H14" s="7">
        <f t="shared" si="5"/>
        <v>-1266279.7496104715</v>
      </c>
      <c r="I14" s="7">
        <f t="shared" si="5"/>
        <v>-1406464.4886234021</v>
      </c>
      <c r="J14" s="7">
        <f t="shared" si="5"/>
        <v>-1570346.9323801091</v>
      </c>
      <c r="K14" s="7">
        <f t="shared" si="5"/>
        <v>-1762165.7956396053</v>
      </c>
      <c r="L14" s="7">
        <f t="shared" si="5"/>
        <v>-1986922.2915558545</v>
      </c>
      <c r="M14" s="7">
        <f t="shared" si="5"/>
        <v>-2250517.3731592949</v>
      </c>
      <c r="N14" s="7">
        <f t="shared" si="5"/>
        <v>-2559913.6781610176</v>
      </c>
      <c r="O14" s="7">
        <f t="shared" si="5"/>
        <v>-2923326.6236751275</v>
      </c>
      <c r="P14" s="7">
        <f t="shared" si="5"/>
        <v>-3350449.8978420664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ht="15.75" customHeight="1" x14ac:dyDescent="0.25">
      <c r="A15" s="7"/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ht="15.75" customHeight="1" x14ac:dyDescent="0.25">
      <c r="A16" s="7" t="s">
        <v>24</v>
      </c>
      <c r="B16" s="10">
        <f t="shared" ref="B16:P16" si="6">SUM(B17:B19)</f>
        <v>6302517.9199999999</v>
      </c>
      <c r="C16" s="10">
        <f t="shared" si="6"/>
        <v>6412811.9835999999</v>
      </c>
      <c r="D16" s="10">
        <f t="shared" si="6"/>
        <v>6525036.1933129998</v>
      </c>
      <c r="E16" s="10">
        <f t="shared" si="6"/>
        <v>6639224.3266959786</v>
      </c>
      <c r="F16" s="10">
        <f t="shared" si="6"/>
        <v>6755410.7524131592</v>
      </c>
      <c r="G16" s="10">
        <f t="shared" si="6"/>
        <v>6873630.4405803895</v>
      </c>
      <c r="H16" s="10">
        <f t="shared" si="6"/>
        <v>6993918.9732905468</v>
      </c>
      <c r="I16" s="10">
        <f t="shared" si="6"/>
        <v>7116312.5553231305</v>
      </c>
      <c r="J16" s="10">
        <f t="shared" si="6"/>
        <v>7240848.0250412868</v>
      </c>
      <c r="K16" s="10">
        <f t="shared" si="6"/>
        <v>7367562.8654795093</v>
      </c>
      <c r="L16" s="10">
        <f t="shared" si="6"/>
        <v>7496495.2156254007</v>
      </c>
      <c r="M16" s="10">
        <f t="shared" si="6"/>
        <v>7627683.8818988465</v>
      </c>
      <c r="N16" s="10">
        <f t="shared" si="6"/>
        <v>7761168.3498320766</v>
      </c>
      <c r="O16" s="10">
        <f t="shared" si="6"/>
        <v>7896988.795954139</v>
      </c>
      <c r="P16" s="10">
        <f t="shared" si="6"/>
        <v>8035186.0998833366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ht="15.75" customHeight="1" x14ac:dyDescent="0.25">
      <c r="A17" s="7" t="s">
        <v>25</v>
      </c>
      <c r="B17" s="10">
        <f t="shared" ref="B17:P17" si="7">B12*B2</f>
        <v>5953260</v>
      </c>
      <c r="C17" s="7">
        <f t="shared" si="7"/>
        <v>6057442.0499999998</v>
      </c>
      <c r="D17" s="7">
        <f t="shared" si="7"/>
        <v>6163447.2858750001</v>
      </c>
      <c r="E17" s="7">
        <f t="shared" si="7"/>
        <v>6271307.6133778132</v>
      </c>
      <c r="F17" s="7">
        <f t="shared" si="7"/>
        <v>6381055.4966119258</v>
      </c>
      <c r="G17" s="7">
        <f t="shared" si="7"/>
        <v>6492723.9678026345</v>
      </c>
      <c r="H17" s="7">
        <f t="shared" si="7"/>
        <v>6606346.6372391814</v>
      </c>
      <c r="I17" s="7">
        <f t="shared" si="7"/>
        <v>6721957.7033908665</v>
      </c>
      <c r="J17" s="7">
        <f t="shared" si="7"/>
        <v>6839591.9632002078</v>
      </c>
      <c r="K17" s="7">
        <f t="shared" si="7"/>
        <v>6959284.8225562116</v>
      </c>
      <c r="L17" s="7">
        <f t="shared" si="7"/>
        <v>7081072.3069509454</v>
      </c>
      <c r="M17" s="7">
        <f t="shared" si="7"/>
        <v>7204991.0723225884</v>
      </c>
      <c r="N17" s="7">
        <f t="shared" si="7"/>
        <v>7331078.4160882337</v>
      </c>
      <c r="O17" s="7">
        <f t="shared" si="7"/>
        <v>7459372.2883697785</v>
      </c>
      <c r="P17" s="7">
        <f t="shared" si="7"/>
        <v>7589911.3034162503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ht="15.75" customHeight="1" x14ac:dyDescent="0.25">
      <c r="A18" s="7" t="s">
        <v>26</v>
      </c>
      <c r="B18" s="10">
        <f t="shared" ref="B18:P18" si="8">B11*B10*B2</f>
        <v>349257.92</v>
      </c>
      <c r="C18" s="7">
        <f t="shared" si="8"/>
        <v>355369.93359999999</v>
      </c>
      <c r="D18" s="7">
        <f t="shared" si="8"/>
        <v>361588.90743800002</v>
      </c>
      <c r="E18" s="7">
        <f t="shared" si="8"/>
        <v>367916.71331816504</v>
      </c>
      <c r="F18" s="7">
        <f t="shared" si="8"/>
        <v>374355.255801233</v>
      </c>
      <c r="G18" s="7">
        <f t="shared" si="8"/>
        <v>380906.47277775459</v>
      </c>
      <c r="H18" s="7">
        <f t="shared" si="8"/>
        <v>387572.3360513653</v>
      </c>
      <c r="I18" s="7">
        <f t="shared" si="8"/>
        <v>394354.85193226422</v>
      </c>
      <c r="J18" s="7">
        <f t="shared" si="8"/>
        <v>401256.06184107886</v>
      </c>
      <c r="K18" s="7">
        <f t="shared" si="8"/>
        <v>408278.04292329779</v>
      </c>
      <c r="L18" s="7">
        <f t="shared" si="8"/>
        <v>415422.90867445548</v>
      </c>
      <c r="M18" s="7">
        <f t="shared" si="8"/>
        <v>422692.80957625853</v>
      </c>
      <c r="N18" s="7">
        <f t="shared" si="8"/>
        <v>430089.93374384305</v>
      </c>
      <c r="O18" s="7">
        <f t="shared" si="8"/>
        <v>437616.50758436037</v>
      </c>
      <c r="P18" s="7">
        <f t="shared" si="8"/>
        <v>445274.79646708671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5.75" customHeight="1" x14ac:dyDescent="0.25">
      <c r="A19" s="7" t="s">
        <v>27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5.75" customHeight="1" x14ac:dyDescent="0.25">
      <c r="A20" s="9"/>
      <c r="B20" s="1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</row>
    <row r="21" spans="1:56" ht="15.75" customHeight="1" x14ac:dyDescent="0.25">
      <c r="A21" s="7" t="s">
        <v>28</v>
      </c>
      <c r="B21" s="10">
        <f t="shared" ref="B21:P21" si="9">SUM(B22:B27)</f>
        <v>7058157.5</v>
      </c>
      <c r="C21" s="10">
        <f t="shared" si="9"/>
        <v>7225395.3806499988</v>
      </c>
      <c r="D21" s="10">
        <f t="shared" si="9"/>
        <v>7403429.5466033742</v>
      </c>
      <c r="E21" s="10">
        <f t="shared" si="9"/>
        <v>7593865.4648834951</v>
      </c>
      <c r="F21" s="10">
        <f t="shared" si="9"/>
        <v>7798591.6739521362</v>
      </c>
      <c r="G21" s="10">
        <f t="shared" si="9"/>
        <v>8019830.6330974521</v>
      </c>
      <c r="H21" s="10">
        <f t="shared" si="9"/>
        <v>8260198.7229010183</v>
      </c>
      <c r="I21" s="10">
        <f t="shared" si="9"/>
        <v>8522777.0439465325</v>
      </c>
      <c r="J21" s="10">
        <f t="shared" si="9"/>
        <v>8811194.9574213959</v>
      </c>
      <c r="K21" s="10">
        <f t="shared" si="9"/>
        <v>9129728.6611191146</v>
      </c>
      <c r="L21" s="10">
        <f t="shared" si="9"/>
        <v>9483417.5071812551</v>
      </c>
      <c r="M21" s="10">
        <f t="shared" si="9"/>
        <v>9878201.2550581414</v>
      </c>
      <c r="N21" s="10">
        <f t="shared" si="9"/>
        <v>10321082.027993094</v>
      </c>
      <c r="O21" s="10">
        <f t="shared" si="9"/>
        <v>10820315.419629266</v>
      </c>
      <c r="P21" s="10">
        <f t="shared" si="9"/>
        <v>11385635.997725403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ht="15.75" customHeight="1" x14ac:dyDescent="0.25">
      <c r="A22" s="7" t="s">
        <v>29</v>
      </c>
      <c r="B22" s="10">
        <v>940000</v>
      </c>
      <c r="C22" s="7">
        <f t="shared" ref="C22:P22" si="10">B22*(1+C$3)</f>
        <v>956450.00000000012</v>
      </c>
      <c r="D22" s="7">
        <f t="shared" si="10"/>
        <v>973187.87500000023</v>
      </c>
      <c r="E22" s="7">
        <f t="shared" si="10"/>
        <v>990218.66281250026</v>
      </c>
      <c r="F22" s="7">
        <f t="shared" si="10"/>
        <v>1007547.4894117191</v>
      </c>
      <c r="G22" s="7">
        <f t="shared" si="10"/>
        <v>1025179.5704764243</v>
      </c>
      <c r="H22" s="7">
        <f t="shared" si="10"/>
        <v>1043120.2129597618</v>
      </c>
      <c r="I22" s="7">
        <f t="shared" si="10"/>
        <v>1061374.8166865578</v>
      </c>
      <c r="J22" s="7">
        <f t="shared" si="10"/>
        <v>1079948.8759785728</v>
      </c>
      <c r="K22" s="7">
        <f t="shared" si="10"/>
        <v>1098847.9813081978</v>
      </c>
      <c r="L22" s="7">
        <f t="shared" si="10"/>
        <v>1118077.8209810914</v>
      </c>
      <c r="M22" s="7">
        <f t="shared" si="10"/>
        <v>1137644.1828482605</v>
      </c>
      <c r="N22" s="7">
        <f t="shared" si="10"/>
        <v>1157552.9560481051</v>
      </c>
      <c r="O22" s="7">
        <f t="shared" si="10"/>
        <v>1177810.132778947</v>
      </c>
      <c r="P22" s="7">
        <f t="shared" si="10"/>
        <v>1198421.8101025787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5.75" customHeight="1" x14ac:dyDescent="0.25">
      <c r="A23" s="7" t="s">
        <v>30</v>
      </c>
      <c r="B23" s="10">
        <v>100000</v>
      </c>
      <c r="C23" s="7">
        <f t="shared" ref="C23:P23" si="11">B23*(1+C$3)</f>
        <v>101750</v>
      </c>
      <c r="D23" s="7">
        <f t="shared" si="11"/>
        <v>103530.625</v>
      </c>
      <c r="E23" s="7">
        <f t="shared" si="11"/>
        <v>105342.41093750001</v>
      </c>
      <c r="F23" s="7">
        <f t="shared" si="11"/>
        <v>107185.90312890627</v>
      </c>
      <c r="G23" s="7">
        <f t="shared" si="11"/>
        <v>109061.65643366214</v>
      </c>
      <c r="H23" s="7">
        <f t="shared" si="11"/>
        <v>110970.23542125123</v>
      </c>
      <c r="I23" s="7">
        <f t="shared" si="11"/>
        <v>112912.21454112313</v>
      </c>
      <c r="J23" s="7">
        <f t="shared" si="11"/>
        <v>114888.17829559279</v>
      </c>
      <c r="K23" s="7">
        <f t="shared" si="11"/>
        <v>116898.72141576567</v>
      </c>
      <c r="L23" s="7">
        <f t="shared" si="11"/>
        <v>118944.44904054159</v>
      </c>
      <c r="M23" s="7">
        <f t="shared" si="11"/>
        <v>121025.97689875108</v>
      </c>
      <c r="N23" s="7">
        <f t="shared" si="11"/>
        <v>123143.93149447923</v>
      </c>
      <c r="O23" s="7">
        <f t="shared" si="11"/>
        <v>125298.95029563262</v>
      </c>
      <c r="P23" s="7">
        <f t="shared" si="11"/>
        <v>127491.6819258062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5.75" customHeight="1" x14ac:dyDescent="0.25">
      <c r="A24" s="7" t="s">
        <v>31</v>
      </c>
      <c r="B24" s="10">
        <v>0</v>
      </c>
      <c r="C24" s="7">
        <f t="shared" ref="C24:P24" si="12">B24*(1+C$3)</f>
        <v>0</v>
      </c>
      <c r="D24" s="7">
        <f t="shared" si="12"/>
        <v>0</v>
      </c>
      <c r="E24" s="7">
        <f t="shared" si="12"/>
        <v>0</v>
      </c>
      <c r="F24" s="7">
        <f t="shared" si="12"/>
        <v>0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0</v>
      </c>
      <c r="O24" s="7">
        <f t="shared" si="12"/>
        <v>0</v>
      </c>
      <c r="P24" s="7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ht="15.75" customHeight="1" x14ac:dyDescent="0.25">
      <c r="A25" s="7" t="s">
        <v>32</v>
      </c>
      <c r="B25" s="10">
        <f>B2*0.0075</f>
        <v>744157.5</v>
      </c>
      <c r="C25" s="7">
        <f t="shared" ref="C25:P25" si="13">B25*(1+C$3)</f>
        <v>757180.25625000009</v>
      </c>
      <c r="D25" s="7">
        <f t="shared" si="13"/>
        <v>770430.91073437512</v>
      </c>
      <c r="E25" s="7">
        <f t="shared" si="13"/>
        <v>783913.45167222677</v>
      </c>
      <c r="F25" s="7">
        <f t="shared" si="13"/>
        <v>797631.93707649084</v>
      </c>
      <c r="G25" s="7">
        <f t="shared" si="13"/>
        <v>811590.49597532954</v>
      </c>
      <c r="H25" s="7">
        <f t="shared" si="13"/>
        <v>825793.32965489791</v>
      </c>
      <c r="I25" s="7">
        <f t="shared" si="13"/>
        <v>840244.71292385866</v>
      </c>
      <c r="J25" s="7">
        <f t="shared" si="13"/>
        <v>854948.99540002621</v>
      </c>
      <c r="K25" s="7">
        <f t="shared" si="13"/>
        <v>869910.60281952668</v>
      </c>
      <c r="L25" s="7">
        <f t="shared" si="13"/>
        <v>885134.03836886841</v>
      </c>
      <c r="M25" s="7">
        <f t="shared" si="13"/>
        <v>900623.88404032367</v>
      </c>
      <c r="N25" s="7">
        <f t="shared" si="13"/>
        <v>916384.80201102945</v>
      </c>
      <c r="O25" s="7">
        <f t="shared" si="13"/>
        <v>932421.53604622255</v>
      </c>
      <c r="P25" s="7">
        <f t="shared" si="13"/>
        <v>948738.91292703152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ht="15.75" customHeight="1" x14ac:dyDescent="0.25">
      <c r="A26" s="7" t="s">
        <v>33</v>
      </c>
      <c r="B26" s="10">
        <v>0</v>
      </c>
      <c r="C26" s="7">
        <f t="shared" ref="C26:P26" si="14">B26*(1+C$3)</f>
        <v>0</v>
      </c>
      <c r="D26" s="7">
        <f t="shared" si="14"/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f t="shared" si="14"/>
        <v>0</v>
      </c>
      <c r="M26" s="7">
        <f t="shared" si="14"/>
        <v>0</v>
      </c>
      <c r="N26" s="7">
        <f t="shared" si="14"/>
        <v>0</v>
      </c>
      <c r="O26" s="7">
        <f t="shared" si="14"/>
        <v>0</v>
      </c>
      <c r="P26" s="7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ht="15.75" customHeight="1" x14ac:dyDescent="0.25">
      <c r="A27" s="7" t="s">
        <v>34</v>
      </c>
      <c r="B27" s="10">
        <f t="shared" ref="B27:P27" si="15">B8*-B7</f>
        <v>5274000</v>
      </c>
      <c r="C27" s="7">
        <f t="shared" si="15"/>
        <v>5410015.1243999992</v>
      </c>
      <c r="D27" s="7">
        <f t="shared" si="15"/>
        <v>5556280.1358689992</v>
      </c>
      <c r="E27" s="7">
        <f t="shared" si="15"/>
        <v>5714390.9394612676</v>
      </c>
      <c r="F27" s="7">
        <f t="shared" si="15"/>
        <v>5886226.3443350205</v>
      </c>
      <c r="G27" s="7">
        <f t="shared" si="15"/>
        <v>6073998.9102120362</v>
      </c>
      <c r="H27" s="7">
        <f t="shared" si="15"/>
        <v>6280314.9448651075</v>
      </c>
      <c r="I27" s="7">
        <f t="shared" si="15"/>
        <v>6508245.2997949924</v>
      </c>
      <c r="J27" s="7">
        <f t="shared" si="15"/>
        <v>6761408.9077472044</v>
      </c>
      <c r="K27" s="7">
        <f t="shared" si="15"/>
        <v>7044071.3555756249</v>
      </c>
      <c r="L27" s="7">
        <f t="shared" si="15"/>
        <v>7361261.1987907533</v>
      </c>
      <c r="M27" s="7">
        <f t="shared" si="15"/>
        <v>7718907.2112708064</v>
      </c>
      <c r="N27" s="7">
        <f t="shared" si="15"/>
        <v>8124000.3384394804</v>
      </c>
      <c r="O27" s="7">
        <f t="shared" si="15"/>
        <v>8584784.8005084638</v>
      </c>
      <c r="P27" s="7">
        <f t="shared" si="15"/>
        <v>9110983.592769986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D27"/>
  <sheetViews>
    <sheetView workbookViewId="0">
      <pane xSplit="1" topLeftCell="B1" activePane="topRight" state="frozen"/>
      <selection pane="topRight" activeCell="D14" sqref="D14"/>
    </sheetView>
  </sheetViews>
  <sheetFormatPr defaultColWidth="12.6328125" defaultRowHeight="15.75" customHeight="1" x14ac:dyDescent="0.25"/>
  <cols>
    <col min="1" max="1" width="17.36328125" customWidth="1"/>
    <col min="3" max="16" width="13.6328125" customWidth="1"/>
  </cols>
  <sheetData>
    <row r="1" spans="1:5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56" ht="15.75" customHeight="1" x14ac:dyDescent="0.25">
      <c r="A2" s="7" t="s">
        <v>12</v>
      </c>
      <c r="B2" s="10">
        <v>988414000</v>
      </c>
      <c r="C2" s="7">
        <f>B2*(1+B3)</f>
        <v>1001757589.0000001</v>
      </c>
      <c r="D2" s="7">
        <f t="shared" ref="D2:P2" si="0">C2*(1+C3)</f>
        <v>1015281316.4515002</v>
      </c>
      <c r="E2" s="7">
        <f t="shared" si="0"/>
        <v>1028987614.2235955</v>
      </c>
      <c r="F2" s="7">
        <f t="shared" si="0"/>
        <v>1042878947.0156142</v>
      </c>
      <c r="G2" s="7">
        <f t="shared" si="0"/>
        <v>1056957812.800325</v>
      </c>
      <c r="H2" s="7">
        <f t="shared" si="0"/>
        <v>1071226743.2731295</v>
      </c>
      <c r="I2" s="7">
        <f t="shared" si="0"/>
        <v>1085688304.3073168</v>
      </c>
      <c r="J2" s="7">
        <f t="shared" si="0"/>
        <v>1100345096.4154656</v>
      </c>
      <c r="K2" s="7">
        <f t="shared" si="0"/>
        <v>1115199755.2170744</v>
      </c>
      <c r="L2" s="7">
        <f t="shared" si="0"/>
        <v>1130254951.9125049</v>
      </c>
      <c r="M2" s="7">
        <f t="shared" si="0"/>
        <v>1145513393.7633238</v>
      </c>
      <c r="N2" s="7">
        <f t="shared" si="0"/>
        <v>1160977824.5791287</v>
      </c>
      <c r="O2" s="7">
        <f t="shared" si="0"/>
        <v>1176651025.210947</v>
      </c>
      <c r="P2" s="7">
        <f t="shared" si="0"/>
        <v>1192535814.0512948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15.75" customHeight="1" x14ac:dyDescent="0.25">
      <c r="A3" s="5" t="s">
        <v>13</v>
      </c>
      <c r="B3" s="13">
        <v>1.35E-2</v>
      </c>
      <c r="C3" s="13">
        <v>1.35E-2</v>
      </c>
      <c r="D3" s="13">
        <v>1.35E-2</v>
      </c>
      <c r="E3" s="13">
        <v>1.35E-2</v>
      </c>
      <c r="F3" s="13">
        <v>1.35E-2</v>
      </c>
      <c r="G3" s="13">
        <v>1.35E-2</v>
      </c>
      <c r="H3" s="13">
        <v>1.35E-2</v>
      </c>
      <c r="I3" s="13">
        <v>1.35E-2</v>
      </c>
      <c r="J3" s="13">
        <v>1.35E-2</v>
      </c>
      <c r="K3" s="13">
        <v>1.35E-2</v>
      </c>
      <c r="L3" s="13">
        <v>1.35E-2</v>
      </c>
      <c r="M3" s="13">
        <v>1.35E-2</v>
      </c>
      <c r="N3" s="13">
        <v>1.35E-2</v>
      </c>
      <c r="O3" s="13">
        <v>1.35E-2</v>
      </c>
      <c r="P3" s="13">
        <v>1.35E-2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5.75" customHeight="1" x14ac:dyDescent="0.25">
      <c r="A4" s="6" t="s">
        <v>14</v>
      </c>
      <c r="B4" s="11">
        <v>41530000</v>
      </c>
      <c r="C4" s="6">
        <f t="shared" ref="C4:P4" si="1">B4*(1+B5)</f>
        <v>41737649.999999993</v>
      </c>
      <c r="D4" s="6">
        <f t="shared" si="1"/>
        <v>41946338.249999985</v>
      </c>
      <c r="E4" s="6">
        <f t="shared" si="1"/>
        <v>42156069.941249982</v>
      </c>
      <c r="F4" s="6">
        <f t="shared" si="1"/>
        <v>42366850.290956229</v>
      </c>
      <c r="G4" s="6">
        <f t="shared" si="1"/>
        <v>42578684.542411007</v>
      </c>
      <c r="H4" s="6">
        <f t="shared" si="1"/>
        <v>42791577.965123057</v>
      </c>
      <c r="I4" s="6">
        <f t="shared" si="1"/>
        <v>43005535.85494867</v>
      </c>
      <c r="J4" s="6">
        <f t="shared" si="1"/>
        <v>43220563.534223408</v>
      </c>
      <c r="K4" s="6">
        <f t="shared" si="1"/>
        <v>43436666.35189452</v>
      </c>
      <c r="L4" s="6">
        <f t="shared" si="1"/>
        <v>43653849.683653988</v>
      </c>
      <c r="M4" s="6">
        <f t="shared" si="1"/>
        <v>43872118.932072252</v>
      </c>
      <c r="N4" s="6">
        <f t="shared" si="1"/>
        <v>44091479.526732609</v>
      </c>
      <c r="O4" s="6">
        <f t="shared" si="1"/>
        <v>44311936.924366266</v>
      </c>
      <c r="P4" s="6">
        <f t="shared" si="1"/>
        <v>44533496.608988091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ht="15.75" customHeight="1" x14ac:dyDescent="0.25">
      <c r="A5" s="5" t="s">
        <v>15</v>
      </c>
      <c r="B5" s="13">
        <v>5.0000000000000001E-3</v>
      </c>
      <c r="C5" s="13">
        <v>5.0000000000000001E-3</v>
      </c>
      <c r="D5" s="13">
        <v>5.0000000000000001E-3</v>
      </c>
      <c r="E5" s="13">
        <v>5.0000000000000001E-3</v>
      </c>
      <c r="F5" s="13">
        <v>5.0000000000000001E-3</v>
      </c>
      <c r="G5" s="13">
        <v>5.0000000000000001E-3</v>
      </c>
      <c r="H5" s="13">
        <v>5.0000000000000001E-3</v>
      </c>
      <c r="I5" s="13">
        <v>5.0000000000000001E-3</v>
      </c>
      <c r="J5" s="13">
        <v>5.0000000000000001E-3</v>
      </c>
      <c r="K5" s="13">
        <v>5.0000000000000001E-3</v>
      </c>
      <c r="L5" s="13">
        <v>5.0000000000000001E-3</v>
      </c>
      <c r="M5" s="13">
        <v>5.0000000000000001E-3</v>
      </c>
      <c r="N5" s="13">
        <v>5.0000000000000001E-3</v>
      </c>
      <c r="O5" s="13">
        <v>5.0000000000000001E-3</v>
      </c>
      <c r="P5" s="13">
        <v>5.0000000000000001E-3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ht="15.75" customHeight="1" x14ac:dyDescent="0.25">
      <c r="A6" s="9" t="s">
        <v>16</v>
      </c>
      <c r="B6" s="12">
        <f t="shared" ref="B6:P6" si="2">B2/B4</f>
        <v>23.8</v>
      </c>
      <c r="C6" s="9">
        <f t="shared" si="2"/>
        <v>24.001293532338316</v>
      </c>
      <c r="D6" s="9">
        <f t="shared" si="2"/>
        <v>24.204289547288447</v>
      </c>
      <c r="E6" s="9">
        <f t="shared" si="2"/>
        <v>24.409002443957057</v>
      </c>
      <c r="F6" s="9">
        <f t="shared" si="2"/>
        <v>24.615446743234312</v>
      </c>
      <c r="G6" s="9">
        <f t="shared" si="2"/>
        <v>24.823637088823858</v>
      </c>
      <c r="H6" s="9">
        <f t="shared" si="2"/>
        <v>25.033588248281578</v>
      </c>
      <c r="I6" s="9">
        <f t="shared" si="2"/>
        <v>25.245315114063068</v>
      </c>
      <c r="J6" s="9">
        <f t="shared" si="2"/>
        <v>25.458832704580022</v>
      </c>
      <c r="K6" s="9">
        <f t="shared" si="2"/>
        <v>25.674156165265529</v>
      </c>
      <c r="L6" s="9">
        <f t="shared" si="2"/>
        <v>25.891300769648375</v>
      </c>
      <c r="M6" s="9">
        <f t="shared" si="2"/>
        <v>26.110281920436449</v>
      </c>
      <c r="N6" s="9">
        <f t="shared" si="2"/>
        <v>26.3311151506093</v>
      </c>
      <c r="O6" s="9">
        <f t="shared" si="2"/>
        <v>26.55381612451993</v>
      </c>
      <c r="P6" s="9">
        <f t="shared" si="2"/>
        <v>26.778400639005923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ht="15.75" customHeight="1" x14ac:dyDescent="0.25">
      <c r="A7" s="7" t="s">
        <v>17</v>
      </c>
      <c r="B7" s="10">
        <v>-375000000</v>
      </c>
      <c r="C7" s="7">
        <f t="shared" ref="C7:P7" si="3">B7+B14</f>
        <v>-376096153.88</v>
      </c>
      <c r="D7" s="7">
        <f t="shared" si="3"/>
        <v>-373805251.99258</v>
      </c>
      <c r="E7" s="7">
        <f t="shared" si="3"/>
        <v>-371188694.93108785</v>
      </c>
      <c r="F7" s="7">
        <f t="shared" si="3"/>
        <v>-368230297.23072982</v>
      </c>
      <c r="G7" s="7">
        <f t="shared" si="3"/>
        <v>-364913183.35813987</v>
      </c>
      <c r="H7" s="7">
        <f t="shared" si="3"/>
        <v>-361219759.53286177</v>
      </c>
      <c r="I7" s="7">
        <f t="shared" si="3"/>
        <v>-357131684.4139179</v>
      </c>
      <c r="J7" s="7">
        <f t="shared" si="3"/>
        <v>-352629838.60596275</v>
      </c>
      <c r="K7" s="7">
        <f t="shared" si="3"/>
        <v>-347694292.93769848</v>
      </c>
      <c r="L7" s="7">
        <f t="shared" si="3"/>
        <v>-342304275.46333486</v>
      </c>
      <c r="M7" s="7">
        <f t="shared" si="3"/>
        <v>-336438137.13590646</v>
      </c>
      <c r="N7" s="7">
        <f t="shared" si="3"/>
        <v>-330073316.09921044</v>
      </c>
      <c r="O7" s="7">
        <f t="shared" si="3"/>
        <v>-323186300.54299778</v>
      </c>
      <c r="P7" s="7">
        <f t="shared" si="3"/>
        <v>-315752590.06383419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ht="15.75" customHeight="1" x14ac:dyDescent="0.25">
      <c r="A8" s="5" t="s">
        <v>18</v>
      </c>
      <c r="B8" s="13">
        <v>0.04</v>
      </c>
      <c r="C8" s="13">
        <v>0.04</v>
      </c>
      <c r="D8" s="13">
        <v>0.04</v>
      </c>
      <c r="E8" s="13">
        <v>0.04</v>
      </c>
      <c r="F8" s="13">
        <v>0.04</v>
      </c>
      <c r="G8" s="13">
        <v>0.04</v>
      </c>
      <c r="H8" s="13">
        <v>0.04</v>
      </c>
      <c r="I8" s="13">
        <v>0.04</v>
      </c>
      <c r="J8" s="13">
        <v>0.04</v>
      </c>
      <c r="K8" s="13">
        <v>0.04</v>
      </c>
      <c r="L8" s="13">
        <v>0.04</v>
      </c>
      <c r="M8" s="13">
        <v>0.04</v>
      </c>
      <c r="N8" s="13">
        <v>0.04</v>
      </c>
      <c r="O8" s="13">
        <v>0.04</v>
      </c>
      <c r="P8" s="13">
        <v>0.04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5.75" customHeight="1" x14ac:dyDescent="0.25">
      <c r="A9" s="1" t="s">
        <v>19</v>
      </c>
      <c r="B9" s="13">
        <f t="shared" ref="B9:P9" si="4">B7/B2</f>
        <v>-0.37939567832912119</v>
      </c>
      <c r="C9" s="5">
        <f t="shared" si="4"/>
        <v>-0.37543629118441341</v>
      </c>
      <c r="D9" s="5">
        <f t="shared" si="4"/>
        <v>-0.36817899230044249</v>
      </c>
      <c r="E9" s="5">
        <f t="shared" si="4"/>
        <v>-0.36073193671156262</v>
      </c>
      <c r="F9" s="5">
        <f t="shared" si="4"/>
        <v>-0.3530901628463084</v>
      </c>
      <c r="G9" s="5">
        <f t="shared" si="4"/>
        <v>-0.34524857940292963</v>
      </c>
      <c r="H9" s="5">
        <f t="shared" si="4"/>
        <v>-0.33720196195733138</v>
      </c>
      <c r="I9" s="5">
        <f t="shared" si="4"/>
        <v>-0.32894494948232178</v>
      </c>
      <c r="J9" s="5">
        <f t="shared" si="4"/>
        <v>-0.32047204077584918</v>
      </c>
      <c r="K9" s="5">
        <f t="shared" si="4"/>
        <v>-0.31177759079584766</v>
      </c>
      <c r="L9" s="5">
        <f t="shared" si="4"/>
        <v>-0.30285580689925018</v>
      </c>
      <c r="M9" s="5">
        <f t="shared" si="4"/>
        <v>-0.29370074498266274</v>
      </c>
      <c r="N9" s="5">
        <f t="shared" si="4"/>
        <v>-0.28430630552212899</v>
      </c>
      <c r="O9" s="5">
        <f t="shared" si="4"/>
        <v>-0.27466622950934644</v>
      </c>
      <c r="P9" s="5">
        <f t="shared" si="4"/>
        <v>-0.2647740942816269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ht="15.75" customHeight="1" x14ac:dyDescent="0.25">
      <c r="A10" s="1" t="s">
        <v>20</v>
      </c>
      <c r="B10" s="17">
        <v>0.185</v>
      </c>
      <c r="C10" s="17">
        <v>0.185</v>
      </c>
      <c r="D10" s="17">
        <v>0.185</v>
      </c>
      <c r="E10" s="17">
        <v>0.185</v>
      </c>
      <c r="F10" s="17">
        <v>0.185</v>
      </c>
      <c r="G10" s="17">
        <v>0.185</v>
      </c>
      <c r="H10" s="17">
        <v>0.185</v>
      </c>
      <c r="I10" s="17">
        <v>0.185</v>
      </c>
      <c r="J10" s="17">
        <v>0.185</v>
      </c>
      <c r="K10" s="17">
        <v>0.185</v>
      </c>
      <c r="L10" s="17">
        <v>0.185</v>
      </c>
      <c r="M10" s="17">
        <v>0.185</v>
      </c>
      <c r="N10" s="17">
        <v>0.185</v>
      </c>
      <c r="O10" s="17">
        <v>0.185</v>
      </c>
      <c r="P10" s="17">
        <v>0.185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ht="15.75" customHeight="1" x14ac:dyDescent="0.25">
      <c r="A11" s="1" t="s">
        <v>21</v>
      </c>
      <c r="B11" s="13">
        <v>6.8000000000000005E-2</v>
      </c>
      <c r="C11" s="13">
        <v>6.8000000000000005E-2</v>
      </c>
      <c r="D11" s="13">
        <v>6.8000000000000005E-2</v>
      </c>
      <c r="E11" s="13">
        <v>6.8000000000000005E-2</v>
      </c>
      <c r="F11" s="13">
        <v>6.8000000000000005E-2</v>
      </c>
      <c r="G11" s="13">
        <v>6.8000000000000005E-2</v>
      </c>
      <c r="H11" s="13">
        <v>6.8000000000000005E-2</v>
      </c>
      <c r="I11" s="13">
        <v>6.8000000000000005E-2</v>
      </c>
      <c r="J11" s="13">
        <v>6.8000000000000005E-2</v>
      </c>
      <c r="K11" s="13">
        <v>6.8000000000000005E-2</v>
      </c>
      <c r="L11" s="13">
        <v>6.8000000000000005E-2</v>
      </c>
      <c r="M11" s="13">
        <v>6.8000000000000005E-2</v>
      </c>
      <c r="N11" s="13">
        <v>6.8000000000000005E-2</v>
      </c>
      <c r="O11" s="13">
        <v>6.8000000000000005E-2</v>
      </c>
      <c r="P11" s="13">
        <v>6.8000000000000005E-2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ht="15.75" customHeight="1" x14ac:dyDescent="0.25">
      <c r="A12" s="1" t="s">
        <v>22</v>
      </c>
      <c r="B12" s="13">
        <v>6.4000000000000001E-2</v>
      </c>
      <c r="C12" s="13">
        <v>6.4000000000000001E-2</v>
      </c>
      <c r="D12" s="13">
        <v>6.4000000000000001E-2</v>
      </c>
      <c r="E12" s="13">
        <v>6.4000000000000001E-2</v>
      </c>
      <c r="F12" s="13">
        <v>6.4000000000000001E-2</v>
      </c>
      <c r="G12" s="13">
        <v>6.4000000000000001E-2</v>
      </c>
      <c r="H12" s="13">
        <v>6.4000000000000001E-2</v>
      </c>
      <c r="I12" s="13">
        <v>6.4000000000000001E-2</v>
      </c>
      <c r="J12" s="13">
        <v>6.4000000000000001E-2</v>
      </c>
      <c r="K12" s="13">
        <v>6.4000000000000001E-2</v>
      </c>
      <c r="L12" s="13">
        <v>6.4000000000000001E-2</v>
      </c>
      <c r="M12" s="13">
        <v>6.4000000000000001E-2</v>
      </c>
      <c r="N12" s="13">
        <v>6.4000000000000001E-2</v>
      </c>
      <c r="O12" s="13">
        <v>6.4000000000000001E-2</v>
      </c>
      <c r="P12" s="13">
        <v>6.4000000000000001E-2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ht="15.75" customHeight="1" x14ac:dyDescent="0.25">
      <c r="B13" s="18"/>
    </row>
    <row r="14" spans="1:56" ht="15.75" customHeight="1" x14ac:dyDescent="0.25">
      <c r="A14" s="7" t="s">
        <v>23</v>
      </c>
      <c r="B14" s="10">
        <f t="shared" ref="B14:P14" si="5">B16-B21</f>
        <v>-1096153.8799999952</v>
      </c>
      <c r="C14" s="7">
        <f t="shared" si="5"/>
        <v>2290901.8874200135</v>
      </c>
      <c r="D14" s="7">
        <f t="shared" si="5"/>
        <v>2616557.0614921749</v>
      </c>
      <c r="E14" s="7">
        <f t="shared" si="5"/>
        <v>2958397.7003580034</v>
      </c>
      <c r="F14" s="7">
        <f t="shared" si="5"/>
        <v>3317113.8725899458</v>
      </c>
      <c r="G14" s="7">
        <f t="shared" si="5"/>
        <v>3693423.8252781183</v>
      </c>
      <c r="H14" s="7">
        <f t="shared" si="5"/>
        <v>4088075.118943885</v>
      </c>
      <c r="I14" s="7">
        <f t="shared" si="5"/>
        <v>4501845.8079551309</v>
      </c>
      <c r="J14" s="7">
        <f t="shared" si="5"/>
        <v>4935545.6682642698</v>
      </c>
      <c r="K14" s="7">
        <f t="shared" si="5"/>
        <v>5390017.4743636101</v>
      </c>
      <c r="L14" s="7">
        <f t="shared" si="5"/>
        <v>5866138.3274284005</v>
      </c>
      <c r="M14" s="7">
        <f t="shared" si="5"/>
        <v>6364821.0366960168</v>
      </c>
      <c r="N14" s="7">
        <f t="shared" si="5"/>
        <v>6887015.5562126637</v>
      </c>
      <c r="O14" s="7">
        <f t="shared" si="5"/>
        <v>7433710.479163602</v>
      </c>
      <c r="P14" s="7">
        <f t="shared" si="5"/>
        <v>8005934.592092067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ht="15.75" customHeight="1" x14ac:dyDescent="0.25">
      <c r="A15" s="7"/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ht="15.75" customHeight="1" x14ac:dyDescent="0.25">
      <c r="A16" s="7" t="s">
        <v>24</v>
      </c>
      <c r="B16" s="10">
        <f t="shared" ref="B16:P16" si="6">SUM(B17:B19)</f>
        <v>75692744.120000005</v>
      </c>
      <c r="C16" s="10">
        <f t="shared" si="6"/>
        <v>76714596.165620014</v>
      </c>
      <c r="D16" s="10">
        <f t="shared" si="6"/>
        <v>77750243.213855878</v>
      </c>
      <c r="E16" s="10">
        <f t="shared" si="6"/>
        <v>78799871.497242942</v>
      </c>
      <c r="F16" s="10">
        <f t="shared" si="6"/>
        <v>79863669.762455732</v>
      </c>
      <c r="G16" s="10">
        <f t="shared" si="6"/>
        <v>80941829.304248884</v>
      </c>
      <c r="H16" s="10">
        <f t="shared" si="6"/>
        <v>82034543.999856248</v>
      </c>
      <c r="I16" s="10">
        <f t="shared" si="6"/>
        <v>83142010.343854323</v>
      </c>
      <c r="J16" s="10">
        <f t="shared" si="6"/>
        <v>84264427.483496368</v>
      </c>
      <c r="K16" s="10">
        <f t="shared" si="6"/>
        <v>85401997.25452356</v>
      </c>
      <c r="L16" s="10">
        <f t="shared" si="6"/>
        <v>86554924.217459619</v>
      </c>
      <c r="M16" s="10">
        <f t="shared" si="6"/>
        <v>87723415.694395334</v>
      </c>
      <c r="N16" s="10">
        <f t="shared" si="6"/>
        <v>88907681.806269675</v>
      </c>
      <c r="O16" s="10">
        <f t="shared" si="6"/>
        <v>90107935.51065433</v>
      </c>
      <c r="P16" s="10">
        <f t="shared" si="6"/>
        <v>91324392.640048161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ht="15.75" customHeight="1" x14ac:dyDescent="0.25">
      <c r="A17" s="7" t="s">
        <v>25</v>
      </c>
      <c r="B17" s="10">
        <f t="shared" ref="B17:P17" si="7">B12*B2</f>
        <v>63258496</v>
      </c>
      <c r="C17" s="7">
        <f t="shared" si="7"/>
        <v>64112485.69600001</v>
      </c>
      <c r="D17" s="7">
        <f t="shared" si="7"/>
        <v>64978004.252896011</v>
      </c>
      <c r="E17" s="7">
        <f t="shared" si="7"/>
        <v>65855207.31031011</v>
      </c>
      <c r="F17" s="7">
        <f t="shared" si="7"/>
        <v>66744252.608999304</v>
      </c>
      <c r="G17" s="7">
        <f t="shared" si="7"/>
        <v>67645300.019220799</v>
      </c>
      <c r="H17" s="7">
        <f t="shared" si="7"/>
        <v>68558511.569480285</v>
      </c>
      <c r="I17" s="7">
        <f t="shared" si="7"/>
        <v>69484051.475668281</v>
      </c>
      <c r="J17" s="7">
        <f t="shared" si="7"/>
        <v>70422086.170589805</v>
      </c>
      <c r="K17" s="7">
        <f t="shared" si="7"/>
        <v>71372784.333892763</v>
      </c>
      <c r="L17" s="7">
        <f t="shared" si="7"/>
        <v>72336316.922400311</v>
      </c>
      <c r="M17" s="7">
        <f t="shared" si="7"/>
        <v>73312857.200852722</v>
      </c>
      <c r="N17" s="7">
        <f t="shared" si="7"/>
        <v>74302580.773064241</v>
      </c>
      <c r="O17" s="7">
        <f t="shared" si="7"/>
        <v>75305665.61350061</v>
      </c>
      <c r="P17" s="7">
        <f t="shared" si="7"/>
        <v>76322292.099282876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ht="15.75" customHeight="1" x14ac:dyDescent="0.25">
      <c r="A18" s="7" t="s">
        <v>26</v>
      </c>
      <c r="B18" s="10">
        <f t="shared" ref="B18:P18" si="8">B11*B10*B2</f>
        <v>12434248.120000001</v>
      </c>
      <c r="C18" s="7">
        <f t="shared" si="8"/>
        <v>12602110.469620002</v>
      </c>
      <c r="D18" s="7">
        <f t="shared" si="8"/>
        <v>12772238.960959872</v>
      </c>
      <c r="E18" s="7">
        <f t="shared" si="8"/>
        <v>12944664.186932832</v>
      </c>
      <c r="F18" s="7">
        <f t="shared" si="8"/>
        <v>13119417.153456427</v>
      </c>
      <c r="G18" s="7">
        <f t="shared" si="8"/>
        <v>13296529.285028091</v>
      </c>
      <c r="H18" s="7">
        <f t="shared" si="8"/>
        <v>13476032.430375969</v>
      </c>
      <c r="I18" s="7">
        <f t="shared" si="8"/>
        <v>13657958.868186045</v>
      </c>
      <c r="J18" s="7">
        <f t="shared" si="8"/>
        <v>13842341.312906558</v>
      </c>
      <c r="K18" s="7">
        <f t="shared" si="8"/>
        <v>14029212.920630798</v>
      </c>
      <c r="L18" s="7">
        <f t="shared" si="8"/>
        <v>14218607.295059312</v>
      </c>
      <c r="M18" s="7">
        <f t="shared" si="8"/>
        <v>14410558.493542613</v>
      </c>
      <c r="N18" s="7">
        <f t="shared" si="8"/>
        <v>14605101.03320544</v>
      </c>
      <c r="O18" s="7">
        <f t="shared" si="8"/>
        <v>14802269.897153715</v>
      </c>
      <c r="P18" s="7">
        <f t="shared" si="8"/>
        <v>15002100.540765289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5.75" customHeight="1" x14ac:dyDescent="0.25">
      <c r="A19" s="7" t="s">
        <v>27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5.75" customHeight="1" x14ac:dyDescent="0.25">
      <c r="A20" s="9"/>
      <c r="B20" s="1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</row>
    <row r="21" spans="1:56" ht="15.75" customHeight="1" x14ac:dyDescent="0.25">
      <c r="A21" s="7" t="s">
        <v>28</v>
      </c>
      <c r="B21" s="10">
        <f t="shared" ref="B21:P21" si="9">SUM(B22:B27)</f>
        <v>76788898</v>
      </c>
      <c r="C21" s="10">
        <f t="shared" si="9"/>
        <v>74423694.278200001</v>
      </c>
      <c r="D21" s="10">
        <f t="shared" si="9"/>
        <v>75133686.152363703</v>
      </c>
      <c r="E21" s="10">
        <f t="shared" si="9"/>
        <v>75841473.796884939</v>
      </c>
      <c r="F21" s="10">
        <f t="shared" si="9"/>
        <v>76546555.889865786</v>
      </c>
      <c r="G21" s="10">
        <f t="shared" si="9"/>
        <v>77248405.478970766</v>
      </c>
      <c r="H21" s="10">
        <f t="shared" si="9"/>
        <v>77946468.880912364</v>
      </c>
      <c r="I21" s="10">
        <f t="shared" si="9"/>
        <v>78640164.535899192</v>
      </c>
      <c r="J21" s="10">
        <f t="shared" si="9"/>
        <v>79328881.815232098</v>
      </c>
      <c r="K21" s="10">
        <f t="shared" si="9"/>
        <v>80011979.78015995</v>
      </c>
      <c r="L21" s="10">
        <f t="shared" si="9"/>
        <v>80688785.890031219</v>
      </c>
      <c r="M21" s="10">
        <f t="shared" si="9"/>
        <v>81358594.657699317</v>
      </c>
      <c r="N21" s="10">
        <f t="shared" si="9"/>
        <v>82020666.250057012</v>
      </c>
      <c r="O21" s="10">
        <f t="shared" si="9"/>
        <v>82674225.031490728</v>
      </c>
      <c r="P21" s="10">
        <f t="shared" si="9"/>
        <v>83318458.047956094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ht="15.75" customHeight="1" x14ac:dyDescent="0.25">
      <c r="A22" s="7" t="s">
        <v>29</v>
      </c>
      <c r="B22" s="10">
        <v>16590000</v>
      </c>
      <c r="C22" s="7">
        <f t="shared" ref="C22:P22" si="10">B22*(1+C$3)</f>
        <v>16813965</v>
      </c>
      <c r="D22" s="7">
        <f t="shared" si="10"/>
        <v>17040953.5275</v>
      </c>
      <c r="E22" s="7">
        <f t="shared" si="10"/>
        <v>17271006.400121249</v>
      </c>
      <c r="F22" s="7">
        <f t="shared" si="10"/>
        <v>17504164.986522887</v>
      </c>
      <c r="G22" s="7">
        <f t="shared" si="10"/>
        <v>17740471.213840947</v>
      </c>
      <c r="H22" s="7">
        <f t="shared" si="10"/>
        <v>17979967.575227801</v>
      </c>
      <c r="I22" s="7">
        <f t="shared" si="10"/>
        <v>18222697.137493376</v>
      </c>
      <c r="J22" s="7">
        <f t="shared" si="10"/>
        <v>18468703.548849538</v>
      </c>
      <c r="K22" s="7">
        <f t="shared" si="10"/>
        <v>18718031.046759009</v>
      </c>
      <c r="L22" s="7">
        <f t="shared" si="10"/>
        <v>18970724.465890259</v>
      </c>
      <c r="M22" s="7">
        <f t="shared" si="10"/>
        <v>19226829.246179778</v>
      </c>
      <c r="N22" s="7">
        <f t="shared" si="10"/>
        <v>19486391.441003207</v>
      </c>
      <c r="O22" s="7">
        <f t="shared" si="10"/>
        <v>19749457.725456752</v>
      </c>
      <c r="P22" s="7">
        <f t="shared" si="10"/>
        <v>20016075.404750418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5.75" customHeight="1" x14ac:dyDescent="0.25">
      <c r="A23" s="7" t="s">
        <v>30</v>
      </c>
      <c r="B23" s="10">
        <v>15310000</v>
      </c>
      <c r="C23" s="7">
        <f t="shared" ref="C23:P23" si="11">B23*(1+C$3)</f>
        <v>15516685.000000002</v>
      </c>
      <c r="D23" s="7">
        <f t="shared" si="11"/>
        <v>15726160.247500002</v>
      </c>
      <c r="E23" s="7">
        <f t="shared" si="11"/>
        <v>15938463.410841253</v>
      </c>
      <c r="F23" s="7">
        <f t="shared" si="11"/>
        <v>16153632.666887611</v>
      </c>
      <c r="G23" s="7">
        <f t="shared" si="11"/>
        <v>16371706.707890594</v>
      </c>
      <c r="H23" s="7">
        <f t="shared" si="11"/>
        <v>16592724.748447118</v>
      </c>
      <c r="I23" s="7">
        <f t="shared" si="11"/>
        <v>16816726.532551154</v>
      </c>
      <c r="J23" s="7">
        <f t="shared" si="11"/>
        <v>17043752.340740595</v>
      </c>
      <c r="K23" s="7">
        <f t="shared" si="11"/>
        <v>17273842.997340593</v>
      </c>
      <c r="L23" s="7">
        <f t="shared" si="11"/>
        <v>17507039.877804693</v>
      </c>
      <c r="M23" s="7">
        <f t="shared" si="11"/>
        <v>17743384.916155059</v>
      </c>
      <c r="N23" s="7">
        <f t="shared" si="11"/>
        <v>17982920.612523153</v>
      </c>
      <c r="O23" s="7">
        <f t="shared" si="11"/>
        <v>18225690.040792216</v>
      </c>
      <c r="P23" s="7">
        <f t="shared" si="11"/>
        <v>18471736.856342912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5.75" customHeight="1" x14ac:dyDescent="0.25">
      <c r="A24" s="7" t="s">
        <v>31</v>
      </c>
      <c r="B24" s="10">
        <v>19770000</v>
      </c>
      <c r="C24" s="7">
        <f t="shared" ref="C24:P24" si="12">B24*(1+C$3)</f>
        <v>20036895</v>
      </c>
      <c r="D24" s="7">
        <f t="shared" si="12"/>
        <v>20307393.0825</v>
      </c>
      <c r="E24" s="7">
        <f t="shared" si="12"/>
        <v>20581542.88911375</v>
      </c>
      <c r="F24" s="7">
        <f t="shared" si="12"/>
        <v>20859393.718116786</v>
      </c>
      <c r="G24" s="7">
        <f t="shared" si="12"/>
        <v>21140995.533311363</v>
      </c>
      <c r="H24" s="7">
        <f t="shared" si="12"/>
        <v>21426398.973011069</v>
      </c>
      <c r="I24" s="7">
        <f t="shared" si="12"/>
        <v>21715655.359146722</v>
      </c>
      <c r="J24" s="7">
        <f t="shared" si="12"/>
        <v>22008816.706495203</v>
      </c>
      <c r="K24" s="7">
        <f t="shared" si="12"/>
        <v>22305935.732032891</v>
      </c>
      <c r="L24" s="7">
        <f t="shared" si="12"/>
        <v>22607065.864415336</v>
      </c>
      <c r="M24" s="7">
        <f t="shared" si="12"/>
        <v>22912261.253584944</v>
      </c>
      <c r="N24" s="7">
        <f t="shared" si="12"/>
        <v>23221576.780508343</v>
      </c>
      <c r="O24" s="7">
        <f t="shared" si="12"/>
        <v>23535068.067045208</v>
      </c>
      <c r="P24" s="7">
        <f t="shared" si="12"/>
        <v>23852791.485950321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ht="15.75" customHeight="1" x14ac:dyDescent="0.25">
      <c r="A25" s="7" t="s">
        <v>32</v>
      </c>
      <c r="B25" s="10">
        <f>B2*0.007</f>
        <v>6918898</v>
      </c>
      <c r="C25" s="7">
        <f t="shared" ref="C25:P25" si="13">B25*(1+C$3)</f>
        <v>7012303.1230000006</v>
      </c>
      <c r="D25" s="7">
        <f t="shared" si="13"/>
        <v>7106969.2151605012</v>
      </c>
      <c r="E25" s="7">
        <f t="shared" si="13"/>
        <v>7202913.2995651681</v>
      </c>
      <c r="F25" s="7">
        <f t="shared" si="13"/>
        <v>7300152.6291092988</v>
      </c>
      <c r="G25" s="7">
        <f t="shared" si="13"/>
        <v>7398704.6896022744</v>
      </c>
      <c r="H25" s="7">
        <f t="shared" si="13"/>
        <v>7498587.2029119059</v>
      </c>
      <c r="I25" s="7">
        <f t="shared" si="13"/>
        <v>7599818.1301512169</v>
      </c>
      <c r="J25" s="7">
        <f t="shared" si="13"/>
        <v>7702415.674908259</v>
      </c>
      <c r="K25" s="7">
        <f t="shared" si="13"/>
        <v>7806398.2865195209</v>
      </c>
      <c r="L25" s="7">
        <f t="shared" si="13"/>
        <v>7911784.6633875351</v>
      </c>
      <c r="M25" s="7">
        <f t="shared" si="13"/>
        <v>8018593.7563432679</v>
      </c>
      <c r="N25" s="7">
        <f t="shared" si="13"/>
        <v>8126844.772053903</v>
      </c>
      <c r="O25" s="7">
        <f t="shared" si="13"/>
        <v>8236557.1764766313</v>
      </c>
      <c r="P25" s="7">
        <f t="shared" si="13"/>
        <v>8347750.6983590666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ht="15.75" customHeight="1" x14ac:dyDescent="0.25">
      <c r="A26" s="7" t="s">
        <v>33</v>
      </c>
      <c r="B26" s="10">
        <v>3200000</v>
      </c>
      <c r="C26" s="7">
        <v>0</v>
      </c>
      <c r="D26" s="7">
        <f t="shared" ref="D26:P26" si="14">C26*(1+D$3)</f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f t="shared" si="14"/>
        <v>0</v>
      </c>
      <c r="M26" s="7">
        <f t="shared" si="14"/>
        <v>0</v>
      </c>
      <c r="N26" s="7">
        <f t="shared" si="14"/>
        <v>0</v>
      </c>
      <c r="O26" s="7">
        <f t="shared" si="14"/>
        <v>0</v>
      </c>
      <c r="P26" s="7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ht="15.75" customHeight="1" x14ac:dyDescent="0.25">
      <c r="A27" s="7" t="s">
        <v>34</v>
      </c>
      <c r="B27" s="10">
        <f>-B8*B7</f>
        <v>15000000</v>
      </c>
      <c r="C27" s="7">
        <f t="shared" ref="C27:P27" si="15">C8*-C7</f>
        <v>15043846.155200001</v>
      </c>
      <c r="D27" s="7">
        <f t="shared" si="15"/>
        <v>14952210.079703201</v>
      </c>
      <c r="E27" s="7">
        <f t="shared" si="15"/>
        <v>14847547.797243515</v>
      </c>
      <c r="F27" s="7">
        <f t="shared" si="15"/>
        <v>14729211.889229193</v>
      </c>
      <c r="G27" s="7">
        <f t="shared" si="15"/>
        <v>14596527.334325595</v>
      </c>
      <c r="H27" s="7">
        <f t="shared" si="15"/>
        <v>14448790.381314471</v>
      </c>
      <c r="I27" s="7">
        <f t="shared" si="15"/>
        <v>14285267.376556717</v>
      </c>
      <c r="J27" s="7">
        <f t="shared" si="15"/>
        <v>14105193.54423851</v>
      </c>
      <c r="K27" s="7">
        <f t="shared" si="15"/>
        <v>13907771.71750794</v>
      </c>
      <c r="L27" s="7">
        <f t="shared" si="15"/>
        <v>13692171.018533394</v>
      </c>
      <c r="M27" s="7">
        <f t="shared" si="15"/>
        <v>13457525.485436259</v>
      </c>
      <c r="N27" s="7">
        <f t="shared" si="15"/>
        <v>13202932.643968418</v>
      </c>
      <c r="O27" s="7">
        <f t="shared" si="15"/>
        <v>12927452.021719912</v>
      </c>
      <c r="P27" s="7">
        <f t="shared" si="15"/>
        <v>12630103.602553368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B3" sqref="B3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55826000</v>
      </c>
      <c r="C2" s="7">
        <f>B2*(1+B3)</f>
        <v>56802955.000000007</v>
      </c>
      <c r="D2" s="7">
        <f t="shared" ref="D2:P2" si="0">C2*(1+C3)</f>
        <v>57797006.712500013</v>
      </c>
      <c r="E2" s="7">
        <f t="shared" si="0"/>
        <v>58808454.329968765</v>
      </c>
      <c r="F2" s="7">
        <f t="shared" si="0"/>
        <v>59837602.280743226</v>
      </c>
      <c r="G2" s="7">
        <f t="shared" si="0"/>
        <v>60884760.32065624</v>
      </c>
      <c r="H2" s="7">
        <f t="shared" si="0"/>
        <v>61950243.626267731</v>
      </c>
      <c r="I2" s="7">
        <f t="shared" si="0"/>
        <v>63034372.889727421</v>
      </c>
      <c r="J2" s="7">
        <f t="shared" si="0"/>
        <v>64137474.415297657</v>
      </c>
      <c r="K2" s="7">
        <f t="shared" si="0"/>
        <v>65259880.217565373</v>
      </c>
      <c r="L2" s="7">
        <f t="shared" si="0"/>
        <v>66401928.121372774</v>
      </c>
      <c r="M2" s="7">
        <f t="shared" si="0"/>
        <v>67563961.863496795</v>
      </c>
      <c r="N2" s="7">
        <f t="shared" si="0"/>
        <v>68746331.196107998</v>
      </c>
      <c r="O2" s="7">
        <f t="shared" si="0"/>
        <v>69949391.992039889</v>
      </c>
      <c r="P2" s="7">
        <f t="shared" si="0"/>
        <v>71173506.351900592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1.7500000000000002E-2</v>
      </c>
      <c r="C3" s="5">
        <v>1.7500000000000002E-2</v>
      </c>
      <c r="D3" s="5">
        <v>1.7500000000000002E-2</v>
      </c>
      <c r="E3" s="5">
        <v>1.7500000000000002E-2</v>
      </c>
      <c r="F3" s="5">
        <v>1.7500000000000002E-2</v>
      </c>
      <c r="G3" s="5">
        <v>1.7500000000000002E-2</v>
      </c>
      <c r="H3" s="5">
        <v>1.7500000000000002E-2</v>
      </c>
      <c r="I3" s="5">
        <v>1.7500000000000002E-2</v>
      </c>
      <c r="J3" s="5">
        <v>1.7500000000000002E-2</v>
      </c>
      <c r="K3" s="5">
        <v>1.7500000000000002E-2</v>
      </c>
      <c r="L3" s="5">
        <v>1.7500000000000002E-2</v>
      </c>
      <c r="M3" s="5">
        <v>1.7500000000000002E-2</v>
      </c>
      <c r="N3" s="5">
        <v>1.7500000000000002E-2</v>
      </c>
      <c r="O3" s="5">
        <v>1.7500000000000002E-2</v>
      </c>
      <c r="P3" s="5">
        <v>1.7500000000000002E-2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 t="s">
        <v>14</v>
      </c>
      <c r="B4" s="6">
        <v>4120000</v>
      </c>
      <c r="C4" s="6">
        <f t="shared" ref="C4:P4" si="1">B4*(1+B5)</f>
        <v>4163260</v>
      </c>
      <c r="D4" s="6">
        <f t="shared" si="1"/>
        <v>4206974.2299999995</v>
      </c>
      <c r="E4" s="6">
        <f t="shared" si="1"/>
        <v>4251147.459414999</v>
      </c>
      <c r="F4" s="6">
        <f t="shared" si="1"/>
        <v>4295784.5077388566</v>
      </c>
      <c r="G4" s="6">
        <f t="shared" si="1"/>
        <v>4340890.2450701147</v>
      </c>
      <c r="H4" s="6">
        <f t="shared" si="1"/>
        <v>4386469.5926433504</v>
      </c>
      <c r="I4" s="6">
        <f t="shared" si="1"/>
        <v>4432527.5233661057</v>
      </c>
      <c r="J4" s="6">
        <f t="shared" si="1"/>
        <v>4479069.0623614499</v>
      </c>
      <c r="K4" s="6">
        <f t="shared" si="1"/>
        <v>4526099.2875162447</v>
      </c>
      <c r="L4" s="6">
        <f t="shared" si="1"/>
        <v>4573623.330035165</v>
      </c>
      <c r="M4" s="6">
        <f t="shared" si="1"/>
        <v>4621646.3750005336</v>
      </c>
      <c r="N4" s="6">
        <f t="shared" si="1"/>
        <v>4670173.6619380387</v>
      </c>
      <c r="O4" s="6">
        <f t="shared" si="1"/>
        <v>4719210.4853883879</v>
      </c>
      <c r="P4" s="6">
        <f t="shared" si="1"/>
        <v>4768762.195484966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13.55</v>
      </c>
      <c r="C6" s="9">
        <f t="shared" si="2"/>
        <v>13.643864423552699</v>
      </c>
      <c r="D6" s="9">
        <f t="shared" si="2"/>
        <v>13.73837907072229</v>
      </c>
      <c r="E6" s="9">
        <f t="shared" si="2"/>
        <v>13.83354844577925</v>
      </c>
      <c r="F6" s="9">
        <f t="shared" si="2"/>
        <v>13.929377084196327</v>
      </c>
      <c r="G6" s="9">
        <f t="shared" si="2"/>
        <v>14.025869552864684</v>
      </c>
      <c r="H6" s="9">
        <f t="shared" si="2"/>
        <v>14.123030450311548</v>
      </c>
      <c r="I6" s="9">
        <f t="shared" si="2"/>
        <v>14.220864406919349</v>
      </c>
      <c r="J6" s="9">
        <f t="shared" si="2"/>
        <v>14.3193760851464</v>
      </c>
      <c r="K6" s="9">
        <f t="shared" si="2"/>
        <v>14.4185701797491</v>
      </c>
      <c r="L6" s="9">
        <f t="shared" si="2"/>
        <v>14.518451418005652</v>
      </c>
      <c r="M6" s="9">
        <f t="shared" si="2"/>
        <v>14.619024559941368</v>
      </c>
      <c r="N6" s="9">
        <f t="shared" si="2"/>
        <v>14.720294398555513</v>
      </c>
      <c r="O6" s="9">
        <f t="shared" si="2"/>
        <v>14.822265760049714</v>
      </c>
      <c r="P6" s="9">
        <f t="shared" si="2"/>
        <v>14.924943504057975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-11500000</v>
      </c>
      <c r="C7" s="7">
        <f t="shared" ref="C7:P7" si="3">B7+B14</f>
        <v>-11083329.140000001</v>
      </c>
      <c r="D7" s="7">
        <f t="shared" si="3"/>
        <v>-10622600.248780001</v>
      </c>
      <c r="E7" s="7">
        <f t="shared" si="3"/>
        <v>-10114854.716469035</v>
      </c>
      <c r="F7" s="7">
        <f t="shared" si="3"/>
        <v>-9556951.9956610836</v>
      </c>
      <c r="G7" s="7">
        <f t="shared" si="3"/>
        <v>-8945558.6728773955</v>
      </c>
      <c r="H7" s="7">
        <f t="shared" si="3"/>
        <v>-8277136.8879738813</v>
      </c>
      <c r="I7" s="7">
        <f t="shared" si="3"/>
        <v>-7547932.0626646634</v>
      </c>
      <c r="J7" s="7">
        <f t="shared" si="3"/>
        <v>-6753959.8970220322</v>
      </c>
      <c r="K7" s="7">
        <f t="shared" si="3"/>
        <v>-5890992.5903646685</v>
      </c>
      <c r="L7" s="7">
        <f t="shared" si="3"/>
        <v>-4954544.2403519135</v>
      </c>
      <c r="M7" s="7">
        <f t="shared" si="3"/>
        <v>-3939855.3713534586</v>
      </c>
      <c r="N7" s="7">
        <f t="shared" si="3"/>
        <v>-2841876.5402518567</v>
      </c>
      <c r="O7" s="7">
        <f t="shared" si="3"/>
        <v>-1486159.3106050245</v>
      </c>
      <c r="P7" s="7">
        <f t="shared" si="3"/>
        <v>-106717.02943937201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5.9499999999999997E-2</v>
      </c>
      <c r="C8" s="5">
        <v>5.9499999999999997E-2</v>
      </c>
      <c r="D8" s="5">
        <v>5.9499999999999997E-2</v>
      </c>
      <c r="E8" s="5">
        <v>5.9499999999999997E-2</v>
      </c>
      <c r="F8" s="5">
        <v>5.9499999999999997E-2</v>
      </c>
      <c r="G8" s="5">
        <v>5.9499999999999997E-2</v>
      </c>
      <c r="H8" s="5">
        <v>5.9499999999999997E-2</v>
      </c>
      <c r="I8" s="5">
        <v>5.9499999999999997E-2</v>
      </c>
      <c r="J8" s="5">
        <v>5.9499999999999997E-2</v>
      </c>
      <c r="K8" s="5">
        <v>5.9499999999999997E-2</v>
      </c>
      <c r="L8" s="5">
        <v>5.9499999999999997E-2</v>
      </c>
      <c r="M8" s="5">
        <v>5.9499999999999997E-2</v>
      </c>
      <c r="N8" s="5">
        <v>5.9499999999999997E-2</v>
      </c>
      <c r="O8" s="5">
        <v>5.9499999999999997E-2</v>
      </c>
      <c r="P8" s="5">
        <v>5.9499999999999997E-2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-0.20599720560312398</v>
      </c>
      <c r="C9" s="5">
        <f t="shared" si="4"/>
        <v>-0.19511888316373679</v>
      </c>
      <c r="D9" s="5">
        <f t="shared" si="4"/>
        <v>-0.18379152923299408</v>
      </c>
      <c r="E9" s="5">
        <f t="shared" si="4"/>
        <v>-0.17199660885007326</v>
      </c>
      <c r="F9" s="5">
        <f t="shared" si="4"/>
        <v>-0.15971482197468792</v>
      </c>
      <c r="G9" s="5">
        <f t="shared" si="4"/>
        <v>-0.14692607190641194</v>
      </c>
      <c r="H9" s="5">
        <f t="shared" si="4"/>
        <v>-0.13360943240042827</v>
      </c>
      <c r="I9" s="5">
        <f t="shared" si="4"/>
        <v>-0.11974311342589297</v>
      </c>
      <c r="J9" s="5">
        <f t="shared" si="4"/>
        <v>-0.10530442551088542</v>
      </c>
      <c r="K9" s="5">
        <f t="shared" si="4"/>
        <v>-9.0269742615602389E-2</v>
      </c>
      <c r="L9" s="5">
        <f t="shared" si="4"/>
        <v>-7.4614463473044776E-2</v>
      </c>
      <c r="M9" s="5">
        <f t="shared" si="4"/>
        <v>-5.8312971333939326E-2</v>
      </c>
      <c r="N9" s="5">
        <f t="shared" si="4"/>
        <v>-4.1338592050025595E-2</v>
      </c>
      <c r="O9" s="5">
        <f t="shared" si="4"/>
        <v>-2.1246207697904602E-2</v>
      </c>
      <c r="P9" s="5">
        <f t="shared" si="4"/>
        <v>-1.4993926098249939E-3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9.5000000000000001E-2</v>
      </c>
      <c r="C10" s="1">
        <v>9.5000000000000001E-2</v>
      </c>
      <c r="D10" s="1">
        <v>9.5000000000000001E-2</v>
      </c>
      <c r="E10" s="1">
        <v>9.5000000000000001E-2</v>
      </c>
      <c r="F10" s="1">
        <v>9.5000000000000001E-2</v>
      </c>
      <c r="G10" s="1">
        <v>9.5000000000000001E-2</v>
      </c>
      <c r="H10" s="1">
        <v>9.5000000000000001E-2</v>
      </c>
      <c r="I10" s="1">
        <v>9.5000000000000001E-2</v>
      </c>
      <c r="J10" s="1">
        <v>9.5000000000000001E-2</v>
      </c>
      <c r="K10" s="1">
        <v>9.5000000000000001E-2</v>
      </c>
      <c r="L10" s="1">
        <v>9.5000000000000001E-2</v>
      </c>
      <c r="M10" s="1">
        <v>9.5000000000000001E-2</v>
      </c>
      <c r="N10" s="1">
        <v>9.5000000000000001E-2</v>
      </c>
      <c r="O10" s="1">
        <v>9.5000000000000001E-2</v>
      </c>
      <c r="P10" s="1">
        <v>9.5000000000000001E-2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3.7999999999999999E-2</v>
      </c>
      <c r="C11" s="5">
        <v>3.7999999999999999E-2</v>
      </c>
      <c r="D11" s="5">
        <v>3.7999999999999999E-2</v>
      </c>
      <c r="E11" s="5">
        <v>3.7999999999999999E-2</v>
      </c>
      <c r="F11" s="5">
        <v>3.7999999999999999E-2</v>
      </c>
      <c r="G11" s="5">
        <v>3.7999999999999999E-2</v>
      </c>
      <c r="H11" s="5">
        <v>3.7999999999999999E-2</v>
      </c>
      <c r="I11" s="5">
        <v>3.7999999999999999E-2</v>
      </c>
      <c r="J11" s="5">
        <v>3.7999999999999999E-2</v>
      </c>
      <c r="K11" s="5">
        <v>3.7999999999999999E-2</v>
      </c>
      <c r="L11" s="5">
        <v>3.7999999999999999E-2</v>
      </c>
      <c r="M11" s="5">
        <v>3.7999999999999999E-2</v>
      </c>
      <c r="N11" s="5">
        <v>3.7999999999999999E-2</v>
      </c>
      <c r="O11" s="5">
        <v>3.7999999999999999E-2</v>
      </c>
      <c r="P11" s="5">
        <v>3.7999999999999999E-2</v>
      </c>
      <c r="Q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3.4000000000000002E-2</v>
      </c>
      <c r="C12" s="5">
        <v>3.4000000000000002E-2</v>
      </c>
      <c r="D12" s="5">
        <v>3.4000000000000002E-2</v>
      </c>
      <c r="E12" s="5">
        <v>3.4000000000000002E-2</v>
      </c>
      <c r="F12" s="5">
        <v>3.4000000000000002E-2</v>
      </c>
      <c r="G12" s="5">
        <v>3.4000000000000002E-2</v>
      </c>
      <c r="H12" s="5">
        <v>3.4000000000000002E-2</v>
      </c>
      <c r="I12" s="5">
        <v>3.4000000000000002E-2</v>
      </c>
      <c r="J12" s="5">
        <v>3.4000000000000002E-2</v>
      </c>
      <c r="K12" s="5">
        <v>3.4000000000000002E-2</v>
      </c>
      <c r="L12" s="5">
        <v>3.4000000000000002E-2</v>
      </c>
      <c r="M12" s="5">
        <v>3.4000000000000002E-2</v>
      </c>
      <c r="N12" s="5">
        <v>3.4000000000000002E-2</v>
      </c>
      <c r="O12" s="5">
        <v>3.4000000000000002E-2</v>
      </c>
      <c r="P12" s="5">
        <v>3.4000000000000002E-2</v>
      </c>
      <c r="Q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P14" si="5">B16-B21</f>
        <v>416670.86000000034</v>
      </c>
      <c r="C14" s="7">
        <f t="shared" si="5"/>
        <v>460728.89122000057</v>
      </c>
      <c r="D14" s="7">
        <f t="shared" si="5"/>
        <v>507745.53231096547</v>
      </c>
      <c r="E14" s="7">
        <f t="shared" si="5"/>
        <v>557902.72080795188</v>
      </c>
      <c r="F14" s="7">
        <f t="shared" si="5"/>
        <v>611393.32278368762</v>
      </c>
      <c r="G14" s="7">
        <f t="shared" si="5"/>
        <v>668421.7849035142</v>
      </c>
      <c r="H14" s="7">
        <f t="shared" si="5"/>
        <v>729204.82530921837</v>
      </c>
      <c r="I14" s="7">
        <f t="shared" si="5"/>
        <v>793972.16564263124</v>
      </c>
      <c r="J14" s="7">
        <f t="shared" si="5"/>
        <v>862967.30665736343</v>
      </c>
      <c r="K14" s="7">
        <f t="shared" si="5"/>
        <v>936448.35001275502</v>
      </c>
      <c r="L14" s="7">
        <f t="shared" si="5"/>
        <v>1014688.8689984549</v>
      </c>
      <c r="M14" s="7">
        <f t="shared" si="5"/>
        <v>1097978.8311016019</v>
      </c>
      <c r="N14" s="7">
        <f t="shared" si="5"/>
        <v>1355717.2296468322</v>
      </c>
      <c r="O14" s="7">
        <f t="shared" si="5"/>
        <v>1379442.2811656524</v>
      </c>
      <c r="P14" s="7">
        <f t="shared" si="5"/>
        <v>1403582.5210860516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2099615.8600000003</v>
      </c>
      <c r="C16" s="7">
        <f t="shared" si="6"/>
        <v>2136359.1375500006</v>
      </c>
      <c r="D16" s="7">
        <f t="shared" si="6"/>
        <v>2173745.4224571255</v>
      </c>
      <c r="E16" s="7">
        <f t="shared" si="6"/>
        <v>2211785.9673501253</v>
      </c>
      <c r="F16" s="7">
        <f t="shared" si="6"/>
        <v>2250492.2217787527</v>
      </c>
      <c r="G16" s="7">
        <f t="shared" si="6"/>
        <v>2289875.8356598811</v>
      </c>
      <c r="H16" s="7">
        <f t="shared" si="6"/>
        <v>2329948.6627839291</v>
      </c>
      <c r="I16" s="7">
        <f t="shared" si="6"/>
        <v>2370722.7643826483</v>
      </c>
      <c r="J16" s="7">
        <f t="shared" si="6"/>
        <v>2412210.412759345</v>
      </c>
      <c r="K16" s="7">
        <f t="shared" si="6"/>
        <v>2454424.0949826338</v>
      </c>
      <c r="L16" s="7">
        <f t="shared" si="6"/>
        <v>2497376.5166448303</v>
      </c>
      <c r="M16" s="7">
        <f t="shared" si="6"/>
        <v>2541080.6056861146</v>
      </c>
      <c r="N16" s="7">
        <f t="shared" si="6"/>
        <v>2585549.5162856216</v>
      </c>
      <c r="O16" s="7">
        <f t="shared" si="6"/>
        <v>2630796.6328206207</v>
      </c>
      <c r="P16" s="7">
        <f t="shared" si="6"/>
        <v>2676835.5738949818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1898084.0000000002</v>
      </c>
      <c r="C17" s="7">
        <f t="shared" si="7"/>
        <v>1931300.4700000004</v>
      </c>
      <c r="D17" s="7">
        <f t="shared" si="7"/>
        <v>1965098.2282250007</v>
      </c>
      <c r="E17" s="7">
        <f t="shared" si="7"/>
        <v>1999487.4472189383</v>
      </c>
      <c r="F17" s="7">
        <f t="shared" si="7"/>
        <v>2034478.4775452698</v>
      </c>
      <c r="G17" s="7">
        <f t="shared" si="7"/>
        <v>2070081.8509023122</v>
      </c>
      <c r="H17" s="7">
        <f t="shared" si="7"/>
        <v>2106308.2832931029</v>
      </c>
      <c r="I17" s="7">
        <f t="shared" si="7"/>
        <v>2143168.6782507324</v>
      </c>
      <c r="J17" s="7">
        <f t="shared" si="7"/>
        <v>2180674.1301201205</v>
      </c>
      <c r="K17" s="7">
        <f t="shared" si="7"/>
        <v>2218835.9273972227</v>
      </c>
      <c r="L17" s="7">
        <f t="shared" si="7"/>
        <v>2257665.5561266746</v>
      </c>
      <c r="M17" s="7">
        <f t="shared" si="7"/>
        <v>2297174.7033588914</v>
      </c>
      <c r="N17" s="7">
        <f t="shared" si="7"/>
        <v>2337375.2606676719</v>
      </c>
      <c r="O17" s="7">
        <f t="shared" si="7"/>
        <v>2378279.3277293565</v>
      </c>
      <c r="P17" s="7">
        <f t="shared" si="7"/>
        <v>2419899.2159646205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201531.86</v>
      </c>
      <c r="C18" s="7">
        <f t="shared" si="8"/>
        <v>205058.66755000001</v>
      </c>
      <c r="D18" s="7">
        <f t="shared" si="8"/>
        <v>208647.19423212504</v>
      </c>
      <c r="E18" s="7">
        <f t="shared" si="8"/>
        <v>212298.52013118725</v>
      </c>
      <c r="F18" s="7">
        <f t="shared" si="8"/>
        <v>216013.74423348304</v>
      </c>
      <c r="G18" s="7">
        <f t="shared" si="8"/>
        <v>219793.98475756904</v>
      </c>
      <c r="H18" s="7">
        <f t="shared" si="8"/>
        <v>223640.37949082651</v>
      </c>
      <c r="I18" s="7">
        <f t="shared" si="8"/>
        <v>227554.08613191597</v>
      </c>
      <c r="J18" s="7">
        <f t="shared" si="8"/>
        <v>231536.28263922455</v>
      </c>
      <c r="K18" s="7">
        <f t="shared" si="8"/>
        <v>235588.16758541099</v>
      </c>
      <c r="L18" s="7">
        <f t="shared" si="8"/>
        <v>239710.96051815571</v>
      </c>
      <c r="M18" s="7">
        <f t="shared" si="8"/>
        <v>243905.90232722342</v>
      </c>
      <c r="N18" s="7">
        <f t="shared" si="8"/>
        <v>248174.25561794988</v>
      </c>
      <c r="O18" s="7">
        <f t="shared" si="8"/>
        <v>252517.30509126399</v>
      </c>
      <c r="P18" s="7">
        <f t="shared" si="8"/>
        <v>256936.35793036115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1682945</v>
      </c>
      <c r="C21" s="7">
        <f t="shared" si="9"/>
        <v>1675630.24633</v>
      </c>
      <c r="D21" s="7">
        <f t="shared" si="9"/>
        <v>1665999.89014616</v>
      </c>
      <c r="E21" s="7">
        <f t="shared" si="9"/>
        <v>1653883.2465421734</v>
      </c>
      <c r="F21" s="7">
        <f t="shared" si="9"/>
        <v>1639098.8989950651</v>
      </c>
      <c r="G21" s="7">
        <f t="shared" si="9"/>
        <v>1621454.0507563669</v>
      </c>
      <c r="H21" s="7">
        <f t="shared" si="9"/>
        <v>1600743.8374747108</v>
      </c>
      <c r="I21" s="7">
        <f t="shared" si="9"/>
        <v>1576750.598740017</v>
      </c>
      <c r="J21" s="7">
        <f t="shared" si="9"/>
        <v>1549243.1061019816</v>
      </c>
      <c r="K21" s="7">
        <f t="shared" si="9"/>
        <v>1517975.7449698788</v>
      </c>
      <c r="L21" s="7">
        <f t="shared" si="9"/>
        <v>1482687.6476463755</v>
      </c>
      <c r="M21" s="7">
        <f t="shared" si="9"/>
        <v>1443101.7745845127</v>
      </c>
      <c r="N21" s="7">
        <f t="shared" si="9"/>
        <v>1229832.2866387893</v>
      </c>
      <c r="O21" s="7">
        <f t="shared" si="9"/>
        <v>1251354.3516549682</v>
      </c>
      <c r="P21" s="7">
        <f t="shared" si="9"/>
        <v>1273253.0528089302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280000</v>
      </c>
      <c r="C22" s="7">
        <f t="shared" ref="C22:P22" si="10">B22*(1+C$3)</f>
        <v>284900</v>
      </c>
      <c r="D22" s="7">
        <f t="shared" si="10"/>
        <v>289885.75</v>
      </c>
      <c r="E22" s="7">
        <f t="shared" si="10"/>
        <v>294958.75062500004</v>
      </c>
      <c r="F22" s="7">
        <f t="shared" si="10"/>
        <v>300120.52876093757</v>
      </c>
      <c r="G22" s="7">
        <f t="shared" si="10"/>
        <v>305372.63801425399</v>
      </c>
      <c r="H22" s="7">
        <f t="shared" si="10"/>
        <v>310716.65917950345</v>
      </c>
      <c r="I22" s="7">
        <f t="shared" si="10"/>
        <v>316154.20071514481</v>
      </c>
      <c r="J22" s="7">
        <f t="shared" si="10"/>
        <v>321686.89922765986</v>
      </c>
      <c r="K22" s="7">
        <f t="shared" si="10"/>
        <v>327316.41996414395</v>
      </c>
      <c r="L22" s="7">
        <f t="shared" si="10"/>
        <v>333044.45731351647</v>
      </c>
      <c r="M22" s="7">
        <f t="shared" si="10"/>
        <v>338872.73531650304</v>
      </c>
      <c r="N22" s="7">
        <f t="shared" si="10"/>
        <v>344803.00818454189</v>
      </c>
      <c r="O22" s="7">
        <f t="shared" si="10"/>
        <v>350837.06082777138</v>
      </c>
      <c r="P22" s="7">
        <f t="shared" si="10"/>
        <v>356976.70939225738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300000</v>
      </c>
      <c r="C23" s="7">
        <f t="shared" ref="C23:P23" si="11">B23*(1+C$3)</f>
        <v>305250</v>
      </c>
      <c r="D23" s="7">
        <f t="shared" si="11"/>
        <v>310591.875</v>
      </c>
      <c r="E23" s="7">
        <f t="shared" si="11"/>
        <v>316027.23281250003</v>
      </c>
      <c r="F23" s="7">
        <f t="shared" si="11"/>
        <v>321557.70938671881</v>
      </c>
      <c r="G23" s="7">
        <f t="shared" si="11"/>
        <v>327184.96930098638</v>
      </c>
      <c r="H23" s="7">
        <f t="shared" si="11"/>
        <v>332910.70626375364</v>
      </c>
      <c r="I23" s="7">
        <f t="shared" si="11"/>
        <v>338736.64362336934</v>
      </c>
      <c r="J23" s="7">
        <f t="shared" si="11"/>
        <v>344664.53488677833</v>
      </c>
      <c r="K23" s="7">
        <f t="shared" si="11"/>
        <v>350696.16424729698</v>
      </c>
      <c r="L23" s="7">
        <f t="shared" si="11"/>
        <v>356833.34712162468</v>
      </c>
      <c r="M23" s="7">
        <f t="shared" si="11"/>
        <v>363077.93069625314</v>
      </c>
      <c r="N23" s="7">
        <f t="shared" si="11"/>
        <v>369431.79448343761</v>
      </c>
      <c r="O23" s="7">
        <f t="shared" si="11"/>
        <v>375896.85088689777</v>
      </c>
      <c r="P23" s="7">
        <f t="shared" si="11"/>
        <v>382475.04577741848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7">
        <f t="shared" ref="C24:P24" si="12">B24*(1+C$3)</f>
        <v>0</v>
      </c>
      <c r="D24" s="7">
        <f t="shared" si="12"/>
        <v>0</v>
      </c>
      <c r="E24" s="7">
        <f t="shared" si="12"/>
        <v>0</v>
      </c>
      <c r="F24" s="7">
        <f t="shared" si="12"/>
        <v>0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0</v>
      </c>
      <c r="O24" s="7">
        <f t="shared" si="12"/>
        <v>0</v>
      </c>
      <c r="P24" s="7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B2*0.0075</f>
        <v>418695</v>
      </c>
      <c r="C25" s="7">
        <f t="shared" ref="C25:P25" si="13">B25*(1+C$3)</f>
        <v>426022.16250000003</v>
      </c>
      <c r="D25" s="7">
        <f t="shared" si="13"/>
        <v>433477.55034375004</v>
      </c>
      <c r="E25" s="7">
        <f t="shared" si="13"/>
        <v>441063.40747476573</v>
      </c>
      <c r="F25" s="7">
        <f t="shared" si="13"/>
        <v>448782.01710557414</v>
      </c>
      <c r="G25" s="7">
        <f t="shared" si="13"/>
        <v>456635.7024049217</v>
      </c>
      <c r="H25" s="7">
        <f t="shared" si="13"/>
        <v>464626.82719700783</v>
      </c>
      <c r="I25" s="7">
        <f t="shared" si="13"/>
        <v>472757.7966729555</v>
      </c>
      <c r="J25" s="7">
        <f t="shared" si="13"/>
        <v>481031.05811473227</v>
      </c>
      <c r="K25" s="7">
        <f t="shared" si="13"/>
        <v>489449.10163174011</v>
      </c>
      <c r="L25" s="7">
        <f t="shared" si="13"/>
        <v>498014.4609102956</v>
      </c>
      <c r="M25" s="7">
        <f t="shared" si="13"/>
        <v>506729.71397622582</v>
      </c>
      <c r="N25" s="7">
        <f t="shared" si="13"/>
        <v>515597.48397080979</v>
      </c>
      <c r="O25" s="7">
        <f t="shared" si="13"/>
        <v>524620.43994029902</v>
      </c>
      <c r="P25" s="7">
        <f t="shared" si="13"/>
        <v>533801.29763925425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f t="shared" ref="C26:P26" si="14">B26*(1+C$3)</f>
        <v>0</v>
      </c>
      <c r="D26" s="7">
        <f t="shared" si="14"/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f t="shared" si="14"/>
        <v>0</v>
      </c>
      <c r="M26" s="7">
        <f t="shared" si="14"/>
        <v>0</v>
      </c>
      <c r="N26" s="7">
        <f t="shared" si="14"/>
        <v>0</v>
      </c>
      <c r="O26" s="7">
        <f t="shared" si="14"/>
        <v>0</v>
      </c>
      <c r="P26" s="7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B8*B7*-1</f>
        <v>684250</v>
      </c>
      <c r="C27" s="7">
        <f t="shared" ref="C27:M27" si="15">C8*-C7</f>
        <v>659458.08383000002</v>
      </c>
      <c r="D27" s="7">
        <f t="shared" si="15"/>
        <v>632044.71480240999</v>
      </c>
      <c r="E27" s="7">
        <f t="shared" si="15"/>
        <v>601833.85562990757</v>
      </c>
      <c r="F27" s="7">
        <f t="shared" si="15"/>
        <v>568638.64374183444</v>
      </c>
      <c r="G27" s="7">
        <f t="shared" si="15"/>
        <v>532260.74103620497</v>
      </c>
      <c r="H27" s="7">
        <f t="shared" si="15"/>
        <v>492489.64483444591</v>
      </c>
      <c r="I27" s="7">
        <f t="shared" si="15"/>
        <v>449101.95772854745</v>
      </c>
      <c r="J27" s="7">
        <f t="shared" si="15"/>
        <v>401860.61387281091</v>
      </c>
      <c r="K27" s="7">
        <f t="shared" si="15"/>
        <v>350514.05912669777</v>
      </c>
      <c r="L27" s="7">
        <f t="shared" si="15"/>
        <v>294795.38230093883</v>
      </c>
      <c r="M27" s="7">
        <f t="shared" si="15"/>
        <v>234421.39459553079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J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6" ht="15.75" customHeight="1" x14ac:dyDescent="0.25">
      <c r="A2" s="7" t="s">
        <v>12</v>
      </c>
      <c r="B2" s="7">
        <v>29070250</v>
      </c>
      <c r="C2" s="7">
        <f t="shared" ref="C2:P2" si="0">B2*(1+B3)</f>
        <v>29622584.749999996</v>
      </c>
      <c r="D2" s="7">
        <f t="shared" si="0"/>
        <v>30185413.860249992</v>
      </c>
      <c r="E2" s="7">
        <f t="shared" si="0"/>
        <v>30758936.72359474</v>
      </c>
      <c r="F2" s="7">
        <f t="shared" si="0"/>
        <v>31343356.521343037</v>
      </c>
      <c r="G2" s="7">
        <f t="shared" si="0"/>
        <v>31938880.295248553</v>
      </c>
      <c r="H2" s="7">
        <f t="shared" si="0"/>
        <v>32545719.020858273</v>
      </c>
      <c r="I2" s="7">
        <f t="shared" si="0"/>
        <v>33164087.682254575</v>
      </c>
      <c r="J2" s="7">
        <f t="shared" si="0"/>
        <v>33794205.348217405</v>
      </c>
      <c r="K2" s="7">
        <f t="shared" si="0"/>
        <v>34436295.249833532</v>
      </c>
      <c r="L2" s="7">
        <f t="shared" si="0"/>
        <v>35090584.859580368</v>
      </c>
      <c r="M2" s="7">
        <f t="shared" si="0"/>
        <v>35757305.971912391</v>
      </c>
      <c r="N2" s="7">
        <f t="shared" si="0"/>
        <v>36436694.785378724</v>
      </c>
      <c r="O2" s="7">
        <f t="shared" si="0"/>
        <v>37128991.986300915</v>
      </c>
      <c r="P2" s="7">
        <f t="shared" si="0"/>
        <v>37834442.834040627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5">
      <c r="A3" s="5" t="s">
        <v>13</v>
      </c>
      <c r="B3" s="5">
        <v>1.9E-2</v>
      </c>
      <c r="C3" s="5">
        <v>1.9E-2</v>
      </c>
      <c r="D3" s="5">
        <v>1.9E-2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25">
      <c r="A4" s="6" t="s">
        <v>14</v>
      </c>
      <c r="B4" s="6">
        <v>1705000</v>
      </c>
      <c r="C4" s="6">
        <f t="shared" ref="C4:P4" si="1">B4*(1+B5)</f>
        <v>1724607.5</v>
      </c>
      <c r="D4" s="6">
        <f t="shared" si="1"/>
        <v>1744440.4862500001</v>
      </c>
      <c r="E4" s="6">
        <f t="shared" si="1"/>
        <v>1764501.5518418753</v>
      </c>
      <c r="F4" s="6">
        <f t="shared" si="1"/>
        <v>1784793.3196880571</v>
      </c>
      <c r="G4" s="6">
        <f t="shared" si="1"/>
        <v>1805318.44286447</v>
      </c>
      <c r="H4" s="6">
        <f t="shared" si="1"/>
        <v>1826079.6049574115</v>
      </c>
      <c r="I4" s="6">
        <f t="shared" si="1"/>
        <v>1847079.5204144218</v>
      </c>
      <c r="J4" s="6">
        <f t="shared" si="1"/>
        <v>1868320.9348991879</v>
      </c>
      <c r="K4" s="6">
        <f t="shared" si="1"/>
        <v>1889806.6256505286</v>
      </c>
      <c r="L4" s="6">
        <f t="shared" si="1"/>
        <v>1911539.4018455099</v>
      </c>
      <c r="M4" s="6">
        <f t="shared" si="1"/>
        <v>1933522.1049667334</v>
      </c>
      <c r="N4" s="6">
        <f t="shared" si="1"/>
        <v>1955757.6091738509</v>
      </c>
      <c r="O4" s="6">
        <f t="shared" si="1"/>
        <v>1978248.8216793502</v>
      </c>
      <c r="P4" s="6">
        <f t="shared" si="1"/>
        <v>2000998.6831286629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9" t="s">
        <v>16</v>
      </c>
      <c r="B6" s="9">
        <f t="shared" ref="B6:P6" si="2">B2/B4</f>
        <v>17.05</v>
      </c>
      <c r="C6" s="9">
        <f t="shared" si="2"/>
        <v>17.17642115669797</v>
      </c>
      <c r="D6" s="9">
        <f t="shared" si="2"/>
        <v>17.303779692214761</v>
      </c>
      <c r="E6" s="9">
        <f t="shared" si="2"/>
        <v>17.432082556961777</v>
      </c>
      <c r="F6" s="9">
        <f t="shared" si="2"/>
        <v>17.561336752885861</v>
      </c>
      <c r="G6" s="9">
        <f t="shared" si="2"/>
        <v>17.691549333851395</v>
      </c>
      <c r="H6" s="9">
        <f t="shared" si="2"/>
        <v>17.82272740602528</v>
      </c>
      <c r="I6" s="9">
        <f t="shared" si="2"/>
        <v>17.954878128264713</v>
      </c>
      <c r="J6" s="9">
        <f t="shared" si="2"/>
        <v>18.088008712507893</v>
      </c>
      <c r="K6" s="9">
        <f t="shared" si="2"/>
        <v>18.222126424167616</v>
      </c>
      <c r="L6" s="9">
        <f t="shared" si="2"/>
        <v>18.357238582527728</v>
      </c>
      <c r="M6" s="9">
        <f t="shared" si="2"/>
        <v>18.493352561142611</v>
      </c>
      <c r="N6" s="9">
        <f t="shared" si="2"/>
        <v>18.630475788239565</v>
      </c>
      <c r="O6" s="9">
        <f t="shared" si="2"/>
        <v>18.768615747124183</v>
      </c>
      <c r="P6" s="9">
        <f t="shared" si="2"/>
        <v>18.90777997658877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15.75" customHeight="1" x14ac:dyDescent="0.25">
      <c r="A7" s="7" t="s">
        <v>17</v>
      </c>
      <c r="B7" s="7">
        <v>-6850000</v>
      </c>
      <c r="C7" s="7">
        <f t="shared" ref="C7:P7" si="3">B7+B14</f>
        <v>-6739930.25</v>
      </c>
      <c r="D7" s="7">
        <f t="shared" si="3"/>
        <v>-6615878.2971250005</v>
      </c>
      <c r="E7" s="7">
        <f t="shared" si="3"/>
        <v>-6476989.8810779387</v>
      </c>
      <c r="F7" s="7">
        <f t="shared" si="3"/>
        <v>-6322365.3749932069</v>
      </c>
      <c r="G7" s="7">
        <f t="shared" si="3"/>
        <v>-6151057.4812585171</v>
      </c>
      <c r="H7" s="7">
        <f t="shared" si="3"/>
        <v>-5962068.8121678196</v>
      </c>
      <c r="I7" s="7">
        <f t="shared" si="3"/>
        <v>-5754349.3496832866</v>
      </c>
      <c r="J7" s="7">
        <f t="shared" si="3"/>
        <v>-5526793.7783007193</v>
      </c>
      <c r="K7" s="7">
        <f t="shared" si="3"/>
        <v>-5278238.6847150689</v>
      </c>
      <c r="L7" s="7">
        <f t="shared" si="3"/>
        <v>-5007459.6176703097</v>
      </c>
      <c r="M7" s="7">
        <f t="shared" si="3"/>
        <v>-4713168.0010500103</v>
      </c>
      <c r="N7" s="7">
        <f t="shared" si="3"/>
        <v>-4394007.8929208014</v>
      </c>
      <c r="O7" s="7">
        <f t="shared" si="3"/>
        <v>-4048552.5828797538</v>
      </c>
      <c r="P7" s="7">
        <f t="shared" si="3"/>
        <v>-3675301.0196776027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5">
      <c r="A8" s="5" t="s">
        <v>18</v>
      </c>
      <c r="B8" s="5">
        <v>4.9500000000000002E-2</v>
      </c>
      <c r="C8" s="5">
        <v>4.9500000000000002E-2</v>
      </c>
      <c r="D8" s="5">
        <v>4.9500000000000002E-2</v>
      </c>
      <c r="E8" s="5">
        <v>4.9500000000000002E-2</v>
      </c>
      <c r="F8" s="5">
        <v>4.9500000000000002E-2</v>
      </c>
      <c r="G8" s="5">
        <v>4.9500000000000002E-2</v>
      </c>
      <c r="H8" s="5">
        <v>4.9500000000000002E-2</v>
      </c>
      <c r="I8" s="5">
        <v>4.9500000000000002E-2</v>
      </c>
      <c r="J8" s="5">
        <v>4.9500000000000002E-2</v>
      </c>
      <c r="K8" s="5">
        <v>4.9500000000000002E-2</v>
      </c>
      <c r="L8" s="5">
        <v>4.9500000000000002E-2</v>
      </c>
      <c r="M8" s="5">
        <v>4.9500000000000002E-2</v>
      </c>
      <c r="N8" s="5">
        <v>4.9500000000000002E-2</v>
      </c>
      <c r="O8" s="5">
        <v>4.9500000000000002E-2</v>
      </c>
      <c r="P8" s="5">
        <v>4.9500000000000002E-2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 x14ac:dyDescent="0.25">
      <c r="A9" s="1" t="s">
        <v>19</v>
      </c>
      <c r="B9" s="5">
        <f t="shared" ref="B9:P9" si="4">B7/B2</f>
        <v>-0.23563608844093187</v>
      </c>
      <c r="C9" s="5">
        <f t="shared" si="4"/>
        <v>-0.22752674376262863</v>
      </c>
      <c r="D9" s="5">
        <f t="shared" si="4"/>
        <v>-0.21917467581377759</v>
      </c>
      <c r="E9" s="5">
        <f t="shared" si="4"/>
        <v>-0.21057261957008847</v>
      </c>
      <c r="F9" s="5">
        <f t="shared" si="4"/>
        <v>-0.20171309255561182</v>
      </c>
      <c r="G9" s="5">
        <f t="shared" si="4"/>
        <v>-0.19258838833412675</v>
      </c>
      <c r="H9" s="5">
        <f t="shared" si="4"/>
        <v>-0.18319056980571793</v>
      </c>
      <c r="I9" s="5">
        <f t="shared" si="4"/>
        <v>-0.17351146230271008</v>
      </c>
      <c r="J9" s="5">
        <f t="shared" si="4"/>
        <v>-0.1635426464789547</v>
      </c>
      <c r="K9" s="5">
        <f t="shared" si="4"/>
        <v>-0.15327545098628415</v>
      </c>
      <c r="L9" s="5">
        <f t="shared" si="4"/>
        <v>-0.1427009449317623</v>
      </c>
      <c r="M9" s="5">
        <f t="shared" si="4"/>
        <v>-0.13180993010917086</v>
      </c>
      <c r="N9" s="5">
        <f t="shared" si="4"/>
        <v>-0.1205929329979739</v>
      </c>
      <c r="O9" s="5">
        <f t="shared" si="4"/>
        <v>-0.10904019652280096</v>
      </c>
      <c r="P9" s="5">
        <f t="shared" si="4"/>
        <v>-9.7141671566280854E-2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.75" customHeight="1" x14ac:dyDescent="0.25">
      <c r="A10" s="1" t="s">
        <v>20</v>
      </c>
      <c r="B10" s="1">
        <v>0.1</v>
      </c>
      <c r="C10" s="1">
        <v>0.1</v>
      </c>
      <c r="D10" s="1">
        <v>0.1</v>
      </c>
      <c r="E10" s="1">
        <v>0.1</v>
      </c>
      <c r="F10" s="1">
        <v>0.1</v>
      </c>
      <c r="G10" s="1">
        <v>0.1</v>
      </c>
      <c r="H10" s="1">
        <v>0.1</v>
      </c>
      <c r="I10" s="1">
        <v>0.1</v>
      </c>
      <c r="J10" s="1">
        <v>0.1</v>
      </c>
      <c r="K10" s="1">
        <v>0.1</v>
      </c>
      <c r="L10" s="1">
        <v>0.1</v>
      </c>
      <c r="M10" s="1">
        <v>0.1</v>
      </c>
      <c r="N10" s="1">
        <v>0.1</v>
      </c>
      <c r="O10" s="1">
        <v>0.1</v>
      </c>
      <c r="P10" s="1">
        <v>0.1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 x14ac:dyDescent="0.25">
      <c r="A11" s="1" t="s">
        <v>21</v>
      </c>
      <c r="B11" s="5">
        <v>0.06</v>
      </c>
      <c r="C11" s="5">
        <v>0.06</v>
      </c>
      <c r="D11" s="5">
        <v>0.06</v>
      </c>
      <c r="E11" s="5">
        <v>0.06</v>
      </c>
      <c r="F11" s="5">
        <v>0.06</v>
      </c>
      <c r="G11" s="5">
        <v>0.06</v>
      </c>
      <c r="H11" s="5">
        <v>0.06</v>
      </c>
      <c r="I11" s="5">
        <v>0.06</v>
      </c>
      <c r="J11" s="5">
        <v>0.06</v>
      </c>
      <c r="K11" s="5">
        <v>0.06</v>
      </c>
      <c r="L11" s="5">
        <v>0.06</v>
      </c>
      <c r="M11" s="5">
        <v>0.06</v>
      </c>
      <c r="N11" s="5">
        <v>0.06</v>
      </c>
      <c r="O11" s="5">
        <v>0.06</v>
      </c>
      <c r="P11" s="5">
        <v>0.06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 x14ac:dyDescent="0.25">
      <c r="A12" s="1" t="s">
        <v>22</v>
      </c>
      <c r="B12" s="5">
        <v>0.06</v>
      </c>
      <c r="C12" s="5">
        <v>0.06</v>
      </c>
      <c r="D12" s="5">
        <v>0.06</v>
      </c>
      <c r="E12" s="5">
        <v>0.06</v>
      </c>
      <c r="F12" s="5">
        <v>0.06</v>
      </c>
      <c r="G12" s="5">
        <v>0.06</v>
      </c>
      <c r="H12" s="5">
        <v>0.06</v>
      </c>
      <c r="I12" s="5">
        <v>0.06</v>
      </c>
      <c r="J12" s="5">
        <v>0.06</v>
      </c>
      <c r="K12" s="5">
        <v>0.06</v>
      </c>
      <c r="L12" s="5">
        <v>0.06</v>
      </c>
      <c r="M12" s="5">
        <v>0.06</v>
      </c>
      <c r="N12" s="5">
        <v>0.06</v>
      </c>
      <c r="O12" s="5">
        <v>0.06</v>
      </c>
      <c r="P12" s="5">
        <v>0.06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4" spans="1:36" ht="15.75" customHeight="1" x14ac:dyDescent="0.25">
      <c r="A14" s="7" t="s">
        <v>23</v>
      </c>
      <c r="B14" s="7">
        <f t="shared" ref="B14:P14" si="5">B16-B21</f>
        <v>110069.75</v>
      </c>
      <c r="C14" s="7">
        <f t="shared" si="5"/>
        <v>124051.95287499973</v>
      </c>
      <c r="D14" s="7">
        <f t="shared" si="5"/>
        <v>138888.41604706203</v>
      </c>
      <c r="E14" s="7">
        <f t="shared" si="5"/>
        <v>154624.50608473201</v>
      </c>
      <c r="F14" s="7">
        <f t="shared" si="5"/>
        <v>171307.89373468957</v>
      </c>
      <c r="G14" s="7">
        <f t="shared" si="5"/>
        <v>188988.66909069708</v>
      </c>
      <c r="H14" s="7">
        <f t="shared" si="5"/>
        <v>207719.46248453343</v>
      </c>
      <c r="I14" s="7">
        <f t="shared" si="5"/>
        <v>227555.57138256729</v>
      </c>
      <c r="J14" s="7">
        <f t="shared" si="5"/>
        <v>248555.09358565044</v>
      </c>
      <c r="K14" s="7">
        <f t="shared" si="5"/>
        <v>270779.06704475894</v>
      </c>
      <c r="L14" s="7">
        <f t="shared" si="5"/>
        <v>294291.61662029964</v>
      </c>
      <c r="M14" s="7">
        <f t="shared" si="5"/>
        <v>319160.10812920891</v>
      </c>
      <c r="N14" s="7">
        <f t="shared" si="5"/>
        <v>345455.3100410474</v>
      </c>
      <c r="O14" s="7">
        <f t="shared" si="5"/>
        <v>373251.56320215086</v>
      </c>
      <c r="P14" s="7">
        <f t="shared" si="5"/>
        <v>402626.95898569608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5">
      <c r="A16" s="7" t="s">
        <v>24</v>
      </c>
      <c r="B16" s="7">
        <f t="shared" ref="B16:P16" si="6">SUM(B17:B19)</f>
        <v>1918636.5</v>
      </c>
      <c r="C16" s="7">
        <f t="shared" si="6"/>
        <v>1955090.5934999997</v>
      </c>
      <c r="D16" s="7">
        <f t="shared" si="6"/>
        <v>1992237.3147764995</v>
      </c>
      <c r="E16" s="7">
        <f t="shared" si="6"/>
        <v>2030089.8237572529</v>
      </c>
      <c r="F16" s="7">
        <f t="shared" si="6"/>
        <v>2068661.5304086404</v>
      </c>
      <c r="G16" s="7">
        <f t="shared" si="6"/>
        <v>2107966.0994864046</v>
      </c>
      <c r="H16" s="7">
        <f t="shared" si="6"/>
        <v>2148017.455376646</v>
      </c>
      <c r="I16" s="7">
        <f t="shared" si="6"/>
        <v>2188829.7870288016</v>
      </c>
      <c r="J16" s="7">
        <f t="shared" si="6"/>
        <v>2230417.5529823489</v>
      </c>
      <c r="K16" s="7">
        <f t="shared" si="6"/>
        <v>2272795.4864890128</v>
      </c>
      <c r="L16" s="7">
        <f t="shared" si="6"/>
        <v>2315978.6007323042</v>
      </c>
      <c r="M16" s="7">
        <f t="shared" si="6"/>
        <v>2359982.1941462178</v>
      </c>
      <c r="N16" s="7">
        <f t="shared" si="6"/>
        <v>2404821.8558349959</v>
      </c>
      <c r="O16" s="7">
        <f t="shared" si="6"/>
        <v>2450513.4710958605</v>
      </c>
      <c r="P16" s="7">
        <f t="shared" si="6"/>
        <v>2497073.2270466811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5">
      <c r="A17" s="7" t="s">
        <v>25</v>
      </c>
      <c r="B17" s="7">
        <f t="shared" ref="B17:P17" si="7">B12*B2</f>
        <v>1744215</v>
      </c>
      <c r="C17" s="7">
        <f t="shared" si="7"/>
        <v>1777355.0849999997</v>
      </c>
      <c r="D17" s="7">
        <f t="shared" si="7"/>
        <v>1811124.8316149996</v>
      </c>
      <c r="E17" s="7">
        <f t="shared" si="7"/>
        <v>1845536.2034156844</v>
      </c>
      <c r="F17" s="7">
        <f t="shared" si="7"/>
        <v>1880601.3912805822</v>
      </c>
      <c r="G17" s="7">
        <f t="shared" si="7"/>
        <v>1916332.817714913</v>
      </c>
      <c r="H17" s="7">
        <f t="shared" si="7"/>
        <v>1952743.1412514963</v>
      </c>
      <c r="I17" s="7">
        <f t="shared" si="7"/>
        <v>1989845.2609352744</v>
      </c>
      <c r="J17" s="7">
        <f t="shared" si="7"/>
        <v>2027652.3208930444</v>
      </c>
      <c r="K17" s="7">
        <f t="shared" si="7"/>
        <v>2066177.7149900119</v>
      </c>
      <c r="L17" s="7">
        <f t="shared" si="7"/>
        <v>2105435.0915748221</v>
      </c>
      <c r="M17" s="7">
        <f t="shared" si="7"/>
        <v>2145438.3583147433</v>
      </c>
      <c r="N17" s="7">
        <f t="shared" si="7"/>
        <v>2186201.6871227236</v>
      </c>
      <c r="O17" s="7">
        <f t="shared" si="7"/>
        <v>2227739.5191780548</v>
      </c>
      <c r="P17" s="7">
        <f t="shared" si="7"/>
        <v>2270066.5700424374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5">
      <c r="A18" s="7" t="s">
        <v>26</v>
      </c>
      <c r="B18" s="7">
        <f t="shared" ref="B18:P18" si="8">B11*B10*B2</f>
        <v>174421.5</v>
      </c>
      <c r="C18" s="7">
        <f t="shared" si="8"/>
        <v>177735.50849999997</v>
      </c>
      <c r="D18" s="7">
        <f t="shared" si="8"/>
        <v>181112.48316149996</v>
      </c>
      <c r="E18" s="7">
        <f t="shared" si="8"/>
        <v>184553.62034156846</v>
      </c>
      <c r="F18" s="7">
        <f t="shared" si="8"/>
        <v>188060.13912805822</v>
      </c>
      <c r="G18" s="7">
        <f t="shared" si="8"/>
        <v>191633.28177149131</v>
      </c>
      <c r="H18" s="7">
        <f t="shared" si="8"/>
        <v>195274.31412514963</v>
      </c>
      <c r="I18" s="7">
        <f t="shared" si="8"/>
        <v>198984.52609352744</v>
      </c>
      <c r="J18" s="7">
        <f t="shared" si="8"/>
        <v>202765.23208930442</v>
      </c>
      <c r="K18" s="7">
        <f t="shared" si="8"/>
        <v>206617.77149900119</v>
      </c>
      <c r="L18" s="7">
        <f t="shared" si="8"/>
        <v>210543.50915748221</v>
      </c>
      <c r="M18" s="7">
        <f t="shared" si="8"/>
        <v>214543.83583147437</v>
      </c>
      <c r="N18" s="7">
        <f t="shared" si="8"/>
        <v>218620.16871227234</v>
      </c>
      <c r="O18" s="7">
        <f t="shared" si="8"/>
        <v>222773.95191780551</v>
      </c>
      <c r="P18" s="7">
        <f t="shared" si="8"/>
        <v>227006.65700424375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5.75" customHeight="1" x14ac:dyDescent="0.25">
      <c r="A21" s="7" t="s">
        <v>28</v>
      </c>
      <c r="B21" s="7">
        <f t="shared" ref="B21:P21" si="9">SUM(B22:B27)</f>
        <v>1808566.75</v>
      </c>
      <c r="C21" s="7">
        <f t="shared" si="9"/>
        <v>1831038.640625</v>
      </c>
      <c r="D21" s="7">
        <f t="shared" si="9"/>
        <v>1853348.8987294375</v>
      </c>
      <c r="E21" s="7">
        <f t="shared" si="9"/>
        <v>1875465.3176725209</v>
      </c>
      <c r="F21" s="7">
        <f t="shared" si="9"/>
        <v>1897353.6366739508</v>
      </c>
      <c r="G21" s="7">
        <f t="shared" si="9"/>
        <v>1918977.4303957075</v>
      </c>
      <c r="H21" s="7">
        <f t="shared" si="9"/>
        <v>1940297.9928921126</v>
      </c>
      <c r="I21" s="7">
        <f t="shared" si="9"/>
        <v>1961274.2156462343</v>
      </c>
      <c r="J21" s="7">
        <f t="shared" si="9"/>
        <v>1981862.4593966985</v>
      </c>
      <c r="K21" s="7">
        <f t="shared" si="9"/>
        <v>2002016.4194442539</v>
      </c>
      <c r="L21" s="7">
        <f t="shared" si="9"/>
        <v>2021686.9841120045</v>
      </c>
      <c r="M21" s="7">
        <f t="shared" si="9"/>
        <v>2040822.0860170089</v>
      </c>
      <c r="N21" s="7">
        <f t="shared" si="9"/>
        <v>2059366.5457939485</v>
      </c>
      <c r="O21" s="7">
        <f t="shared" si="9"/>
        <v>2077261.9078937096</v>
      </c>
      <c r="P21" s="7">
        <f t="shared" si="9"/>
        <v>2094446.268060985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5">
      <c r="A22" s="7" t="s">
        <v>29</v>
      </c>
      <c r="B22" s="7">
        <v>1034500</v>
      </c>
      <c r="C22" s="7">
        <f t="shared" ref="C22:P22" si="10">B22*(1+C$3)</f>
        <v>1054155.5</v>
      </c>
      <c r="D22" s="7">
        <f t="shared" si="10"/>
        <v>1074184.4545</v>
      </c>
      <c r="E22" s="7">
        <f t="shared" si="10"/>
        <v>1094593.9591354998</v>
      </c>
      <c r="F22" s="7">
        <f t="shared" si="10"/>
        <v>1115391.2443590742</v>
      </c>
      <c r="G22" s="7">
        <f t="shared" si="10"/>
        <v>1136583.6780018965</v>
      </c>
      <c r="H22" s="7">
        <f t="shared" si="10"/>
        <v>1158178.7678839325</v>
      </c>
      <c r="I22" s="7">
        <f t="shared" si="10"/>
        <v>1180184.1644737271</v>
      </c>
      <c r="J22" s="7">
        <f t="shared" si="10"/>
        <v>1202607.6635987279</v>
      </c>
      <c r="K22" s="7">
        <f t="shared" si="10"/>
        <v>1225457.2092071036</v>
      </c>
      <c r="L22" s="7">
        <f t="shared" si="10"/>
        <v>1248740.8961820384</v>
      </c>
      <c r="M22" s="7">
        <f t="shared" si="10"/>
        <v>1272466.9732094971</v>
      </c>
      <c r="N22" s="7">
        <f t="shared" si="10"/>
        <v>1296643.8457004775</v>
      </c>
      <c r="O22" s="7">
        <f t="shared" si="10"/>
        <v>1321280.0787687865</v>
      </c>
      <c r="P22" s="7">
        <f t="shared" si="10"/>
        <v>1346384.4002653933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 x14ac:dyDescent="0.25">
      <c r="A23" s="7" t="s">
        <v>30</v>
      </c>
      <c r="B23" s="7">
        <v>205000</v>
      </c>
      <c r="C23" s="7">
        <f t="shared" ref="C23:P23" si="11">B23*(1+C$3)</f>
        <v>208894.99999999997</v>
      </c>
      <c r="D23" s="7">
        <f t="shared" si="11"/>
        <v>212864.00499999995</v>
      </c>
      <c r="E23" s="7">
        <f t="shared" si="11"/>
        <v>216908.42109499994</v>
      </c>
      <c r="F23" s="7">
        <f t="shared" si="11"/>
        <v>221029.68109580493</v>
      </c>
      <c r="G23" s="7">
        <f t="shared" si="11"/>
        <v>225229.24503662522</v>
      </c>
      <c r="H23" s="7">
        <f t="shared" si="11"/>
        <v>229508.60069232108</v>
      </c>
      <c r="I23" s="7">
        <f t="shared" si="11"/>
        <v>233869.26410547516</v>
      </c>
      <c r="J23" s="7">
        <f t="shared" si="11"/>
        <v>238312.78012347917</v>
      </c>
      <c r="K23" s="7">
        <f t="shared" si="11"/>
        <v>242840.72294582526</v>
      </c>
      <c r="L23" s="7">
        <f t="shared" si="11"/>
        <v>247454.6966817959</v>
      </c>
      <c r="M23" s="7">
        <f t="shared" si="11"/>
        <v>252156.33591875</v>
      </c>
      <c r="N23" s="7">
        <f t="shared" si="11"/>
        <v>256947.30630120623</v>
      </c>
      <c r="O23" s="7">
        <f t="shared" si="11"/>
        <v>261829.30512092912</v>
      </c>
      <c r="P23" s="7">
        <f t="shared" si="11"/>
        <v>266804.06191822677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 x14ac:dyDescent="0.25">
      <c r="A24" s="7" t="s">
        <v>31</v>
      </c>
      <c r="B24" s="7">
        <v>0</v>
      </c>
      <c r="C24" s="7">
        <f t="shared" ref="C24:P24" si="12">B24*(1+C$3)</f>
        <v>0</v>
      </c>
      <c r="D24" s="7">
        <f t="shared" si="12"/>
        <v>0</v>
      </c>
      <c r="E24" s="7">
        <f t="shared" si="12"/>
        <v>0</v>
      </c>
      <c r="F24" s="7">
        <f t="shared" si="12"/>
        <v>0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0</v>
      </c>
      <c r="O24" s="7">
        <f t="shared" si="12"/>
        <v>0</v>
      </c>
      <c r="P24" s="7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 x14ac:dyDescent="0.25">
      <c r="A25" s="7" t="s">
        <v>32</v>
      </c>
      <c r="B25" s="7">
        <f>B2*0.007</f>
        <v>203491.75</v>
      </c>
      <c r="C25" s="7">
        <f t="shared" ref="C25:P25" si="13">B25*(1+C$3)</f>
        <v>207358.09324999998</v>
      </c>
      <c r="D25" s="7">
        <f t="shared" si="13"/>
        <v>211297.89702174996</v>
      </c>
      <c r="E25" s="7">
        <f t="shared" si="13"/>
        <v>215312.55706516319</v>
      </c>
      <c r="F25" s="7">
        <f t="shared" si="13"/>
        <v>219403.49564940127</v>
      </c>
      <c r="G25" s="7">
        <f t="shared" si="13"/>
        <v>223572.16206673987</v>
      </c>
      <c r="H25" s="7">
        <f t="shared" si="13"/>
        <v>227820.03314600792</v>
      </c>
      <c r="I25" s="7">
        <f t="shared" si="13"/>
        <v>232148.61377578205</v>
      </c>
      <c r="J25" s="7">
        <f t="shared" si="13"/>
        <v>236559.4374375219</v>
      </c>
      <c r="K25" s="7">
        <f t="shared" si="13"/>
        <v>241054.0667488348</v>
      </c>
      <c r="L25" s="7">
        <f t="shared" si="13"/>
        <v>245634.09401706263</v>
      </c>
      <c r="M25" s="7">
        <f t="shared" si="13"/>
        <v>250301.1418033868</v>
      </c>
      <c r="N25" s="7">
        <f t="shared" si="13"/>
        <v>255056.86349765112</v>
      </c>
      <c r="O25" s="7">
        <f t="shared" si="13"/>
        <v>259902.94390410648</v>
      </c>
      <c r="P25" s="7">
        <f t="shared" si="13"/>
        <v>264841.09983828448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 x14ac:dyDescent="0.25">
      <c r="A26" s="7" t="s">
        <v>33</v>
      </c>
      <c r="B26" s="7">
        <v>26500</v>
      </c>
      <c r="C26" s="7">
        <f t="shared" ref="C26:P26" si="14">B26*(1+C$3)</f>
        <v>27003.499999999996</v>
      </c>
      <c r="D26" s="7">
        <f t="shared" si="14"/>
        <v>27516.566499999994</v>
      </c>
      <c r="E26" s="7">
        <f t="shared" si="14"/>
        <v>28039.381263499992</v>
      </c>
      <c r="F26" s="7">
        <f t="shared" si="14"/>
        <v>28572.129507506488</v>
      </c>
      <c r="G26" s="7">
        <f t="shared" si="14"/>
        <v>29114.99996814911</v>
      </c>
      <c r="H26" s="7">
        <f t="shared" si="14"/>
        <v>29668.184967543941</v>
      </c>
      <c r="I26" s="7">
        <f t="shared" si="14"/>
        <v>30231.880481927274</v>
      </c>
      <c r="J26" s="7">
        <f t="shared" si="14"/>
        <v>30806.286211083891</v>
      </c>
      <c r="K26" s="7">
        <f t="shared" si="14"/>
        <v>31391.605649094483</v>
      </c>
      <c r="L26" s="7">
        <f t="shared" si="14"/>
        <v>31988.046156427274</v>
      </c>
      <c r="M26" s="7">
        <f t="shared" si="14"/>
        <v>32595.819033399388</v>
      </c>
      <c r="N26" s="7">
        <f t="shared" si="14"/>
        <v>33215.139595033972</v>
      </c>
      <c r="O26" s="7">
        <f t="shared" si="14"/>
        <v>33846.227247339615</v>
      </c>
      <c r="P26" s="7">
        <f t="shared" si="14"/>
        <v>34489.305565039067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 x14ac:dyDescent="0.25">
      <c r="A27" s="7" t="s">
        <v>34</v>
      </c>
      <c r="B27" s="7">
        <f t="shared" ref="B27:P27" si="15">B8*-B7</f>
        <v>339075</v>
      </c>
      <c r="C27" s="7">
        <f t="shared" si="15"/>
        <v>333626.54737500002</v>
      </c>
      <c r="D27" s="7">
        <f t="shared" si="15"/>
        <v>327485.97570768755</v>
      </c>
      <c r="E27" s="7">
        <f t="shared" si="15"/>
        <v>320610.99911335798</v>
      </c>
      <c r="F27" s="7">
        <f t="shared" si="15"/>
        <v>312957.08606216375</v>
      </c>
      <c r="G27" s="7">
        <f t="shared" si="15"/>
        <v>304477.34532229661</v>
      </c>
      <c r="H27" s="7">
        <f t="shared" si="15"/>
        <v>295122.40620230709</v>
      </c>
      <c r="I27" s="7">
        <f t="shared" si="15"/>
        <v>284840.29280932271</v>
      </c>
      <c r="J27" s="7">
        <f t="shared" si="15"/>
        <v>273576.2920258856</v>
      </c>
      <c r="K27" s="7">
        <f t="shared" si="15"/>
        <v>261272.81489339593</v>
      </c>
      <c r="L27" s="7">
        <f t="shared" si="15"/>
        <v>247869.25107468033</v>
      </c>
      <c r="M27" s="7">
        <f t="shared" si="15"/>
        <v>233301.81605197553</v>
      </c>
      <c r="N27" s="7">
        <f t="shared" si="15"/>
        <v>217503.39069957967</v>
      </c>
      <c r="O27" s="7">
        <f t="shared" si="15"/>
        <v>200403.35285254783</v>
      </c>
      <c r="P27" s="7">
        <f t="shared" si="15"/>
        <v>181927.40047404135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41778000</v>
      </c>
      <c r="C2" s="7">
        <f t="shared" ref="C2:P2" si="0">B2*(1+B3)</f>
        <v>42530004</v>
      </c>
      <c r="D2" s="7">
        <f t="shared" si="0"/>
        <v>43295544.072000004</v>
      </c>
      <c r="E2" s="7">
        <f t="shared" si="0"/>
        <v>44074863.865296006</v>
      </c>
      <c r="F2" s="7">
        <f t="shared" si="0"/>
        <v>44868211.414871335</v>
      </c>
      <c r="G2" s="7">
        <f t="shared" si="0"/>
        <v>45675839.220339023</v>
      </c>
      <c r="H2" s="7">
        <f t="shared" si="0"/>
        <v>46498004.326305129</v>
      </c>
      <c r="I2" s="7">
        <f t="shared" si="0"/>
        <v>47334968.404178619</v>
      </c>
      <c r="J2" s="7">
        <f t="shared" si="0"/>
        <v>48186997.835453838</v>
      </c>
      <c r="K2" s="7">
        <f t="shared" si="0"/>
        <v>49054363.79649201</v>
      </c>
      <c r="L2" s="7">
        <f t="shared" si="0"/>
        <v>49937342.344828866</v>
      </c>
      <c r="M2" s="7">
        <f t="shared" si="0"/>
        <v>50836214.507035784</v>
      </c>
      <c r="N2" s="7">
        <f t="shared" si="0"/>
        <v>51751266.368162431</v>
      </c>
      <c r="O2" s="7">
        <f t="shared" si="0"/>
        <v>52682789.162789352</v>
      </c>
      <c r="P2" s="7">
        <f t="shared" si="0"/>
        <v>53631079.367719561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6">
        <v>2110000</v>
      </c>
      <c r="C4" s="6">
        <f t="shared" ref="C4:P4" si="1">B4*(1+B5)</f>
        <v>2131100</v>
      </c>
      <c r="D4" s="6">
        <f t="shared" si="1"/>
        <v>2152411</v>
      </c>
      <c r="E4" s="6">
        <f t="shared" si="1"/>
        <v>2173935.11</v>
      </c>
      <c r="F4" s="6">
        <f t="shared" si="1"/>
        <v>2195674.4611</v>
      </c>
      <c r="G4" s="6">
        <f t="shared" si="1"/>
        <v>2217631.2057110001</v>
      </c>
      <c r="H4" s="6">
        <f t="shared" si="1"/>
        <v>2239807.5177681101</v>
      </c>
      <c r="I4" s="6">
        <f t="shared" si="1"/>
        <v>2262205.5929457913</v>
      </c>
      <c r="J4" s="6">
        <f t="shared" si="1"/>
        <v>2284827.6488752491</v>
      </c>
      <c r="K4" s="6">
        <f t="shared" si="1"/>
        <v>2307675.9253640017</v>
      </c>
      <c r="L4" s="6">
        <f t="shared" si="1"/>
        <v>2330752.6846176418</v>
      </c>
      <c r="M4" s="6">
        <f t="shared" si="1"/>
        <v>2354060.2114638183</v>
      </c>
      <c r="N4" s="6">
        <f t="shared" si="1"/>
        <v>2377600.8135784566</v>
      </c>
      <c r="O4" s="6">
        <f t="shared" si="1"/>
        <v>2401376.8217142411</v>
      </c>
      <c r="P4" s="6">
        <f t="shared" si="1"/>
        <v>2425390.5899313833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0.01</v>
      </c>
      <c r="C5" s="5">
        <v>0.01</v>
      </c>
      <c r="D5" s="5">
        <v>0.01</v>
      </c>
      <c r="E5" s="5">
        <v>0.01</v>
      </c>
      <c r="F5" s="5">
        <v>0.01</v>
      </c>
      <c r="G5" s="5">
        <v>0.01</v>
      </c>
      <c r="H5" s="5">
        <v>0.01</v>
      </c>
      <c r="I5" s="5">
        <v>0.01</v>
      </c>
      <c r="J5" s="5">
        <v>0.01</v>
      </c>
      <c r="K5" s="5">
        <v>0.01</v>
      </c>
      <c r="L5" s="5">
        <v>0.01</v>
      </c>
      <c r="M5" s="5">
        <v>0.01</v>
      </c>
      <c r="N5" s="5">
        <v>0.01</v>
      </c>
      <c r="O5" s="5">
        <v>0.01</v>
      </c>
      <c r="P5" s="5">
        <v>0.01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19.8</v>
      </c>
      <c r="C6" s="9">
        <f t="shared" si="2"/>
        <v>19.956831683168318</v>
      </c>
      <c r="D6" s="9">
        <f t="shared" si="2"/>
        <v>20.114905597490445</v>
      </c>
      <c r="E6" s="9">
        <f t="shared" si="2"/>
        <v>20.274231582421063</v>
      </c>
      <c r="F6" s="9">
        <f t="shared" si="2"/>
        <v>20.43481955535113</v>
      </c>
      <c r="G6" s="9">
        <f t="shared" si="2"/>
        <v>20.596679512225201</v>
      </c>
      <c r="H6" s="9">
        <f t="shared" si="2"/>
        <v>20.759821528163616</v>
      </c>
      <c r="I6" s="9">
        <f t="shared" si="2"/>
        <v>20.924255758089664</v>
      </c>
      <c r="J6" s="9">
        <f t="shared" si="2"/>
        <v>21.089992437361666</v>
      </c>
      <c r="K6" s="9">
        <f t="shared" si="2"/>
        <v>21.257041882410075</v>
      </c>
      <c r="L6" s="9">
        <f t="shared" si="2"/>
        <v>21.425414491379659</v>
      </c>
      <c r="M6" s="9">
        <f t="shared" si="2"/>
        <v>21.595120744776725</v>
      </c>
      <c r="N6" s="9">
        <f t="shared" si="2"/>
        <v>21.766171206121491</v>
      </c>
      <c r="O6" s="9">
        <f t="shared" si="2"/>
        <v>21.938576522605622</v>
      </c>
      <c r="P6" s="9">
        <f t="shared" si="2"/>
        <v>22.112347425754976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-11000000</v>
      </c>
      <c r="C7" s="7">
        <f t="shared" ref="C7:P7" si="3">B7+B14</f>
        <v>-10817653.939999999</v>
      </c>
      <c r="D7" s="7">
        <f t="shared" si="3"/>
        <v>-10613959.21307</v>
      </c>
      <c r="E7" s="7">
        <f t="shared" si="3"/>
        <v>-10387673.387407385</v>
      </c>
      <c r="F7" s="7">
        <f t="shared" si="3"/>
        <v>-10137490.905036693</v>
      </c>
      <c r="G7" s="7">
        <f t="shared" si="3"/>
        <v>-9862040.0093244873</v>
      </c>
      <c r="H7" s="7">
        <f t="shared" si="3"/>
        <v>-9559879.525219325</v>
      </c>
      <c r="I7" s="7">
        <f t="shared" si="3"/>
        <v>-9229495.4851973038</v>
      </c>
      <c r="J7" s="7">
        <f t="shared" si="3"/>
        <v>-8869297.5935597755</v>
      </c>
      <c r="K7" s="7">
        <f t="shared" si="3"/>
        <v>-8477615.521380147</v>
      </c>
      <c r="L7" s="7">
        <f t="shared" si="3"/>
        <v>-8052695.0240302589</v>
      </c>
      <c r="M7" s="7">
        <f t="shared" si="3"/>
        <v>-7592693.8728331737</v>
      </c>
      <c r="N7" s="7">
        <f t="shared" si="3"/>
        <v>-7095677.591987133</v>
      </c>
      <c r="O7" s="7">
        <f t="shared" si="3"/>
        <v>-6559614.9914844045</v>
      </c>
      <c r="P7" s="7">
        <f t="shared" si="3"/>
        <v>-5982373.4863075987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4.7500000000000001E-2</v>
      </c>
      <c r="C8" s="5">
        <v>4.7500000000000001E-2</v>
      </c>
      <c r="D8" s="5">
        <v>4.7500000000000001E-2</v>
      </c>
      <c r="E8" s="5">
        <v>4.7500000000000001E-2</v>
      </c>
      <c r="F8" s="5">
        <v>4.7500000000000001E-2</v>
      </c>
      <c r="G8" s="5">
        <v>4.7500000000000001E-2</v>
      </c>
      <c r="H8" s="5">
        <v>4.7500000000000001E-2</v>
      </c>
      <c r="I8" s="5">
        <v>4.7500000000000001E-2</v>
      </c>
      <c r="J8" s="5">
        <v>4.7500000000000001E-2</v>
      </c>
      <c r="K8" s="5">
        <v>4.7500000000000001E-2</v>
      </c>
      <c r="L8" s="5">
        <v>4.7500000000000001E-2</v>
      </c>
      <c r="M8" s="5">
        <v>4.7500000000000001E-2</v>
      </c>
      <c r="N8" s="5">
        <v>4.7500000000000001E-2</v>
      </c>
      <c r="O8" s="5">
        <v>4.7500000000000001E-2</v>
      </c>
      <c r="P8" s="5">
        <v>4.7500000000000001E-2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-0.2632964718272775</v>
      </c>
      <c r="C9" s="5">
        <f t="shared" si="4"/>
        <v>-0.25435346631991851</v>
      </c>
      <c r="D9" s="5">
        <f t="shared" si="4"/>
        <v>-0.24515130692015566</v>
      </c>
      <c r="E9" s="5">
        <f t="shared" si="4"/>
        <v>-0.2356824837656846</v>
      </c>
      <c r="F9" s="5">
        <f t="shared" si="4"/>
        <v>-0.22593926937048966</v>
      </c>
      <c r="G9" s="5">
        <f t="shared" si="4"/>
        <v>-0.21591371231845946</v>
      </c>
      <c r="H9" s="5">
        <f t="shared" si="4"/>
        <v>-0.20559763077425353</v>
      </c>
      <c r="I9" s="5">
        <f t="shared" si="4"/>
        <v>-0.1949826058061242</v>
      </c>
      <c r="J9" s="5">
        <f t="shared" si="4"/>
        <v>-0.1840599745152445</v>
      </c>
      <c r="K9" s="5">
        <f t="shared" si="4"/>
        <v>-0.17282082296593562</v>
      </c>
      <c r="L9" s="5">
        <f t="shared" si="4"/>
        <v>-0.16125597891102297</v>
      </c>
      <c r="M9" s="5">
        <f t="shared" si="4"/>
        <v>-0.14935600430638551</v>
      </c>
      <c r="N9" s="5">
        <f t="shared" si="4"/>
        <v>-0.13711118760858806</v>
      </c>
      <c r="O9" s="5">
        <f t="shared" si="4"/>
        <v>-0.12451153584931224</v>
      </c>
      <c r="P9" s="5">
        <f t="shared" si="4"/>
        <v>-0.11154676648011633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0.16500000000000001</v>
      </c>
      <c r="C10" s="1">
        <v>0.16500000000000001</v>
      </c>
      <c r="D10" s="1">
        <v>0.16500000000000001</v>
      </c>
      <c r="E10" s="1">
        <v>0.16500000000000001</v>
      </c>
      <c r="F10" s="1">
        <v>0.16500000000000001</v>
      </c>
      <c r="G10" s="1">
        <v>0.16500000000000001</v>
      </c>
      <c r="H10" s="1">
        <v>0.16500000000000001</v>
      </c>
      <c r="I10" s="1">
        <v>0.16500000000000001</v>
      </c>
      <c r="J10" s="1">
        <v>0.16500000000000001</v>
      </c>
      <c r="K10" s="1">
        <v>0.16500000000000001</v>
      </c>
      <c r="L10" s="1">
        <v>0.16500000000000001</v>
      </c>
      <c r="M10" s="1">
        <v>0.16500000000000001</v>
      </c>
      <c r="N10" s="1">
        <v>0.16500000000000001</v>
      </c>
      <c r="O10" s="1">
        <v>0.16500000000000001</v>
      </c>
      <c r="P10" s="1">
        <v>0.16500000000000001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3.7999999999999999E-2</v>
      </c>
      <c r="C11" s="5">
        <v>3.7999999999999999E-2</v>
      </c>
      <c r="D11" s="5">
        <v>3.7999999999999999E-2</v>
      </c>
      <c r="E11" s="5">
        <v>3.7999999999999999E-2</v>
      </c>
      <c r="F11" s="5">
        <v>3.7999999999999999E-2</v>
      </c>
      <c r="G11" s="5">
        <v>3.7999999999999999E-2</v>
      </c>
      <c r="H11" s="5">
        <v>3.7999999999999999E-2</v>
      </c>
      <c r="I11" s="5">
        <v>3.7999999999999999E-2</v>
      </c>
      <c r="J11" s="5">
        <v>3.7999999999999999E-2</v>
      </c>
      <c r="K11" s="5">
        <v>3.7999999999999999E-2</v>
      </c>
      <c r="L11" s="5">
        <v>3.7999999999999999E-2</v>
      </c>
      <c r="M11" s="5">
        <v>3.7999999999999999E-2</v>
      </c>
      <c r="N11" s="5">
        <v>3.7999999999999999E-2</v>
      </c>
      <c r="O11" s="5">
        <v>3.7999999999999999E-2</v>
      </c>
      <c r="P11" s="5">
        <v>3.7999999999999999E-2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4.8000000000000001E-2</v>
      </c>
      <c r="C12" s="5">
        <v>4.8000000000000001E-2</v>
      </c>
      <c r="D12" s="5">
        <v>4.8000000000000001E-2</v>
      </c>
      <c r="E12" s="5">
        <v>4.8000000000000001E-2</v>
      </c>
      <c r="F12" s="5">
        <v>4.8000000000000001E-2</v>
      </c>
      <c r="G12" s="5">
        <v>4.8000000000000001E-2</v>
      </c>
      <c r="H12" s="5">
        <v>4.8000000000000001E-2</v>
      </c>
      <c r="I12" s="5">
        <v>4.8000000000000001E-2</v>
      </c>
      <c r="J12" s="5">
        <v>4.8000000000000001E-2</v>
      </c>
      <c r="K12" s="5">
        <v>4.8000000000000001E-2</v>
      </c>
      <c r="L12" s="5">
        <v>4.8000000000000001E-2</v>
      </c>
      <c r="M12" s="5">
        <v>4.8000000000000001E-2</v>
      </c>
      <c r="N12" s="5">
        <v>4.8000000000000001E-2</v>
      </c>
      <c r="O12" s="5">
        <v>4.8000000000000001E-2</v>
      </c>
      <c r="P12" s="5">
        <v>4.8000000000000001E-2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P14" si="5">B16-B21</f>
        <v>182346.06000000006</v>
      </c>
      <c r="C14" s="7">
        <f t="shared" si="5"/>
        <v>203694.72692999989</v>
      </c>
      <c r="D14" s="7">
        <f t="shared" si="5"/>
        <v>226285.82566261524</v>
      </c>
      <c r="E14" s="7">
        <f t="shared" si="5"/>
        <v>250182.48237069184</v>
      </c>
      <c r="F14" s="7">
        <f t="shared" si="5"/>
        <v>275450.89571220521</v>
      </c>
      <c r="G14" s="7">
        <f t="shared" si="5"/>
        <v>302160.48410516139</v>
      </c>
      <c r="H14" s="7">
        <f t="shared" si="5"/>
        <v>330384.04002202163</v>
      </c>
      <c r="I14" s="7">
        <f t="shared" si="5"/>
        <v>360197.89163752738</v>
      </c>
      <c r="J14" s="7">
        <f t="shared" si="5"/>
        <v>391682.072179629</v>
      </c>
      <c r="K14" s="7">
        <f t="shared" si="5"/>
        <v>424920.49734988855</v>
      </c>
      <c r="L14" s="7">
        <f t="shared" si="5"/>
        <v>460001.15119708562</v>
      </c>
      <c r="M14" s="7">
        <f t="shared" si="5"/>
        <v>497016.28084604023</v>
      </c>
      <c r="N14" s="7">
        <f t="shared" si="5"/>
        <v>536062.60050272848</v>
      </c>
      <c r="O14" s="7">
        <f t="shared" si="5"/>
        <v>577241.50517680589</v>
      </c>
      <c r="P14" s="7">
        <f t="shared" si="5"/>
        <v>620659.29458360607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2267292.06</v>
      </c>
      <c r="C16" s="7">
        <f t="shared" si="6"/>
        <v>2308103.3170799999</v>
      </c>
      <c r="D16" s="7">
        <f t="shared" si="6"/>
        <v>2349649.1767874402</v>
      </c>
      <c r="E16" s="7">
        <f t="shared" si="6"/>
        <v>2391942.8619696144</v>
      </c>
      <c r="F16" s="7">
        <f t="shared" si="6"/>
        <v>2434997.8334850678</v>
      </c>
      <c r="G16" s="7">
        <f t="shared" si="6"/>
        <v>2478827.7944877991</v>
      </c>
      <c r="H16" s="7">
        <f t="shared" si="6"/>
        <v>2523446.6947885794</v>
      </c>
      <c r="I16" s="7">
        <f t="shared" si="6"/>
        <v>2568868.7352947742</v>
      </c>
      <c r="J16" s="7">
        <f t="shared" si="6"/>
        <v>2615108.3725300799</v>
      </c>
      <c r="K16" s="7">
        <f t="shared" si="6"/>
        <v>2662180.3232356217</v>
      </c>
      <c r="L16" s="7">
        <f t="shared" si="6"/>
        <v>2710099.5690538627</v>
      </c>
      <c r="M16" s="7">
        <f t="shared" si="6"/>
        <v>2758881.3612968321</v>
      </c>
      <c r="N16" s="7">
        <f t="shared" si="6"/>
        <v>2808541.2258001752</v>
      </c>
      <c r="O16" s="7">
        <f t="shared" si="6"/>
        <v>2859094.9678645781</v>
      </c>
      <c r="P16" s="7">
        <f t="shared" si="6"/>
        <v>2910558.6772861406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2005344</v>
      </c>
      <c r="C17" s="7">
        <f t="shared" si="7"/>
        <v>2041440.192</v>
      </c>
      <c r="D17" s="7">
        <f t="shared" si="7"/>
        <v>2078186.1154560002</v>
      </c>
      <c r="E17" s="7">
        <f t="shared" si="7"/>
        <v>2115593.4655342083</v>
      </c>
      <c r="F17" s="7">
        <f t="shared" si="7"/>
        <v>2153674.1479138243</v>
      </c>
      <c r="G17" s="7">
        <f t="shared" si="7"/>
        <v>2192440.2825762732</v>
      </c>
      <c r="H17" s="7">
        <f t="shared" si="7"/>
        <v>2231904.2076626462</v>
      </c>
      <c r="I17" s="7">
        <f t="shared" si="7"/>
        <v>2272078.483400574</v>
      </c>
      <c r="J17" s="7">
        <f t="shared" si="7"/>
        <v>2312975.8961017844</v>
      </c>
      <c r="K17" s="7">
        <f t="shared" si="7"/>
        <v>2354609.4622316165</v>
      </c>
      <c r="L17" s="7">
        <f t="shared" si="7"/>
        <v>2396992.4325517858</v>
      </c>
      <c r="M17" s="7">
        <f t="shared" si="7"/>
        <v>2440138.2963377177</v>
      </c>
      <c r="N17" s="7">
        <f t="shared" si="7"/>
        <v>2484060.7856717966</v>
      </c>
      <c r="O17" s="7">
        <f t="shared" si="7"/>
        <v>2528773.879813889</v>
      </c>
      <c r="P17" s="7">
        <f t="shared" si="7"/>
        <v>2574291.809650539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261948.06000000003</v>
      </c>
      <c r="C18" s="7">
        <f t="shared" si="8"/>
        <v>266663.12508000003</v>
      </c>
      <c r="D18" s="7">
        <f t="shared" si="8"/>
        <v>271463.06133144005</v>
      </c>
      <c r="E18" s="7">
        <f t="shared" si="8"/>
        <v>276349.396435406</v>
      </c>
      <c r="F18" s="7">
        <f t="shared" si="8"/>
        <v>281323.68557124329</v>
      </c>
      <c r="G18" s="7">
        <f t="shared" si="8"/>
        <v>286387.51191152568</v>
      </c>
      <c r="H18" s="7">
        <f t="shared" si="8"/>
        <v>291542.48712593317</v>
      </c>
      <c r="I18" s="7">
        <f t="shared" si="8"/>
        <v>296790.25189419999</v>
      </c>
      <c r="J18" s="7">
        <f t="shared" si="8"/>
        <v>302132.4764282956</v>
      </c>
      <c r="K18" s="7">
        <f t="shared" si="8"/>
        <v>307570.86100400495</v>
      </c>
      <c r="L18" s="7">
        <f t="shared" si="8"/>
        <v>313107.13650207699</v>
      </c>
      <c r="M18" s="7">
        <f t="shared" si="8"/>
        <v>318743.06495911442</v>
      </c>
      <c r="N18" s="7">
        <f t="shared" si="8"/>
        <v>324480.44012837845</v>
      </c>
      <c r="O18" s="7">
        <f t="shared" si="8"/>
        <v>330321.08805068926</v>
      </c>
      <c r="P18" s="7">
        <f t="shared" si="8"/>
        <v>336266.86763560167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f t="shared" ref="C19:P19" si="9">B19*(1+C3)</f>
        <v>0</v>
      </c>
      <c r="D19" s="7">
        <f t="shared" si="9"/>
        <v>0</v>
      </c>
      <c r="E19" s="7">
        <f t="shared" si="9"/>
        <v>0</v>
      </c>
      <c r="F19" s="7">
        <f t="shared" si="9"/>
        <v>0</v>
      </c>
      <c r="G19" s="7">
        <f t="shared" si="9"/>
        <v>0</v>
      </c>
      <c r="H19" s="7">
        <f t="shared" si="9"/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7">
        <f t="shared" si="9"/>
        <v>0</v>
      </c>
      <c r="O19" s="7">
        <f t="shared" si="9"/>
        <v>0</v>
      </c>
      <c r="P19" s="7">
        <f t="shared" si="9"/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>SUM(B22:B27)</f>
        <v>2084946</v>
      </c>
      <c r="C21" s="7">
        <f t="shared" ref="C21:P21" si="10">SUM(C22:C28)</f>
        <v>2104408.5901500001</v>
      </c>
      <c r="D21" s="7">
        <f t="shared" si="10"/>
        <v>2123363.351124825</v>
      </c>
      <c r="E21" s="7">
        <f t="shared" si="10"/>
        <v>2141760.3795989226</v>
      </c>
      <c r="F21" s="7">
        <f t="shared" si="10"/>
        <v>2159546.9377728626</v>
      </c>
      <c r="G21" s="7">
        <f t="shared" si="10"/>
        <v>2176667.3103826377</v>
      </c>
      <c r="H21" s="7">
        <f t="shared" si="10"/>
        <v>2193062.6547665577</v>
      </c>
      <c r="I21" s="7">
        <f t="shared" si="10"/>
        <v>2208670.8436572468</v>
      </c>
      <c r="J21" s="7">
        <f t="shared" si="10"/>
        <v>2223426.3003504509</v>
      </c>
      <c r="K21" s="7">
        <f t="shared" si="10"/>
        <v>2237259.8258857331</v>
      </c>
      <c r="L21" s="7">
        <f t="shared" si="10"/>
        <v>2250098.4178567771</v>
      </c>
      <c r="M21" s="7">
        <f t="shared" si="10"/>
        <v>2261865.0804507919</v>
      </c>
      <c r="N21" s="7">
        <f t="shared" si="10"/>
        <v>2272478.6252974467</v>
      </c>
      <c r="O21" s="7">
        <f t="shared" si="10"/>
        <v>2281853.4626877722</v>
      </c>
      <c r="P21" s="7">
        <f t="shared" si="10"/>
        <v>2289899.3827025346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435000</v>
      </c>
      <c r="C22" s="7">
        <f t="shared" ref="C22:P22" si="11">B22*(1+C$3)</f>
        <v>442830</v>
      </c>
      <c r="D22" s="7">
        <f t="shared" si="11"/>
        <v>450800.94</v>
      </c>
      <c r="E22" s="7">
        <f t="shared" si="11"/>
        <v>458915.35691999999</v>
      </c>
      <c r="F22" s="7">
        <f t="shared" si="11"/>
        <v>467175.83334456</v>
      </c>
      <c r="G22" s="7">
        <f t="shared" si="11"/>
        <v>475584.99834476208</v>
      </c>
      <c r="H22" s="7">
        <f t="shared" si="11"/>
        <v>484145.52831496781</v>
      </c>
      <c r="I22" s="7">
        <f t="shared" si="11"/>
        <v>492860.14782463724</v>
      </c>
      <c r="J22" s="7">
        <f t="shared" si="11"/>
        <v>501731.63048548071</v>
      </c>
      <c r="K22" s="7">
        <f t="shared" si="11"/>
        <v>510762.79983421939</v>
      </c>
      <c r="L22" s="7">
        <f t="shared" si="11"/>
        <v>519956.53023123537</v>
      </c>
      <c r="M22" s="7">
        <f t="shared" si="11"/>
        <v>529315.74777539761</v>
      </c>
      <c r="N22" s="7">
        <f t="shared" si="11"/>
        <v>538843.43123535474</v>
      </c>
      <c r="O22" s="7">
        <f t="shared" si="11"/>
        <v>548542.61299759115</v>
      </c>
      <c r="P22" s="7">
        <f t="shared" si="11"/>
        <v>558416.38003154774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285000</v>
      </c>
      <c r="C23" s="7">
        <f t="shared" ref="C23:P23" si="12">B23*(1+C$3)</f>
        <v>290130</v>
      </c>
      <c r="D23" s="7">
        <f t="shared" si="12"/>
        <v>295352.34000000003</v>
      </c>
      <c r="E23" s="7">
        <f t="shared" si="12"/>
        <v>300668.68212000001</v>
      </c>
      <c r="F23" s="7">
        <f t="shared" si="12"/>
        <v>306080.71839816001</v>
      </c>
      <c r="G23" s="7">
        <f t="shared" si="12"/>
        <v>311590.17132932687</v>
      </c>
      <c r="H23" s="7">
        <f t="shared" si="12"/>
        <v>317198.79441325477</v>
      </c>
      <c r="I23" s="7">
        <f t="shared" si="12"/>
        <v>322908.37271269335</v>
      </c>
      <c r="J23" s="7">
        <f t="shared" si="12"/>
        <v>328720.72342152183</v>
      </c>
      <c r="K23" s="7">
        <f t="shared" si="12"/>
        <v>334637.69644310925</v>
      </c>
      <c r="L23" s="7">
        <f t="shared" si="12"/>
        <v>340661.17497908522</v>
      </c>
      <c r="M23" s="7">
        <f t="shared" si="12"/>
        <v>346793.07612870878</v>
      </c>
      <c r="N23" s="7">
        <f t="shared" si="12"/>
        <v>353035.35149902554</v>
      </c>
      <c r="O23" s="7">
        <f t="shared" si="12"/>
        <v>359389.987826008</v>
      </c>
      <c r="P23" s="7">
        <f t="shared" si="12"/>
        <v>365859.00760687614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550000</v>
      </c>
      <c r="C24" s="7">
        <f t="shared" ref="C24:P24" si="13">B24*(1+C$3)</f>
        <v>559900</v>
      </c>
      <c r="D24" s="7">
        <f t="shared" si="13"/>
        <v>569978.19999999995</v>
      </c>
      <c r="E24" s="7">
        <f t="shared" si="13"/>
        <v>580237.80759999994</v>
      </c>
      <c r="F24" s="7">
        <f t="shared" si="13"/>
        <v>590682.08813679998</v>
      </c>
      <c r="G24" s="7">
        <f t="shared" si="13"/>
        <v>601314.36572326242</v>
      </c>
      <c r="H24" s="7">
        <f t="shared" si="13"/>
        <v>612138.02430628112</v>
      </c>
      <c r="I24" s="7">
        <f t="shared" si="13"/>
        <v>623156.50874379417</v>
      </c>
      <c r="J24" s="7">
        <f t="shared" si="13"/>
        <v>634373.32590118248</v>
      </c>
      <c r="K24" s="7">
        <f t="shared" si="13"/>
        <v>645792.04576740379</v>
      </c>
      <c r="L24" s="7">
        <f t="shared" si="13"/>
        <v>657416.3025912171</v>
      </c>
      <c r="M24" s="7">
        <f t="shared" si="13"/>
        <v>669249.79603785905</v>
      </c>
      <c r="N24" s="7">
        <f t="shared" si="13"/>
        <v>681296.29236654053</v>
      </c>
      <c r="O24" s="7">
        <f t="shared" si="13"/>
        <v>693559.62562913832</v>
      </c>
      <c r="P24" s="7">
        <f t="shared" si="13"/>
        <v>706043.69889046287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</f>
        <v>292446</v>
      </c>
      <c r="C25" s="7">
        <f t="shared" ref="C25:P25" si="14">B25*(1+C$3)</f>
        <v>297710.02799999999</v>
      </c>
      <c r="D25" s="7">
        <f t="shared" si="14"/>
        <v>303068.80850400002</v>
      </c>
      <c r="E25" s="7">
        <f t="shared" si="14"/>
        <v>308524.04705707199</v>
      </c>
      <c r="F25" s="7">
        <f t="shared" si="14"/>
        <v>314077.47990409931</v>
      </c>
      <c r="G25" s="7">
        <f t="shared" si="14"/>
        <v>319730.87454237312</v>
      </c>
      <c r="H25" s="7">
        <f t="shared" si="14"/>
        <v>325486.03028413584</v>
      </c>
      <c r="I25" s="7">
        <f t="shared" si="14"/>
        <v>331344.77882925031</v>
      </c>
      <c r="J25" s="7">
        <f t="shared" si="14"/>
        <v>337308.98484817683</v>
      </c>
      <c r="K25" s="7">
        <f t="shared" si="14"/>
        <v>343380.54657544399</v>
      </c>
      <c r="L25" s="7">
        <f t="shared" si="14"/>
        <v>349561.39641380199</v>
      </c>
      <c r="M25" s="7">
        <f t="shared" si="14"/>
        <v>355853.50154925045</v>
      </c>
      <c r="N25" s="7">
        <f t="shared" si="14"/>
        <v>362258.86457713693</v>
      </c>
      <c r="O25" s="7">
        <f t="shared" si="14"/>
        <v>368779.52413952543</v>
      </c>
      <c r="P25" s="7">
        <f t="shared" si="14"/>
        <v>375417.5555740369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f t="shared" ref="C26:P26" si="15">B26*(1+C$3)</f>
        <v>0</v>
      </c>
      <c r="D26" s="7">
        <f t="shared" si="15"/>
        <v>0</v>
      </c>
      <c r="E26" s="7">
        <f t="shared" si="15"/>
        <v>0</v>
      </c>
      <c r="F26" s="7">
        <f t="shared" si="15"/>
        <v>0</v>
      </c>
      <c r="G26" s="7">
        <f t="shared" si="15"/>
        <v>0</v>
      </c>
      <c r="H26" s="7">
        <f t="shared" si="15"/>
        <v>0</v>
      </c>
      <c r="I26" s="7">
        <f t="shared" si="15"/>
        <v>0</v>
      </c>
      <c r="J26" s="7">
        <f t="shared" si="15"/>
        <v>0</v>
      </c>
      <c r="K26" s="7">
        <f t="shared" si="15"/>
        <v>0</v>
      </c>
      <c r="L26" s="7">
        <f t="shared" si="15"/>
        <v>0</v>
      </c>
      <c r="M26" s="7">
        <f t="shared" si="15"/>
        <v>0</v>
      </c>
      <c r="N26" s="7">
        <f t="shared" si="15"/>
        <v>0</v>
      </c>
      <c r="O26" s="7">
        <f t="shared" si="15"/>
        <v>0</v>
      </c>
      <c r="P26" s="7">
        <f t="shared" si="15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B8*-B7</f>
        <v>522500</v>
      </c>
      <c r="C27" s="7">
        <f t="shared" ref="C27:P27" si="16">-C8*C7</f>
        <v>513838.56214999995</v>
      </c>
      <c r="D27" s="7">
        <f t="shared" si="16"/>
        <v>504163.06262082496</v>
      </c>
      <c r="E27" s="7">
        <f t="shared" si="16"/>
        <v>493414.4859018508</v>
      </c>
      <c r="F27" s="7">
        <f t="shared" si="16"/>
        <v>481530.81798924296</v>
      </c>
      <c r="G27" s="7">
        <f t="shared" si="16"/>
        <v>468446.90044291317</v>
      </c>
      <c r="H27" s="7">
        <f t="shared" si="16"/>
        <v>454094.27744791796</v>
      </c>
      <c r="I27" s="7">
        <f t="shared" si="16"/>
        <v>438401.03554687195</v>
      </c>
      <c r="J27" s="7">
        <f t="shared" si="16"/>
        <v>421291.63569408935</v>
      </c>
      <c r="K27" s="7">
        <f t="shared" si="16"/>
        <v>402686.73726555699</v>
      </c>
      <c r="L27" s="7">
        <f t="shared" si="16"/>
        <v>382503.01364143728</v>
      </c>
      <c r="M27" s="7">
        <f t="shared" si="16"/>
        <v>360652.95895957574</v>
      </c>
      <c r="N27" s="7">
        <f t="shared" si="16"/>
        <v>337044.68561938882</v>
      </c>
      <c r="O27" s="7">
        <f t="shared" si="16"/>
        <v>311581.71209550923</v>
      </c>
      <c r="P27" s="7">
        <f t="shared" si="16"/>
        <v>284162.74059961096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29680500</v>
      </c>
      <c r="C2" s="7">
        <f t="shared" ref="C2:P2" si="0">B2*(1+B3)</f>
        <v>30214749</v>
      </c>
      <c r="D2" s="7">
        <f t="shared" si="0"/>
        <v>30758614.482000001</v>
      </c>
      <c r="E2" s="7">
        <f t="shared" si="0"/>
        <v>31312269.542676002</v>
      </c>
      <c r="F2" s="7">
        <f t="shared" si="0"/>
        <v>31875890.394444171</v>
      </c>
      <c r="G2" s="7">
        <f t="shared" si="0"/>
        <v>32449656.421544168</v>
      </c>
      <c r="H2" s="7">
        <f t="shared" si="0"/>
        <v>33033750.237131964</v>
      </c>
      <c r="I2" s="7">
        <f t="shared" si="0"/>
        <v>33628357.741400339</v>
      </c>
      <c r="J2" s="7">
        <f t="shared" si="0"/>
        <v>34233668.180745542</v>
      </c>
      <c r="K2" s="7">
        <f t="shared" si="0"/>
        <v>34849874.207998961</v>
      </c>
      <c r="L2" s="7">
        <f t="shared" si="0"/>
        <v>35477171.943742946</v>
      </c>
      <c r="M2" s="7">
        <f t="shared" si="0"/>
        <v>36115761.038730316</v>
      </c>
      <c r="N2" s="7">
        <f t="shared" si="0"/>
        <v>36765844.737427466</v>
      </c>
      <c r="O2" s="7">
        <f t="shared" si="0"/>
        <v>37427629.942701161</v>
      </c>
      <c r="P2" s="7">
        <f t="shared" si="0"/>
        <v>38101327.281669781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6">
        <v>1410000</v>
      </c>
      <c r="C4" s="6">
        <f t="shared" ref="C4:P4" si="1">B4*(1+B5)</f>
        <v>1424100</v>
      </c>
      <c r="D4" s="6">
        <f t="shared" si="1"/>
        <v>1438341</v>
      </c>
      <c r="E4" s="6">
        <f t="shared" si="1"/>
        <v>1452724.41</v>
      </c>
      <c r="F4" s="6">
        <f t="shared" si="1"/>
        <v>1467251.6540999999</v>
      </c>
      <c r="G4" s="6">
        <f t="shared" si="1"/>
        <v>1481924.1706409999</v>
      </c>
      <c r="H4" s="6">
        <f t="shared" si="1"/>
        <v>1496743.4123474099</v>
      </c>
      <c r="I4" s="6">
        <f t="shared" si="1"/>
        <v>1511710.846470884</v>
      </c>
      <c r="J4" s="6">
        <f t="shared" si="1"/>
        <v>1526827.9549355928</v>
      </c>
      <c r="K4" s="6">
        <f t="shared" si="1"/>
        <v>1542096.2344849487</v>
      </c>
      <c r="L4" s="6">
        <f t="shared" si="1"/>
        <v>1557517.1968297982</v>
      </c>
      <c r="M4" s="6">
        <f t="shared" si="1"/>
        <v>1573092.3687980962</v>
      </c>
      <c r="N4" s="6">
        <f t="shared" si="1"/>
        <v>1588823.2924860772</v>
      </c>
      <c r="O4" s="6">
        <f t="shared" si="1"/>
        <v>1604711.5254109381</v>
      </c>
      <c r="P4" s="6">
        <f t="shared" si="1"/>
        <v>1620758.6406650476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0.01</v>
      </c>
      <c r="C5" s="5">
        <v>0.01</v>
      </c>
      <c r="D5" s="5">
        <v>0.01</v>
      </c>
      <c r="E5" s="5">
        <v>0.01</v>
      </c>
      <c r="F5" s="5">
        <v>0.01</v>
      </c>
      <c r="G5" s="5">
        <v>0.01</v>
      </c>
      <c r="H5" s="5">
        <v>0.01</v>
      </c>
      <c r="I5" s="5">
        <v>0.01</v>
      </c>
      <c r="J5" s="5">
        <v>0.01</v>
      </c>
      <c r="K5" s="5">
        <v>0.01</v>
      </c>
      <c r="L5" s="5">
        <v>0.01</v>
      </c>
      <c r="M5" s="5">
        <v>0.01</v>
      </c>
      <c r="N5" s="5">
        <v>0.01</v>
      </c>
      <c r="O5" s="5">
        <v>0.01</v>
      </c>
      <c r="P5" s="5">
        <v>0.01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21.05</v>
      </c>
      <c r="C6" s="9">
        <f t="shared" si="2"/>
        <v>21.216732673267327</v>
      </c>
      <c r="D6" s="9">
        <f t="shared" si="2"/>
        <v>21.384786001372415</v>
      </c>
      <c r="E6" s="9">
        <f t="shared" si="2"/>
        <v>21.554170444947644</v>
      </c>
      <c r="F6" s="9">
        <f t="shared" si="2"/>
        <v>21.724896547481883</v>
      </c>
      <c r="G6" s="9">
        <f t="shared" si="2"/>
        <v>21.89697493597679</v>
      </c>
      <c r="H6" s="9">
        <f t="shared" si="2"/>
        <v>22.070416321608292</v>
      </c>
      <c r="I6" s="9">
        <f t="shared" si="2"/>
        <v>22.245231500393306</v>
      </c>
      <c r="J6" s="9">
        <f t="shared" si="2"/>
        <v>22.421431353861767</v>
      </c>
      <c r="K6" s="9">
        <f t="shared" si="2"/>
        <v>22.599026849733939</v>
      </c>
      <c r="L6" s="9">
        <f t="shared" si="2"/>
        <v>22.778029042603123</v>
      </c>
      <c r="M6" s="9">
        <f t="shared" si="2"/>
        <v>22.958449074623736</v>
      </c>
      <c r="N6" s="9">
        <f t="shared" si="2"/>
        <v>23.140298176204919</v>
      </c>
      <c r="O6" s="9">
        <f t="shared" si="2"/>
        <v>23.323587666709511</v>
      </c>
      <c r="P6" s="9">
        <f t="shared" si="2"/>
        <v>23.508328955158692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-6500000</v>
      </c>
      <c r="C7" s="7">
        <f t="shared" ref="C7:P7" si="3">B7+B14</f>
        <v>-6258080.6349999998</v>
      </c>
      <c r="D7" s="7">
        <f t="shared" si="3"/>
        <v>-5994758.0515924999</v>
      </c>
      <c r="E7" s="7">
        <f t="shared" si="3"/>
        <v>-5708837.1800288837</v>
      </c>
      <c r="F7" s="7">
        <f t="shared" si="3"/>
        <v>-5399062.9732437395</v>
      </c>
      <c r="G7" s="7">
        <f t="shared" si="3"/>
        <v>-5064117.5001252424</v>
      </c>
      <c r="H7" s="7">
        <f t="shared" si="3"/>
        <v>-4702616.8996753609</v>
      </c>
      <c r="I7" s="7">
        <f t="shared" si="3"/>
        <v>-4313108.1894334052</v>
      </c>
      <c r="J7" s="7">
        <f t="shared" si="3"/>
        <v>-3894065.9212213792</v>
      </c>
      <c r="K7" s="7">
        <f t="shared" si="3"/>
        <v>-3443888.6769395</v>
      </c>
      <c r="L7" s="7">
        <f t="shared" si="3"/>
        <v>-2960895.3967945133</v>
      </c>
      <c r="M7" s="7">
        <f t="shared" si="3"/>
        <v>-2443321.531981247</v>
      </c>
      <c r="N7" s="7">
        <f t="shared" si="3"/>
        <v>-1889315.0134584527</v>
      </c>
      <c r="O7" s="7">
        <f t="shared" si="3"/>
        <v>-1296932.0280625711</v>
      </c>
      <c r="P7" s="7">
        <f t="shared" si="3"/>
        <v>-664132.59278675215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4.7500000000000001E-2</v>
      </c>
      <c r="C8" s="5">
        <v>4.7500000000000001E-2</v>
      </c>
      <c r="D8" s="5">
        <v>4.7500000000000001E-2</v>
      </c>
      <c r="E8" s="5">
        <v>4.7500000000000001E-2</v>
      </c>
      <c r="F8" s="5">
        <v>4.7500000000000001E-2</v>
      </c>
      <c r="G8" s="5">
        <v>4.7500000000000001E-2</v>
      </c>
      <c r="H8" s="5">
        <v>4.7500000000000001E-2</v>
      </c>
      <c r="I8" s="5">
        <v>4.7500000000000001E-2</v>
      </c>
      <c r="J8" s="5">
        <v>4.7500000000000001E-2</v>
      </c>
      <c r="K8" s="5">
        <v>4.7500000000000001E-2</v>
      </c>
      <c r="L8" s="5">
        <v>4.7500000000000001E-2</v>
      </c>
      <c r="M8" s="5">
        <v>4.7500000000000001E-2</v>
      </c>
      <c r="N8" s="5">
        <v>4.7500000000000001E-2</v>
      </c>
      <c r="O8" s="5">
        <v>4.7500000000000001E-2</v>
      </c>
      <c r="P8" s="5">
        <v>4.7500000000000001E-2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-0.21899900608143394</v>
      </c>
      <c r="C9" s="5">
        <f t="shared" si="4"/>
        <v>-0.20712006030564742</v>
      </c>
      <c r="D9" s="5">
        <f t="shared" si="4"/>
        <v>-0.19489688181828357</v>
      </c>
      <c r="E9" s="5">
        <f t="shared" si="4"/>
        <v>-0.1823194953099205</v>
      </c>
      <c r="F9" s="5">
        <f t="shared" si="4"/>
        <v>-0.16937763640273945</v>
      </c>
      <c r="G9" s="5">
        <f t="shared" si="4"/>
        <v>-0.15606074327378835</v>
      </c>
      <c r="H9" s="5">
        <f t="shared" si="4"/>
        <v>-0.14235794803550131</v>
      </c>
      <c r="I9" s="5">
        <f t="shared" si="4"/>
        <v>-0.12825806786643873</v>
      </c>
      <c r="J9" s="5">
        <f t="shared" si="4"/>
        <v>-0.11374959588501141</v>
      </c>
      <c r="K9" s="5">
        <f t="shared" si="4"/>
        <v>-9.8820691758739185E-2</v>
      </c>
      <c r="L9" s="5">
        <f t="shared" si="4"/>
        <v>-8.3459172041381438E-2</v>
      </c>
      <c r="M9" s="5">
        <f t="shared" si="4"/>
        <v>-6.7652500230053148E-2</v>
      </c>
      <c r="N9" s="5">
        <f t="shared" si="4"/>
        <v>-5.1387776534211886E-2</v>
      </c>
      <c r="O9" s="5">
        <f t="shared" si="4"/>
        <v>-3.4651727348166975E-2</v>
      </c>
      <c r="P9" s="5">
        <f t="shared" si="4"/>
        <v>-1.7430694418518605E-2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0.16500000000000001</v>
      </c>
      <c r="C10" s="1">
        <v>0.16500000000000001</v>
      </c>
      <c r="D10" s="1">
        <v>0.16500000000000001</v>
      </c>
      <c r="E10" s="1">
        <v>0.16500000000000001</v>
      </c>
      <c r="F10" s="1">
        <v>0.16500000000000001</v>
      </c>
      <c r="G10" s="1">
        <v>0.16500000000000001</v>
      </c>
      <c r="H10" s="1">
        <v>0.16500000000000001</v>
      </c>
      <c r="I10" s="1">
        <v>0.16500000000000001</v>
      </c>
      <c r="J10" s="1">
        <v>0.16500000000000001</v>
      </c>
      <c r="K10" s="1">
        <v>0.16500000000000001</v>
      </c>
      <c r="L10" s="1">
        <v>0.16500000000000001</v>
      </c>
      <c r="M10" s="1">
        <v>0.16500000000000001</v>
      </c>
      <c r="N10" s="1">
        <v>0.16500000000000001</v>
      </c>
      <c r="O10" s="1">
        <v>0.16500000000000001</v>
      </c>
      <c r="P10" s="1">
        <v>0.16500000000000001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4.2000000000000003E-2</v>
      </c>
      <c r="C11" s="5">
        <v>4.2000000000000003E-2</v>
      </c>
      <c r="D11" s="5">
        <v>4.2000000000000003E-2</v>
      </c>
      <c r="E11" s="5">
        <v>4.2000000000000003E-2</v>
      </c>
      <c r="F11" s="5">
        <v>4.2000000000000003E-2</v>
      </c>
      <c r="G11" s="5">
        <v>4.2000000000000003E-2</v>
      </c>
      <c r="H11" s="5">
        <v>4.2000000000000003E-2</v>
      </c>
      <c r="I11" s="5">
        <v>4.2000000000000003E-2</v>
      </c>
      <c r="J11" s="5">
        <v>4.2000000000000003E-2</v>
      </c>
      <c r="K11" s="5">
        <v>4.2000000000000003E-2</v>
      </c>
      <c r="L11" s="5">
        <v>4.2000000000000003E-2</v>
      </c>
      <c r="M11" s="5">
        <v>4.2000000000000003E-2</v>
      </c>
      <c r="N11" s="5">
        <v>4.2000000000000003E-2</v>
      </c>
      <c r="O11" s="5">
        <v>4.2000000000000003E-2</v>
      </c>
      <c r="P11" s="5">
        <v>4.2000000000000003E-2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5.3999999999999999E-2</v>
      </c>
      <c r="C12" s="5">
        <v>5.3999999999999999E-2</v>
      </c>
      <c r="D12" s="5">
        <v>5.3999999999999999E-2</v>
      </c>
      <c r="E12" s="5">
        <v>5.3999999999999999E-2</v>
      </c>
      <c r="F12" s="5">
        <v>5.3999999999999999E-2</v>
      </c>
      <c r="G12" s="5">
        <v>5.3999999999999999E-2</v>
      </c>
      <c r="H12" s="5">
        <v>5.3999999999999999E-2</v>
      </c>
      <c r="I12" s="5">
        <v>5.3999999999999999E-2</v>
      </c>
      <c r="J12" s="5">
        <v>5.3999999999999999E-2</v>
      </c>
      <c r="K12" s="5">
        <v>5.3999999999999999E-2</v>
      </c>
      <c r="L12" s="5">
        <v>5.3999999999999999E-2</v>
      </c>
      <c r="M12" s="5">
        <v>5.3999999999999999E-2</v>
      </c>
      <c r="N12" s="5">
        <v>5.3999999999999999E-2</v>
      </c>
      <c r="O12" s="5">
        <v>5.3999999999999999E-2</v>
      </c>
      <c r="P12" s="5">
        <v>5.3999999999999999E-2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P14" si="5">B16-B21</f>
        <v>241919.36499999999</v>
      </c>
      <c r="C14" s="7">
        <f t="shared" si="5"/>
        <v>263322.58340750006</v>
      </c>
      <c r="D14" s="7">
        <f t="shared" si="5"/>
        <v>285920.87156361644</v>
      </c>
      <c r="E14" s="7">
        <f t="shared" si="5"/>
        <v>309774.20678514475</v>
      </c>
      <c r="F14" s="7">
        <f t="shared" si="5"/>
        <v>334945.47311849659</v>
      </c>
      <c r="G14" s="7">
        <f t="shared" si="5"/>
        <v>361500.60044988152</v>
      </c>
      <c r="H14" s="7">
        <f t="shared" si="5"/>
        <v>389508.71024195594</v>
      </c>
      <c r="I14" s="7">
        <f t="shared" si="5"/>
        <v>419042.26821202622</v>
      </c>
      <c r="J14" s="7">
        <f t="shared" si="5"/>
        <v>450177.24428187916</v>
      </c>
      <c r="K14" s="7">
        <f t="shared" si="5"/>
        <v>482993.2801449867</v>
      </c>
      <c r="L14" s="7">
        <f t="shared" si="5"/>
        <v>517573.86481326632</v>
      </c>
      <c r="M14" s="7">
        <f t="shared" si="5"/>
        <v>554006.51852279436</v>
      </c>
      <c r="N14" s="7">
        <f t="shared" si="5"/>
        <v>592382.98539588158</v>
      </c>
      <c r="O14" s="7">
        <f t="shared" si="5"/>
        <v>632799.43527581892</v>
      </c>
      <c r="P14" s="7">
        <f t="shared" si="5"/>
        <v>675356.67517037876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1808432.865</v>
      </c>
      <c r="C16" s="7">
        <f t="shared" si="6"/>
        <v>1840984.6565700001</v>
      </c>
      <c r="D16" s="7">
        <f t="shared" si="6"/>
        <v>1874122.3803882601</v>
      </c>
      <c r="E16" s="7">
        <f t="shared" si="6"/>
        <v>1907856.5832352487</v>
      </c>
      <c r="F16" s="7">
        <f t="shared" si="6"/>
        <v>1942198.0017334835</v>
      </c>
      <c r="G16" s="7">
        <f t="shared" si="6"/>
        <v>1977157.5657646861</v>
      </c>
      <c r="H16" s="7">
        <f t="shared" si="6"/>
        <v>2012746.4019484506</v>
      </c>
      <c r="I16" s="7">
        <f t="shared" si="6"/>
        <v>2048975.8371835225</v>
      </c>
      <c r="J16" s="7">
        <f t="shared" si="6"/>
        <v>2085857.4022528259</v>
      </c>
      <c r="K16" s="7">
        <f t="shared" si="6"/>
        <v>2123402.8354933769</v>
      </c>
      <c r="L16" s="7">
        <f t="shared" si="6"/>
        <v>2161624.0865322575</v>
      </c>
      <c r="M16" s="7">
        <f t="shared" si="6"/>
        <v>2200533.320089838</v>
      </c>
      <c r="N16" s="7">
        <f t="shared" si="6"/>
        <v>2240142.9198514554</v>
      </c>
      <c r="O16" s="7">
        <f t="shared" si="6"/>
        <v>2280465.4924087818</v>
      </c>
      <c r="P16" s="7">
        <f t="shared" si="6"/>
        <v>2321513.8712721397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1602747</v>
      </c>
      <c r="C17" s="7">
        <f t="shared" si="7"/>
        <v>1631596.446</v>
      </c>
      <c r="D17" s="7">
        <f t="shared" si="7"/>
        <v>1660965.182028</v>
      </c>
      <c r="E17" s="7">
        <f t="shared" si="7"/>
        <v>1690862.555304504</v>
      </c>
      <c r="F17" s="7">
        <f t="shared" si="7"/>
        <v>1721298.0812999853</v>
      </c>
      <c r="G17" s="7">
        <f t="shared" si="7"/>
        <v>1752281.4467633851</v>
      </c>
      <c r="H17" s="7">
        <f t="shared" si="7"/>
        <v>1783822.5128051261</v>
      </c>
      <c r="I17" s="7">
        <f t="shared" si="7"/>
        <v>1815931.3180356182</v>
      </c>
      <c r="J17" s="7">
        <f t="shared" si="7"/>
        <v>1848618.0817602593</v>
      </c>
      <c r="K17" s="7">
        <f t="shared" si="7"/>
        <v>1881893.207231944</v>
      </c>
      <c r="L17" s="7">
        <f t="shared" si="7"/>
        <v>1915767.2849621191</v>
      </c>
      <c r="M17" s="7">
        <f t="shared" si="7"/>
        <v>1950251.0960914369</v>
      </c>
      <c r="N17" s="7">
        <f t="shared" si="7"/>
        <v>1985355.6158210831</v>
      </c>
      <c r="O17" s="7">
        <f t="shared" si="7"/>
        <v>2021092.0169058626</v>
      </c>
      <c r="P17" s="7">
        <f t="shared" si="7"/>
        <v>2057471.673210168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205685.86500000002</v>
      </c>
      <c r="C18" s="7">
        <f t="shared" si="8"/>
        <v>209388.21057000002</v>
      </c>
      <c r="D18" s="7">
        <f t="shared" si="8"/>
        <v>213157.19836026002</v>
      </c>
      <c r="E18" s="7">
        <f t="shared" si="8"/>
        <v>216994.02793074469</v>
      </c>
      <c r="F18" s="7">
        <f t="shared" si="8"/>
        <v>220899.92043349813</v>
      </c>
      <c r="G18" s="7">
        <f t="shared" si="8"/>
        <v>224876.11900130109</v>
      </c>
      <c r="H18" s="7">
        <f t="shared" si="8"/>
        <v>228923.88914332452</v>
      </c>
      <c r="I18" s="7">
        <f t="shared" si="8"/>
        <v>233044.51914790436</v>
      </c>
      <c r="J18" s="7">
        <f t="shared" si="8"/>
        <v>237239.32049256662</v>
      </c>
      <c r="K18" s="7">
        <f t="shared" si="8"/>
        <v>241509.62826143281</v>
      </c>
      <c r="L18" s="7">
        <f t="shared" si="8"/>
        <v>245856.80157013863</v>
      </c>
      <c r="M18" s="7">
        <f t="shared" si="8"/>
        <v>250282.22399840111</v>
      </c>
      <c r="N18" s="7">
        <f t="shared" si="8"/>
        <v>254787.30403037235</v>
      </c>
      <c r="O18" s="7">
        <f t="shared" si="8"/>
        <v>259373.47550291906</v>
      </c>
      <c r="P18" s="7">
        <f t="shared" si="8"/>
        <v>264042.19806197158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f t="shared" ref="C19:P19" si="9">B19*(1+C3)</f>
        <v>0</v>
      </c>
      <c r="D19" s="7">
        <f t="shared" si="9"/>
        <v>0</v>
      </c>
      <c r="E19" s="7">
        <f t="shared" si="9"/>
        <v>0</v>
      </c>
      <c r="F19" s="7">
        <f t="shared" si="9"/>
        <v>0</v>
      </c>
      <c r="G19" s="7">
        <f t="shared" si="9"/>
        <v>0</v>
      </c>
      <c r="H19" s="7">
        <f t="shared" si="9"/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7">
        <f t="shared" si="9"/>
        <v>0</v>
      </c>
      <c r="O19" s="7">
        <f t="shared" si="9"/>
        <v>0</v>
      </c>
      <c r="P19" s="7">
        <f t="shared" si="9"/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>SUM(B22:B27)</f>
        <v>1566513.5</v>
      </c>
      <c r="C21" s="7">
        <f t="shared" ref="C21:P21" si="10">SUM(C22:C28)</f>
        <v>1577662.0731625</v>
      </c>
      <c r="D21" s="7">
        <f t="shared" si="10"/>
        <v>1588201.5088246437</v>
      </c>
      <c r="E21" s="7">
        <f t="shared" si="10"/>
        <v>1598082.3764501039</v>
      </c>
      <c r="F21" s="7">
        <f t="shared" si="10"/>
        <v>1607252.5286149869</v>
      </c>
      <c r="G21" s="7">
        <f t="shared" si="10"/>
        <v>1615656.9653148046</v>
      </c>
      <c r="H21" s="7">
        <f t="shared" si="10"/>
        <v>1623237.6917064947</v>
      </c>
      <c r="I21" s="7">
        <f t="shared" si="10"/>
        <v>1629933.5689714963</v>
      </c>
      <c r="J21" s="7">
        <f t="shared" si="10"/>
        <v>1635680.1579709467</v>
      </c>
      <c r="K21" s="7">
        <f t="shared" si="10"/>
        <v>1640409.5553483902</v>
      </c>
      <c r="L21" s="7">
        <f t="shared" si="10"/>
        <v>1644050.2217189912</v>
      </c>
      <c r="M21" s="7">
        <f t="shared" si="10"/>
        <v>1646526.8015670436</v>
      </c>
      <c r="N21" s="7">
        <f t="shared" si="10"/>
        <v>1647759.9344555738</v>
      </c>
      <c r="O21" s="7">
        <f t="shared" si="10"/>
        <v>1647666.0571329629</v>
      </c>
      <c r="P21" s="7">
        <f t="shared" si="10"/>
        <v>1646157.196101761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500000</v>
      </c>
      <c r="C22" s="7">
        <f t="shared" ref="C22:P22" si="11">B22*(1+C$3)</f>
        <v>509000</v>
      </c>
      <c r="D22" s="7">
        <f t="shared" si="11"/>
        <v>518162</v>
      </c>
      <c r="E22" s="7">
        <f t="shared" si="11"/>
        <v>527488.91599999997</v>
      </c>
      <c r="F22" s="7">
        <f t="shared" si="11"/>
        <v>536983.71648800001</v>
      </c>
      <c r="G22" s="7">
        <f t="shared" si="11"/>
        <v>546649.42338478402</v>
      </c>
      <c r="H22" s="7">
        <f t="shared" si="11"/>
        <v>556489.11300571018</v>
      </c>
      <c r="I22" s="7">
        <f t="shared" si="11"/>
        <v>566505.91703981301</v>
      </c>
      <c r="J22" s="7">
        <f t="shared" si="11"/>
        <v>576703.0235465297</v>
      </c>
      <c r="K22" s="7">
        <f t="shared" si="11"/>
        <v>587083.67797036725</v>
      </c>
      <c r="L22" s="7">
        <f t="shared" si="11"/>
        <v>597651.18417383393</v>
      </c>
      <c r="M22" s="7">
        <f t="shared" si="11"/>
        <v>608408.90548896301</v>
      </c>
      <c r="N22" s="7">
        <f t="shared" si="11"/>
        <v>619360.26578776434</v>
      </c>
      <c r="O22" s="7">
        <f t="shared" si="11"/>
        <v>630508.75057194405</v>
      </c>
      <c r="P22" s="7">
        <f t="shared" si="11"/>
        <v>641857.9080822391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0</v>
      </c>
      <c r="C23" s="7">
        <f t="shared" ref="C23:P23" si="12">B23*(1+C$3)</f>
        <v>0</v>
      </c>
      <c r="D23" s="7">
        <f t="shared" si="12"/>
        <v>0</v>
      </c>
      <c r="E23" s="7">
        <f t="shared" si="12"/>
        <v>0</v>
      </c>
      <c r="F23" s="7">
        <f t="shared" si="12"/>
        <v>0</v>
      </c>
      <c r="G23" s="7">
        <f t="shared" si="12"/>
        <v>0</v>
      </c>
      <c r="H23" s="7">
        <f t="shared" si="12"/>
        <v>0</v>
      </c>
      <c r="I23" s="7">
        <f t="shared" si="12"/>
        <v>0</v>
      </c>
      <c r="J23" s="7">
        <f t="shared" si="12"/>
        <v>0</v>
      </c>
      <c r="K23" s="7">
        <f t="shared" si="12"/>
        <v>0</v>
      </c>
      <c r="L23" s="7">
        <f t="shared" si="12"/>
        <v>0</v>
      </c>
      <c r="M23" s="7">
        <f t="shared" si="12"/>
        <v>0</v>
      </c>
      <c r="N23" s="7">
        <f t="shared" si="12"/>
        <v>0</v>
      </c>
      <c r="O23" s="7">
        <f t="shared" si="12"/>
        <v>0</v>
      </c>
      <c r="P23" s="7">
        <f t="shared" si="12"/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550000</v>
      </c>
      <c r="C24" s="7">
        <f t="shared" ref="C24:P24" si="13">B24*(1+C$3)</f>
        <v>559900</v>
      </c>
      <c r="D24" s="7">
        <f t="shared" si="13"/>
        <v>569978.19999999995</v>
      </c>
      <c r="E24" s="7">
        <f t="shared" si="13"/>
        <v>580237.80759999994</v>
      </c>
      <c r="F24" s="7">
        <f t="shared" si="13"/>
        <v>590682.08813679998</v>
      </c>
      <c r="G24" s="7">
        <f t="shared" si="13"/>
        <v>601314.36572326242</v>
      </c>
      <c r="H24" s="7">
        <f t="shared" si="13"/>
        <v>612138.02430628112</v>
      </c>
      <c r="I24" s="7">
        <f t="shared" si="13"/>
        <v>623156.50874379417</v>
      </c>
      <c r="J24" s="7">
        <f t="shared" si="13"/>
        <v>634373.32590118248</v>
      </c>
      <c r="K24" s="7">
        <f t="shared" si="13"/>
        <v>645792.04576740379</v>
      </c>
      <c r="L24" s="7">
        <f t="shared" si="13"/>
        <v>657416.3025912171</v>
      </c>
      <c r="M24" s="7">
        <f t="shared" si="13"/>
        <v>669249.79603785905</v>
      </c>
      <c r="N24" s="7">
        <f t="shared" si="13"/>
        <v>681296.29236654053</v>
      </c>
      <c r="O24" s="7">
        <f t="shared" si="13"/>
        <v>693559.62562913832</v>
      </c>
      <c r="P24" s="7">
        <f t="shared" si="13"/>
        <v>706043.69889046287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</f>
        <v>207763.5</v>
      </c>
      <c r="C25" s="7">
        <f t="shared" ref="C25:P25" si="14">B25*(1+C$3)</f>
        <v>211503.24300000002</v>
      </c>
      <c r="D25" s="7">
        <f t="shared" si="14"/>
        <v>215310.30137400003</v>
      </c>
      <c r="E25" s="7">
        <f t="shared" si="14"/>
        <v>219185.88679873204</v>
      </c>
      <c r="F25" s="7">
        <f t="shared" si="14"/>
        <v>223131.23276110922</v>
      </c>
      <c r="G25" s="7">
        <f t="shared" si="14"/>
        <v>227147.5949508092</v>
      </c>
      <c r="H25" s="7">
        <f t="shared" si="14"/>
        <v>231236.25165992376</v>
      </c>
      <c r="I25" s="7">
        <f t="shared" si="14"/>
        <v>235398.50418980239</v>
      </c>
      <c r="J25" s="7">
        <f t="shared" si="14"/>
        <v>239635.67726521884</v>
      </c>
      <c r="K25" s="7">
        <f t="shared" si="14"/>
        <v>243949.11945599277</v>
      </c>
      <c r="L25" s="7">
        <f t="shared" si="14"/>
        <v>248340.20360620064</v>
      </c>
      <c r="M25" s="7">
        <f t="shared" si="14"/>
        <v>252810.32727111224</v>
      </c>
      <c r="N25" s="7">
        <f t="shared" si="14"/>
        <v>257360.91316199227</v>
      </c>
      <c r="O25" s="7">
        <f t="shared" si="14"/>
        <v>261993.40959890813</v>
      </c>
      <c r="P25" s="7">
        <f t="shared" si="14"/>
        <v>266709.29097168846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f t="shared" ref="C26:P26" si="15">B26*(1+C$3)</f>
        <v>0</v>
      </c>
      <c r="D26" s="7">
        <f t="shared" si="15"/>
        <v>0</v>
      </c>
      <c r="E26" s="7">
        <f t="shared" si="15"/>
        <v>0</v>
      </c>
      <c r="F26" s="7">
        <f t="shared" si="15"/>
        <v>0</v>
      </c>
      <c r="G26" s="7">
        <f t="shared" si="15"/>
        <v>0</v>
      </c>
      <c r="H26" s="7">
        <f t="shared" si="15"/>
        <v>0</v>
      </c>
      <c r="I26" s="7">
        <f t="shared" si="15"/>
        <v>0</v>
      </c>
      <c r="J26" s="7">
        <f t="shared" si="15"/>
        <v>0</v>
      </c>
      <c r="K26" s="7">
        <f t="shared" si="15"/>
        <v>0</v>
      </c>
      <c r="L26" s="7">
        <f t="shared" si="15"/>
        <v>0</v>
      </c>
      <c r="M26" s="7">
        <f t="shared" si="15"/>
        <v>0</v>
      </c>
      <c r="N26" s="7">
        <f t="shared" si="15"/>
        <v>0</v>
      </c>
      <c r="O26" s="7">
        <f t="shared" si="15"/>
        <v>0</v>
      </c>
      <c r="P26" s="7">
        <f t="shared" si="15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B8*-B7</f>
        <v>308750</v>
      </c>
      <c r="C27" s="7">
        <f t="shared" ref="C27:P27" si="16">-C8*C7</f>
        <v>297258.83016249997</v>
      </c>
      <c r="D27" s="7">
        <f t="shared" si="16"/>
        <v>284751.00745064375</v>
      </c>
      <c r="E27" s="7">
        <f t="shared" si="16"/>
        <v>271169.76605137199</v>
      </c>
      <c r="F27" s="7">
        <f t="shared" si="16"/>
        <v>256455.49122907763</v>
      </c>
      <c r="G27" s="7">
        <f t="shared" si="16"/>
        <v>240545.58125594902</v>
      </c>
      <c r="H27" s="7">
        <f t="shared" si="16"/>
        <v>223374.30273457966</v>
      </c>
      <c r="I27" s="7">
        <f t="shared" si="16"/>
        <v>204872.63899808674</v>
      </c>
      <c r="J27" s="7">
        <f t="shared" si="16"/>
        <v>184968.13125801552</v>
      </c>
      <c r="K27" s="7">
        <f t="shared" si="16"/>
        <v>163584.71215462626</v>
      </c>
      <c r="L27" s="7">
        <f t="shared" si="16"/>
        <v>140642.53134773939</v>
      </c>
      <c r="M27" s="7">
        <f t="shared" si="16"/>
        <v>116057.77276910923</v>
      </c>
      <c r="N27" s="7">
        <f t="shared" si="16"/>
        <v>89742.4631392765</v>
      </c>
      <c r="O27" s="7">
        <f t="shared" si="16"/>
        <v>61604.27133297213</v>
      </c>
      <c r="P27" s="7">
        <f t="shared" si="16"/>
        <v>31546.298157370729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T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8" customWidth="1"/>
  </cols>
  <sheetData>
    <row r="1" spans="1:4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46" ht="15.75" customHeight="1" x14ac:dyDescent="0.25">
      <c r="A2" s="7" t="s">
        <v>12</v>
      </c>
      <c r="B2" s="7">
        <v>411199500</v>
      </c>
      <c r="C2" s="7">
        <f t="shared" ref="C2:P2" si="0">B2*(1+B3)</f>
        <v>418395491.25</v>
      </c>
      <c r="D2" s="7">
        <f t="shared" si="0"/>
        <v>425717412.34687501</v>
      </c>
      <c r="E2" s="7">
        <f t="shared" si="0"/>
        <v>433167467.06294537</v>
      </c>
      <c r="F2" s="7">
        <f t="shared" si="0"/>
        <v>440747897.73654693</v>
      </c>
      <c r="G2" s="7">
        <f t="shared" si="0"/>
        <v>448460985.94693655</v>
      </c>
      <c r="H2" s="7">
        <f t="shared" si="0"/>
        <v>456309053.20100796</v>
      </c>
      <c r="I2" s="7">
        <f t="shared" si="0"/>
        <v>464294461.63202566</v>
      </c>
      <c r="J2" s="7">
        <f t="shared" si="0"/>
        <v>472419614.71058613</v>
      </c>
      <c r="K2" s="7">
        <f t="shared" si="0"/>
        <v>480686957.96802139</v>
      </c>
      <c r="L2" s="7">
        <f t="shared" si="0"/>
        <v>489098979.73246181</v>
      </c>
      <c r="M2" s="7">
        <f t="shared" si="0"/>
        <v>497658211.8777799</v>
      </c>
      <c r="N2" s="7">
        <f t="shared" si="0"/>
        <v>506367230.58564109</v>
      </c>
      <c r="O2" s="7">
        <f t="shared" si="0"/>
        <v>515228657.12088984</v>
      </c>
      <c r="P2" s="7">
        <f t="shared" si="0"/>
        <v>524245158.62050545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5.75" customHeight="1" x14ac:dyDescent="0.25">
      <c r="A3" s="5" t="s">
        <v>13</v>
      </c>
      <c r="B3" s="5">
        <v>1.7500000000000002E-2</v>
      </c>
      <c r="C3" s="5">
        <v>1.7500000000000002E-2</v>
      </c>
      <c r="D3" s="5">
        <v>1.7500000000000002E-2</v>
      </c>
      <c r="E3" s="5">
        <v>1.7500000000000002E-2</v>
      </c>
      <c r="F3" s="5">
        <v>1.7500000000000002E-2</v>
      </c>
      <c r="G3" s="5">
        <v>1.7500000000000002E-2</v>
      </c>
      <c r="H3" s="5">
        <v>1.7500000000000002E-2</v>
      </c>
      <c r="I3" s="5">
        <v>1.7500000000000002E-2</v>
      </c>
      <c r="J3" s="5">
        <v>1.7500000000000002E-2</v>
      </c>
      <c r="K3" s="5">
        <v>1.7500000000000002E-2</v>
      </c>
      <c r="L3" s="5">
        <v>1.7500000000000002E-2</v>
      </c>
      <c r="M3" s="5">
        <v>1.7500000000000002E-2</v>
      </c>
      <c r="N3" s="5">
        <v>1.7500000000000002E-2</v>
      </c>
      <c r="O3" s="5">
        <v>1.7500000000000002E-2</v>
      </c>
      <c r="P3" s="5">
        <v>1.7500000000000002E-2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5.75" customHeight="1" x14ac:dyDescent="0.25">
      <c r="A4" s="8" t="s">
        <v>14</v>
      </c>
      <c r="B4" s="6">
        <v>34410000</v>
      </c>
      <c r="C4" s="6">
        <f t="shared" ref="C4:P4" si="1">B4*(1+B5)</f>
        <v>34736895</v>
      </c>
      <c r="D4" s="6">
        <f t="shared" si="1"/>
        <v>35066895.502500005</v>
      </c>
      <c r="E4" s="6">
        <f t="shared" si="1"/>
        <v>35400031.009773761</v>
      </c>
      <c r="F4" s="6">
        <f t="shared" si="1"/>
        <v>35736331.304366611</v>
      </c>
      <c r="G4" s="6">
        <f t="shared" si="1"/>
        <v>36075826.451758094</v>
      </c>
      <c r="H4" s="6">
        <f t="shared" si="1"/>
        <v>36418546.803049795</v>
      </c>
      <c r="I4" s="6">
        <f t="shared" si="1"/>
        <v>36764522.997678772</v>
      </c>
      <c r="J4" s="6">
        <f t="shared" si="1"/>
        <v>37113785.966156721</v>
      </c>
      <c r="K4" s="6">
        <f t="shared" si="1"/>
        <v>37466366.932835214</v>
      </c>
      <c r="L4" s="6">
        <f t="shared" si="1"/>
        <v>37822297.418697149</v>
      </c>
      <c r="M4" s="6">
        <f t="shared" si="1"/>
        <v>38181609.244174771</v>
      </c>
      <c r="N4" s="6">
        <f t="shared" si="1"/>
        <v>38544334.531994432</v>
      </c>
      <c r="O4" s="6">
        <f t="shared" si="1"/>
        <v>38910505.710048385</v>
      </c>
      <c r="P4" s="6">
        <f t="shared" si="1"/>
        <v>39280155.514293849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ht="15.75" customHeight="1" x14ac:dyDescent="0.25">
      <c r="A5" s="5" t="s">
        <v>15</v>
      </c>
      <c r="B5" s="5">
        <v>9.4999999999999998E-3</v>
      </c>
      <c r="C5" s="5">
        <v>9.4999999999999998E-3</v>
      </c>
      <c r="D5" s="5">
        <v>9.4999999999999998E-3</v>
      </c>
      <c r="E5" s="5">
        <v>9.4999999999999998E-3</v>
      </c>
      <c r="F5" s="5">
        <v>9.4999999999999998E-3</v>
      </c>
      <c r="G5" s="5">
        <v>9.4999999999999998E-3</v>
      </c>
      <c r="H5" s="5">
        <v>9.4999999999999998E-3</v>
      </c>
      <c r="I5" s="5">
        <v>9.4999999999999998E-3</v>
      </c>
      <c r="J5" s="5">
        <v>9.4999999999999998E-3</v>
      </c>
      <c r="K5" s="5">
        <v>9.4999999999999998E-3</v>
      </c>
      <c r="L5" s="5">
        <v>9.4999999999999998E-3</v>
      </c>
      <c r="M5" s="5">
        <v>9.4999999999999998E-3</v>
      </c>
      <c r="N5" s="5">
        <v>9.4999999999999998E-3</v>
      </c>
      <c r="O5" s="5">
        <v>9.4999999999999998E-3</v>
      </c>
      <c r="P5" s="5">
        <v>9.4999999999999998E-3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customHeight="1" x14ac:dyDescent="0.25">
      <c r="A6" s="9" t="s">
        <v>16</v>
      </c>
      <c r="B6" s="9">
        <f t="shared" ref="B6:P6" si="2">B2/B4</f>
        <v>11.95</v>
      </c>
      <c r="C6" s="9">
        <f t="shared" si="2"/>
        <v>12.044700346706291</v>
      </c>
      <c r="D6" s="9">
        <f t="shared" si="2"/>
        <v>12.140151166690092</v>
      </c>
      <c r="E6" s="9">
        <f t="shared" si="2"/>
        <v>12.236358407238404</v>
      </c>
      <c r="F6" s="9">
        <f t="shared" si="2"/>
        <v>12.333328062768773</v>
      </c>
      <c r="G6" s="9">
        <f t="shared" si="2"/>
        <v>12.431066175202801</v>
      </c>
      <c r="H6" s="9">
        <f t="shared" si="2"/>
        <v>12.529578834342598</v>
      </c>
      <c r="I6" s="9">
        <f t="shared" si="2"/>
        <v>12.628872178250216</v>
      </c>
      <c r="J6" s="9">
        <f t="shared" si="2"/>
        <v>12.728952393630109</v>
      </c>
      <c r="K6" s="9">
        <f t="shared" si="2"/>
        <v>12.829825716214597</v>
      </c>
      <c r="L6" s="9">
        <f t="shared" si="2"/>
        <v>12.931498431152404</v>
      </c>
      <c r="M6" s="9">
        <f t="shared" si="2"/>
        <v>13.033976873400269</v>
      </c>
      <c r="N6" s="9">
        <f t="shared" si="2"/>
        <v>13.137267428117656</v>
      </c>
      <c r="O6" s="9">
        <f t="shared" si="2"/>
        <v>13.241376531064601</v>
      </c>
      <c r="P6" s="9">
        <f t="shared" si="2"/>
        <v>13.346310669002705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ht="15.75" customHeight="1" x14ac:dyDescent="0.25">
      <c r="A7" s="7" t="s">
        <v>17</v>
      </c>
      <c r="B7" s="7">
        <v>-65000000</v>
      </c>
      <c r="C7" s="7">
        <f t="shared" ref="C7:P7" si="3">B7+B14</f>
        <v>-63661596.340000004</v>
      </c>
      <c r="D7" s="7">
        <f t="shared" si="3"/>
        <v>-62138836.878049999</v>
      </c>
      <c r="E7" s="7">
        <f t="shared" si="3"/>
        <v>-60418034.694652379</v>
      </c>
      <c r="F7" s="7">
        <f t="shared" si="3"/>
        <v>-58484583.404175669</v>
      </c>
      <c r="G7" s="7">
        <f t="shared" si="3"/>
        <v>-56322896.867769465</v>
      </c>
      <c r="H7" s="7">
        <f t="shared" si="3"/>
        <v>-53916344.978487499</v>
      </c>
      <c r="I7" s="7">
        <f t="shared" si="3"/>
        <v>-51247185.263152681</v>
      </c>
      <c r="J7" s="7">
        <f t="shared" si="3"/>
        <v>-48296490.028889708</v>
      </c>
      <c r="K7" s="7">
        <f t="shared" si="3"/>
        <v>-45044068.764563203</v>
      </c>
      <c r="L7" s="7">
        <f t="shared" si="3"/>
        <v>-41468385.488521904</v>
      </c>
      <c r="M7" s="7">
        <f t="shared" si="3"/>
        <v>-37546470.713987499</v>
      </c>
      <c r="N7" s="7">
        <f t="shared" si="3"/>
        <v>-33253827.682060819</v>
      </c>
      <c r="O7" s="7">
        <f t="shared" si="3"/>
        <v>-28564332.489563026</v>
      </c>
      <c r="P7" s="7">
        <f t="shared" si="3"/>
        <v>-23450127.714695819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ht="15.75" customHeight="1" x14ac:dyDescent="0.25">
      <c r="A8" s="5" t="s">
        <v>18</v>
      </c>
      <c r="B8" s="5">
        <v>6.5000000000000002E-2</v>
      </c>
      <c r="C8" s="5">
        <v>6.5000000000000002E-2</v>
      </c>
      <c r="D8" s="5">
        <v>6.5000000000000002E-2</v>
      </c>
      <c r="E8" s="5">
        <v>6.5000000000000002E-2</v>
      </c>
      <c r="F8" s="5">
        <v>6.5000000000000002E-2</v>
      </c>
      <c r="G8" s="5">
        <v>6.5000000000000002E-2</v>
      </c>
      <c r="H8" s="5">
        <v>6.5000000000000002E-2</v>
      </c>
      <c r="I8" s="5">
        <v>6.5000000000000002E-2</v>
      </c>
      <c r="J8" s="5">
        <v>6.5000000000000002E-2</v>
      </c>
      <c r="K8" s="5">
        <v>6.5000000000000002E-2</v>
      </c>
      <c r="L8" s="5">
        <v>6.5000000000000002E-2</v>
      </c>
      <c r="M8" s="5">
        <v>6.5000000000000002E-2</v>
      </c>
      <c r="N8" s="5">
        <v>6.5000000000000002E-2</v>
      </c>
      <c r="O8" s="5">
        <v>6.5000000000000002E-2</v>
      </c>
      <c r="P8" s="5">
        <v>6.5000000000000002E-2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5.75" customHeight="1" x14ac:dyDescent="0.25">
      <c r="A9" s="1" t="s">
        <v>19</v>
      </c>
      <c r="B9" s="5">
        <f t="shared" ref="B9:P9" si="4">B7/B2</f>
        <v>-0.15807412217184116</v>
      </c>
      <c r="C9" s="5">
        <f t="shared" si="4"/>
        <v>-0.15215650663396102</v>
      </c>
      <c r="D9" s="5">
        <f t="shared" si="4"/>
        <v>-0.14596263877367366</v>
      </c>
      <c r="E9" s="5">
        <f t="shared" si="4"/>
        <v>-0.1394796222909159</v>
      </c>
      <c r="F9" s="5">
        <f t="shared" si="4"/>
        <v>-0.13269395884704663</v>
      </c>
      <c r="G9" s="5">
        <f t="shared" si="4"/>
        <v>-0.12559151995985171</v>
      </c>
      <c r="H9" s="5">
        <f t="shared" si="4"/>
        <v>-0.11815751758652243</v>
      </c>
      <c r="I9" s="5">
        <f t="shared" si="4"/>
        <v>-0.11037647333335712</v>
      </c>
      <c r="J9" s="5">
        <f t="shared" si="4"/>
        <v>-0.10223218622807845</v>
      </c>
      <c r="K9" s="5">
        <f t="shared" si="4"/>
        <v>-9.3707698987663915E-2</v>
      </c>
      <c r="L9" s="5">
        <f t="shared" si="4"/>
        <v>-8.4785262711456075E-2</v>
      </c>
      <c r="M9" s="5">
        <f t="shared" si="4"/>
        <v>-7.5446299926039503E-2</v>
      </c>
      <c r="N9" s="5">
        <f t="shared" si="4"/>
        <v>-6.5671365904940118E-2</v>
      </c>
      <c r="O9" s="5">
        <f t="shared" si="4"/>
        <v>-5.5440108182610033E-2</v>
      </c>
      <c r="P9" s="5">
        <f t="shared" si="4"/>
        <v>-4.473122417840214E-2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5.75" customHeight="1" x14ac:dyDescent="0.25">
      <c r="A10" s="1" t="s">
        <v>20</v>
      </c>
      <c r="B10" s="1">
        <v>0.06</v>
      </c>
      <c r="C10" s="1">
        <v>0.06</v>
      </c>
      <c r="D10" s="1">
        <v>0.06</v>
      </c>
      <c r="E10" s="1">
        <v>0.06</v>
      </c>
      <c r="F10" s="1">
        <v>0.06</v>
      </c>
      <c r="G10" s="1">
        <v>0.06</v>
      </c>
      <c r="H10" s="1">
        <v>0.06</v>
      </c>
      <c r="I10" s="1">
        <v>0.06</v>
      </c>
      <c r="J10" s="1">
        <v>0.06</v>
      </c>
      <c r="K10" s="1">
        <v>0.06</v>
      </c>
      <c r="L10" s="1">
        <v>0.06</v>
      </c>
      <c r="M10" s="1">
        <v>0.06</v>
      </c>
      <c r="N10" s="1">
        <v>0.06</v>
      </c>
      <c r="O10" s="1">
        <v>0.06</v>
      </c>
      <c r="P10" s="1">
        <v>0.06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5.75" customHeight="1" x14ac:dyDescent="0.25">
      <c r="A11" s="1" t="s">
        <v>21</v>
      </c>
      <c r="B11" s="5">
        <v>7.8E-2</v>
      </c>
      <c r="C11" s="5">
        <v>7.8E-2</v>
      </c>
      <c r="D11" s="5">
        <v>7.8E-2</v>
      </c>
      <c r="E11" s="5">
        <v>7.8E-2</v>
      </c>
      <c r="F11" s="5">
        <v>7.8E-2</v>
      </c>
      <c r="G11" s="5">
        <v>7.8E-2</v>
      </c>
      <c r="H11" s="5">
        <v>7.8E-2</v>
      </c>
      <c r="I11" s="5">
        <v>7.8E-2</v>
      </c>
      <c r="J11" s="5">
        <v>7.8E-2</v>
      </c>
      <c r="K11" s="5">
        <v>7.8E-2</v>
      </c>
      <c r="L11" s="5">
        <v>7.8E-2</v>
      </c>
      <c r="M11" s="5">
        <v>7.8E-2</v>
      </c>
      <c r="N11" s="5">
        <v>7.8E-2</v>
      </c>
      <c r="O11" s="5">
        <v>7.8E-2</v>
      </c>
      <c r="P11" s="5">
        <v>7.8E-2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 x14ac:dyDescent="0.25">
      <c r="A12" s="1" t="s">
        <v>22</v>
      </c>
      <c r="B12" s="5">
        <v>2.8000000000000001E-2</v>
      </c>
      <c r="C12" s="5">
        <v>2.8000000000000001E-2</v>
      </c>
      <c r="D12" s="5">
        <v>2.8000000000000001E-2</v>
      </c>
      <c r="E12" s="5">
        <v>2.8000000000000001E-2</v>
      </c>
      <c r="F12" s="5">
        <v>2.8000000000000001E-2</v>
      </c>
      <c r="G12" s="5">
        <v>2.8000000000000001E-2</v>
      </c>
      <c r="H12" s="5">
        <v>2.8000000000000001E-2</v>
      </c>
      <c r="I12" s="5">
        <v>2.8000000000000001E-2</v>
      </c>
      <c r="J12" s="5">
        <v>2.8000000000000001E-2</v>
      </c>
      <c r="K12" s="5">
        <v>2.8000000000000001E-2</v>
      </c>
      <c r="L12" s="5">
        <v>2.8000000000000001E-2</v>
      </c>
      <c r="M12" s="5">
        <v>2.8000000000000001E-2</v>
      </c>
      <c r="N12" s="5">
        <v>2.8000000000000001E-2</v>
      </c>
      <c r="O12" s="5">
        <v>2.8000000000000001E-2</v>
      </c>
      <c r="P12" s="5">
        <v>2.8000000000000001E-2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4" spans="1:46" ht="15.75" customHeight="1" x14ac:dyDescent="0.25">
      <c r="A14" s="7" t="s">
        <v>23</v>
      </c>
      <c r="B14" s="7">
        <f t="shared" ref="B14:P14" si="5">B16-B21</f>
        <v>1338403.6600000001</v>
      </c>
      <c r="C14" s="7">
        <f t="shared" si="5"/>
        <v>1522759.4619500004</v>
      </c>
      <c r="D14" s="7">
        <f t="shared" si="5"/>
        <v>1720802.1833976246</v>
      </c>
      <c r="E14" s="7">
        <f t="shared" si="5"/>
        <v>1933451.2904767096</v>
      </c>
      <c r="F14" s="7">
        <f t="shared" si="5"/>
        <v>2161686.536406206</v>
      </c>
      <c r="G14" s="7">
        <f t="shared" si="5"/>
        <v>2406551.8892819677</v>
      </c>
      <c r="H14" s="7">
        <f t="shared" si="5"/>
        <v>2669159.7153348196</v>
      </c>
      <c r="I14" s="7">
        <f t="shared" si="5"/>
        <v>2950695.2342629749</v>
      </c>
      <c r="J14" s="7">
        <f t="shared" si="5"/>
        <v>3252421.2643265054</v>
      </c>
      <c r="K14" s="7">
        <f t="shared" si="5"/>
        <v>3575683.2760413028</v>
      </c>
      <c r="L14" s="7">
        <f t="shared" si="5"/>
        <v>3921914.7745344006</v>
      </c>
      <c r="M14" s="7">
        <f t="shared" si="5"/>
        <v>4292643.0319266804</v>
      </c>
      <c r="N14" s="7">
        <f t="shared" si="5"/>
        <v>4689495.1924977936</v>
      </c>
      <c r="O14" s="7">
        <f t="shared" si="5"/>
        <v>5114204.7748672068</v>
      </c>
      <c r="P14" s="7">
        <f t="shared" si="5"/>
        <v>5568618.5970006306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ht="15.75" customHeight="1" x14ac:dyDescent="0.25">
      <c r="A16" s="7" t="s">
        <v>24</v>
      </c>
      <c r="B16" s="7">
        <f>SUM(B17:B19)</f>
        <v>13437999.66</v>
      </c>
      <c r="C16" s="7">
        <f t="shared" ref="C16:P16" si="6">SUM(C17:C20)</f>
        <v>13673164.65405</v>
      </c>
      <c r="D16" s="7">
        <f t="shared" si="6"/>
        <v>13912445.035495875</v>
      </c>
      <c r="E16" s="7">
        <f t="shared" si="6"/>
        <v>14155912.823617054</v>
      </c>
      <c r="F16" s="7">
        <f t="shared" si="6"/>
        <v>14403641.298030354</v>
      </c>
      <c r="G16" s="7">
        <f t="shared" si="6"/>
        <v>14655705.020745886</v>
      </c>
      <c r="H16" s="7">
        <f t="shared" si="6"/>
        <v>14912179.858608941</v>
      </c>
      <c r="I16" s="7">
        <f t="shared" si="6"/>
        <v>15173143.006134599</v>
      </c>
      <c r="J16" s="7">
        <f t="shared" si="6"/>
        <v>15438673.008741956</v>
      </c>
      <c r="K16" s="7">
        <f t="shared" si="6"/>
        <v>15708849.786394939</v>
      </c>
      <c r="L16" s="7">
        <f t="shared" si="6"/>
        <v>15983754.657656852</v>
      </c>
      <c r="M16" s="7">
        <f t="shared" si="6"/>
        <v>16263470.364165846</v>
      </c>
      <c r="N16" s="7">
        <f t="shared" si="6"/>
        <v>16548081.09553875</v>
      </c>
      <c r="O16" s="7">
        <f t="shared" si="6"/>
        <v>16837672.51471068</v>
      </c>
      <c r="P16" s="7">
        <f t="shared" si="6"/>
        <v>17132331.783718117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ht="15.75" customHeight="1" x14ac:dyDescent="0.25">
      <c r="A17" s="7" t="s">
        <v>25</v>
      </c>
      <c r="B17" s="7">
        <f t="shared" ref="B17:P17" si="7">B12*B2</f>
        <v>11513586</v>
      </c>
      <c r="C17" s="7">
        <f t="shared" si="7"/>
        <v>11715073.755000001</v>
      </c>
      <c r="D17" s="7">
        <f t="shared" si="7"/>
        <v>11920087.545712501</v>
      </c>
      <c r="E17" s="7">
        <f t="shared" si="7"/>
        <v>12128689.07776247</v>
      </c>
      <c r="F17" s="7">
        <f t="shared" si="7"/>
        <v>12340941.136623314</v>
      </c>
      <c r="G17" s="7">
        <f t="shared" si="7"/>
        <v>12556907.606514223</v>
      </c>
      <c r="H17" s="7">
        <f t="shared" si="7"/>
        <v>12776653.489628224</v>
      </c>
      <c r="I17" s="7">
        <f t="shared" si="7"/>
        <v>13000244.925696719</v>
      </c>
      <c r="J17" s="7">
        <f t="shared" si="7"/>
        <v>13227749.211896412</v>
      </c>
      <c r="K17" s="7">
        <f t="shared" si="7"/>
        <v>13459234.823104599</v>
      </c>
      <c r="L17" s="7">
        <f t="shared" si="7"/>
        <v>13694771.432508931</v>
      </c>
      <c r="M17" s="7">
        <f t="shared" si="7"/>
        <v>13934429.932577837</v>
      </c>
      <c r="N17" s="7">
        <f t="shared" si="7"/>
        <v>14178282.456397951</v>
      </c>
      <c r="O17" s="7">
        <f t="shared" si="7"/>
        <v>14426402.399384916</v>
      </c>
      <c r="P17" s="7">
        <f t="shared" si="7"/>
        <v>14678864.441374153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ht="15.75" customHeight="1" x14ac:dyDescent="0.25">
      <c r="A18" s="7" t="s">
        <v>26</v>
      </c>
      <c r="B18" s="7">
        <f t="shared" ref="B18:P18" si="8">B11*B10*B2</f>
        <v>1924413.6600000001</v>
      </c>
      <c r="C18" s="7">
        <f t="shared" si="8"/>
        <v>1958090.8990500001</v>
      </c>
      <c r="D18" s="7">
        <f t="shared" si="8"/>
        <v>1992357.4897833751</v>
      </c>
      <c r="E18" s="7">
        <f t="shared" si="8"/>
        <v>2027223.7458545843</v>
      </c>
      <c r="F18" s="7">
        <f t="shared" si="8"/>
        <v>2062700.1614070397</v>
      </c>
      <c r="G18" s="7">
        <f t="shared" si="8"/>
        <v>2098797.4142316631</v>
      </c>
      <c r="H18" s="7">
        <f t="shared" si="8"/>
        <v>2135526.3689807174</v>
      </c>
      <c r="I18" s="7">
        <f t="shared" si="8"/>
        <v>2172898.08043788</v>
      </c>
      <c r="J18" s="7">
        <f t="shared" si="8"/>
        <v>2210923.7968455432</v>
      </c>
      <c r="K18" s="7">
        <f t="shared" si="8"/>
        <v>2249614.9632903403</v>
      </c>
      <c r="L18" s="7">
        <f t="shared" si="8"/>
        <v>2288983.2251479211</v>
      </c>
      <c r="M18" s="7">
        <f t="shared" si="8"/>
        <v>2329040.4315880099</v>
      </c>
      <c r="N18" s="7">
        <f t="shared" si="8"/>
        <v>2369798.6391408006</v>
      </c>
      <c r="O18" s="7">
        <f t="shared" si="8"/>
        <v>2411270.1153257648</v>
      </c>
      <c r="P18" s="7">
        <f t="shared" si="8"/>
        <v>2453467.3423439655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ht="15.75" customHeight="1" x14ac:dyDescent="0.25">
      <c r="A19" s="7" t="s">
        <v>27</v>
      </c>
      <c r="B19" s="7">
        <v>0</v>
      </c>
      <c r="C19" s="7">
        <f t="shared" ref="C19:P19" si="9">B19*(1+C3)</f>
        <v>0</v>
      </c>
      <c r="D19" s="7">
        <f t="shared" si="9"/>
        <v>0</v>
      </c>
      <c r="E19" s="7">
        <f t="shared" si="9"/>
        <v>0</v>
      </c>
      <c r="F19" s="7">
        <f t="shared" si="9"/>
        <v>0</v>
      </c>
      <c r="G19" s="7">
        <f t="shared" si="9"/>
        <v>0</v>
      </c>
      <c r="H19" s="7">
        <f t="shared" si="9"/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7">
        <f t="shared" si="9"/>
        <v>0</v>
      </c>
      <c r="O19" s="7">
        <f t="shared" si="9"/>
        <v>0</v>
      </c>
      <c r="P19" s="7">
        <f t="shared" si="9"/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15.75" customHeight="1" x14ac:dyDescent="0.25">
      <c r="A21" s="7" t="s">
        <v>28</v>
      </c>
      <c r="B21" s="7">
        <f t="shared" ref="B21:P21" si="10">SUM(B22:B28)</f>
        <v>12099596</v>
      </c>
      <c r="C21" s="7">
        <f t="shared" si="10"/>
        <v>12150405.1921</v>
      </c>
      <c r="D21" s="7">
        <f t="shared" si="10"/>
        <v>12191642.852098251</v>
      </c>
      <c r="E21" s="7">
        <f t="shared" si="10"/>
        <v>12222461.533140345</v>
      </c>
      <c r="F21" s="7">
        <f t="shared" si="10"/>
        <v>12241954.761624148</v>
      </c>
      <c r="G21" s="7">
        <f t="shared" si="10"/>
        <v>12249153.131463919</v>
      </c>
      <c r="H21" s="7">
        <f t="shared" si="10"/>
        <v>12243020.143274121</v>
      </c>
      <c r="I21" s="7">
        <f t="shared" si="10"/>
        <v>12222447.771871625</v>
      </c>
      <c r="J21" s="7">
        <f t="shared" si="10"/>
        <v>12186251.744415451</v>
      </c>
      <c r="K21" s="7">
        <f t="shared" si="10"/>
        <v>12133166.510353636</v>
      </c>
      <c r="L21" s="7">
        <f t="shared" si="10"/>
        <v>12061839.883122452</v>
      </c>
      <c r="M21" s="7">
        <f t="shared" si="10"/>
        <v>11970827.332239166</v>
      </c>
      <c r="N21" s="7">
        <f t="shared" si="10"/>
        <v>11858585.903040957</v>
      </c>
      <c r="O21" s="7">
        <f t="shared" si="10"/>
        <v>11723467.739843473</v>
      </c>
      <c r="P21" s="7">
        <f t="shared" si="10"/>
        <v>11563713.186717486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ht="15.75" customHeight="1" x14ac:dyDescent="0.25">
      <c r="A22" s="7" t="s">
        <v>29</v>
      </c>
      <c r="B22" s="7">
        <v>1870000</v>
      </c>
      <c r="C22" s="7">
        <f t="shared" ref="C22:P22" si="11">B22*(1+C$3)</f>
        <v>1902725.0000000002</v>
      </c>
      <c r="D22" s="7">
        <f t="shared" si="11"/>
        <v>1936022.6875000005</v>
      </c>
      <c r="E22" s="7">
        <f t="shared" si="11"/>
        <v>1969903.0845312506</v>
      </c>
      <c r="F22" s="7">
        <f t="shared" si="11"/>
        <v>2004376.3885105476</v>
      </c>
      <c r="G22" s="7">
        <f t="shared" si="11"/>
        <v>2039452.9753094823</v>
      </c>
      <c r="H22" s="7">
        <f t="shared" si="11"/>
        <v>2075143.4023773985</v>
      </c>
      <c r="I22" s="7">
        <f t="shared" si="11"/>
        <v>2111458.4119190029</v>
      </c>
      <c r="J22" s="7">
        <f t="shared" si="11"/>
        <v>2148408.9341275855</v>
      </c>
      <c r="K22" s="7">
        <f t="shared" si="11"/>
        <v>2186006.0904748184</v>
      </c>
      <c r="L22" s="7">
        <f t="shared" si="11"/>
        <v>2224261.1970581277</v>
      </c>
      <c r="M22" s="7">
        <f t="shared" si="11"/>
        <v>2263185.7680066451</v>
      </c>
      <c r="N22" s="7">
        <f t="shared" si="11"/>
        <v>2302791.5189467617</v>
      </c>
      <c r="O22" s="7">
        <f t="shared" si="11"/>
        <v>2343090.3705283301</v>
      </c>
      <c r="P22" s="7">
        <f t="shared" si="11"/>
        <v>2384094.4520125762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ht="15.75" customHeight="1" x14ac:dyDescent="0.25">
      <c r="A23" s="7" t="s">
        <v>30</v>
      </c>
      <c r="B23" s="7">
        <v>525000</v>
      </c>
      <c r="C23" s="7">
        <f t="shared" ref="C23:P23" si="12">B23*(1+C$3)</f>
        <v>534187.5</v>
      </c>
      <c r="D23" s="7">
        <f t="shared" si="12"/>
        <v>543535.78125</v>
      </c>
      <c r="E23" s="7">
        <f t="shared" si="12"/>
        <v>553047.65742187505</v>
      </c>
      <c r="F23" s="7">
        <f t="shared" si="12"/>
        <v>562725.99142675789</v>
      </c>
      <c r="G23" s="7">
        <f t="shared" si="12"/>
        <v>572573.6962767262</v>
      </c>
      <c r="H23" s="7">
        <f t="shared" si="12"/>
        <v>582593.73596156901</v>
      </c>
      <c r="I23" s="7">
        <f t="shared" si="12"/>
        <v>592789.12634089647</v>
      </c>
      <c r="J23" s="7">
        <f t="shared" si="12"/>
        <v>603162.9360518622</v>
      </c>
      <c r="K23" s="7">
        <f t="shared" si="12"/>
        <v>613718.28743276978</v>
      </c>
      <c r="L23" s="7">
        <f t="shared" si="12"/>
        <v>624458.3574628433</v>
      </c>
      <c r="M23" s="7">
        <f t="shared" si="12"/>
        <v>635386.3787184431</v>
      </c>
      <c r="N23" s="7">
        <f t="shared" si="12"/>
        <v>646505.64034601592</v>
      </c>
      <c r="O23" s="7">
        <f t="shared" si="12"/>
        <v>657819.48905207124</v>
      </c>
      <c r="P23" s="7">
        <f t="shared" si="12"/>
        <v>669331.33011048252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ht="15.75" customHeight="1" x14ac:dyDescent="0.25">
      <c r="A24" s="7" t="s">
        <v>31</v>
      </c>
      <c r="B24" s="7">
        <v>340000</v>
      </c>
      <c r="C24" s="7">
        <f t="shared" ref="C24:P24" si="13">B24*(1+C$3)</f>
        <v>345950</v>
      </c>
      <c r="D24" s="7">
        <f t="shared" si="13"/>
        <v>352004.125</v>
      </c>
      <c r="E24" s="7">
        <f t="shared" si="13"/>
        <v>358164.19718750002</v>
      </c>
      <c r="F24" s="7">
        <f t="shared" si="13"/>
        <v>364432.07063828129</v>
      </c>
      <c r="G24" s="7">
        <f t="shared" si="13"/>
        <v>370809.63187445124</v>
      </c>
      <c r="H24" s="7">
        <f t="shared" si="13"/>
        <v>377298.80043225415</v>
      </c>
      <c r="I24" s="7">
        <f t="shared" si="13"/>
        <v>383901.52943981864</v>
      </c>
      <c r="J24" s="7">
        <f t="shared" si="13"/>
        <v>390619.80620501551</v>
      </c>
      <c r="K24" s="7">
        <f t="shared" si="13"/>
        <v>397455.65281360329</v>
      </c>
      <c r="L24" s="7">
        <f t="shared" si="13"/>
        <v>404411.12673784135</v>
      </c>
      <c r="M24" s="7">
        <f t="shared" si="13"/>
        <v>411488.32145575358</v>
      </c>
      <c r="N24" s="7">
        <f t="shared" si="13"/>
        <v>418689.36708122928</v>
      </c>
      <c r="O24" s="7">
        <f t="shared" si="13"/>
        <v>426016.43100515084</v>
      </c>
      <c r="P24" s="7">
        <f t="shared" si="13"/>
        <v>433471.71854774101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ht="15.75" customHeight="1" x14ac:dyDescent="0.25">
      <c r="A25" s="7" t="s">
        <v>32</v>
      </c>
      <c r="B25" s="7">
        <f>B2*0.008</f>
        <v>3289596</v>
      </c>
      <c r="C25" s="7">
        <f t="shared" ref="C25:P25" si="14">B25*(1+C$3)</f>
        <v>3347163.93</v>
      </c>
      <c r="D25" s="7">
        <f t="shared" si="14"/>
        <v>3405739.2987750005</v>
      </c>
      <c r="E25" s="7">
        <f t="shared" si="14"/>
        <v>3465339.7365035634</v>
      </c>
      <c r="F25" s="7">
        <f t="shared" si="14"/>
        <v>3525983.1818923759</v>
      </c>
      <c r="G25" s="7">
        <f t="shared" si="14"/>
        <v>3587687.8875754927</v>
      </c>
      <c r="H25" s="7">
        <f t="shared" si="14"/>
        <v>3650472.425608064</v>
      </c>
      <c r="I25" s="7">
        <f t="shared" si="14"/>
        <v>3714355.6930562053</v>
      </c>
      <c r="J25" s="7">
        <f t="shared" si="14"/>
        <v>3779356.9176846892</v>
      </c>
      <c r="K25" s="7">
        <f t="shared" si="14"/>
        <v>3845495.6637441716</v>
      </c>
      <c r="L25" s="7">
        <f t="shared" si="14"/>
        <v>3912791.8378596948</v>
      </c>
      <c r="M25" s="7">
        <f t="shared" si="14"/>
        <v>3981265.6950222398</v>
      </c>
      <c r="N25" s="7">
        <f t="shared" si="14"/>
        <v>4050937.8446851294</v>
      </c>
      <c r="O25" s="7">
        <f t="shared" si="14"/>
        <v>4121829.2569671194</v>
      </c>
      <c r="P25" s="7">
        <f t="shared" si="14"/>
        <v>4193961.2689640443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ht="15.75" customHeight="1" x14ac:dyDescent="0.25">
      <c r="A26" s="7" t="s">
        <v>40</v>
      </c>
      <c r="B26" s="7">
        <v>1850000</v>
      </c>
      <c r="C26" s="7">
        <f t="shared" ref="C26:P26" si="15">B26*(1+C$3)</f>
        <v>1882375.0000000002</v>
      </c>
      <c r="D26" s="7">
        <f t="shared" si="15"/>
        <v>1915316.5625000005</v>
      </c>
      <c r="E26" s="7">
        <f t="shared" si="15"/>
        <v>1948834.6023437507</v>
      </c>
      <c r="F26" s="7">
        <f t="shared" si="15"/>
        <v>1982939.2078847664</v>
      </c>
      <c r="G26" s="7">
        <f t="shared" si="15"/>
        <v>2017640.64402275</v>
      </c>
      <c r="H26" s="7">
        <f t="shared" si="15"/>
        <v>2052949.3552931482</v>
      </c>
      <c r="I26" s="7">
        <f t="shared" si="15"/>
        <v>2088875.9690107785</v>
      </c>
      <c r="J26" s="7">
        <f t="shared" si="15"/>
        <v>2125431.2984684673</v>
      </c>
      <c r="K26" s="7">
        <f t="shared" si="15"/>
        <v>2162626.3461916656</v>
      </c>
      <c r="L26" s="7">
        <f t="shared" si="15"/>
        <v>2200472.3072500201</v>
      </c>
      <c r="M26" s="7">
        <f t="shared" si="15"/>
        <v>2238980.5726268957</v>
      </c>
      <c r="N26" s="7">
        <f t="shared" si="15"/>
        <v>2278162.7326478665</v>
      </c>
      <c r="O26" s="7">
        <f t="shared" si="15"/>
        <v>2318030.5804692041</v>
      </c>
      <c r="P26" s="7">
        <f t="shared" si="15"/>
        <v>2358596.1156274155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ht="15.75" customHeight="1" x14ac:dyDescent="0.25">
      <c r="A27" s="7" t="s">
        <v>33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ht="15.75" customHeight="1" x14ac:dyDescent="0.25">
      <c r="A28" s="7" t="s">
        <v>34</v>
      </c>
      <c r="B28" s="7">
        <f>B7*-B8</f>
        <v>4225000</v>
      </c>
      <c r="C28" s="7">
        <f t="shared" ref="C28:P28" si="16">-C8*C7</f>
        <v>4138003.7621000004</v>
      </c>
      <c r="D28" s="7">
        <f t="shared" si="16"/>
        <v>4039024.3970732503</v>
      </c>
      <c r="E28" s="7">
        <f t="shared" si="16"/>
        <v>3927172.2551524048</v>
      </c>
      <c r="F28" s="7">
        <f t="shared" si="16"/>
        <v>3801497.9212714187</v>
      </c>
      <c r="G28" s="7">
        <f t="shared" si="16"/>
        <v>3660988.2964050155</v>
      </c>
      <c r="H28" s="7">
        <f t="shared" si="16"/>
        <v>3504562.4236016874</v>
      </c>
      <c r="I28" s="7">
        <f t="shared" si="16"/>
        <v>3331067.0421049246</v>
      </c>
      <c r="J28" s="7">
        <f t="shared" si="16"/>
        <v>3139271.8518778309</v>
      </c>
      <c r="K28" s="7">
        <f t="shared" si="16"/>
        <v>2927864.4696966084</v>
      </c>
      <c r="L28" s="7">
        <f t="shared" si="16"/>
        <v>2695445.0567539237</v>
      </c>
      <c r="M28" s="7">
        <f t="shared" si="16"/>
        <v>2440520.5964091877</v>
      </c>
      <c r="N28" s="7">
        <f t="shared" si="16"/>
        <v>2161498.7993339533</v>
      </c>
      <c r="O28" s="7">
        <f t="shared" si="16"/>
        <v>1856681.6118215967</v>
      </c>
      <c r="P28" s="7">
        <f t="shared" si="16"/>
        <v>1524258.3014552284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T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8" customWidth="1"/>
  </cols>
  <sheetData>
    <row r="1" spans="1:4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46" ht="15.75" customHeight="1" x14ac:dyDescent="0.25">
      <c r="A2" s="7" t="s">
        <v>12</v>
      </c>
      <c r="B2" s="7">
        <v>45752000</v>
      </c>
      <c r="C2" s="7">
        <f t="shared" ref="C2:P2" si="0">B2*(1+B3)</f>
        <v>46484032</v>
      </c>
      <c r="D2" s="7">
        <f t="shared" si="0"/>
        <v>47227776.512000002</v>
      </c>
      <c r="E2" s="7">
        <f t="shared" si="0"/>
        <v>47983420.936192006</v>
      </c>
      <c r="F2" s="7">
        <f t="shared" si="0"/>
        <v>48751155.671171077</v>
      </c>
      <c r="G2" s="7">
        <f t="shared" si="0"/>
        <v>49531174.161909811</v>
      </c>
      <c r="H2" s="7">
        <f t="shared" si="0"/>
        <v>50323672.948500372</v>
      </c>
      <c r="I2" s="7">
        <f t="shared" si="0"/>
        <v>51128851.715676382</v>
      </c>
      <c r="J2" s="7">
        <f t="shared" si="0"/>
        <v>51946913.343127206</v>
      </c>
      <c r="K2" s="7">
        <f t="shared" si="0"/>
        <v>52778063.956617244</v>
      </c>
      <c r="L2" s="7">
        <f t="shared" si="0"/>
        <v>53622512.979923122</v>
      </c>
      <c r="M2" s="7">
        <f t="shared" si="0"/>
        <v>54480473.187601894</v>
      </c>
      <c r="N2" s="7">
        <f t="shared" si="0"/>
        <v>55352160.758603528</v>
      </c>
      <c r="O2" s="7">
        <f t="shared" si="0"/>
        <v>56237795.330741182</v>
      </c>
      <c r="P2" s="7">
        <f t="shared" si="0"/>
        <v>57137600.056033045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5.75" customHeight="1" x14ac:dyDescent="0.25">
      <c r="A3" s="5" t="s">
        <v>13</v>
      </c>
      <c r="B3" s="5">
        <v>1.6E-2</v>
      </c>
      <c r="C3" s="5">
        <v>1.6E-2</v>
      </c>
      <c r="D3" s="5">
        <v>1.6E-2</v>
      </c>
      <c r="E3" s="5">
        <v>1.6E-2</v>
      </c>
      <c r="F3" s="5">
        <v>1.6E-2</v>
      </c>
      <c r="G3" s="5">
        <v>1.6E-2</v>
      </c>
      <c r="H3" s="5">
        <v>1.6E-2</v>
      </c>
      <c r="I3" s="5">
        <v>1.6E-2</v>
      </c>
      <c r="J3" s="5">
        <v>1.6E-2</v>
      </c>
      <c r="K3" s="5">
        <v>1.6E-2</v>
      </c>
      <c r="L3" s="5">
        <v>1.6E-2</v>
      </c>
      <c r="M3" s="5">
        <v>1.6E-2</v>
      </c>
      <c r="N3" s="5">
        <v>1.6E-2</v>
      </c>
      <c r="O3" s="5">
        <v>1.6E-2</v>
      </c>
      <c r="P3" s="5">
        <v>1.6E-2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5.75" customHeight="1" x14ac:dyDescent="0.25">
      <c r="A4" s="8" t="s">
        <v>14</v>
      </c>
      <c r="B4" s="6">
        <v>6880000</v>
      </c>
      <c r="C4" s="6">
        <f t="shared" ref="C4:P4" si="1">B4*(1+B5)</f>
        <v>6941919.9999999991</v>
      </c>
      <c r="D4" s="6">
        <f t="shared" si="1"/>
        <v>7004397.2799999984</v>
      </c>
      <c r="E4" s="6">
        <f t="shared" si="1"/>
        <v>7067436.8555199979</v>
      </c>
      <c r="F4" s="6">
        <f t="shared" si="1"/>
        <v>7131043.7872196771</v>
      </c>
      <c r="G4" s="6">
        <f t="shared" si="1"/>
        <v>7195223.1813046532</v>
      </c>
      <c r="H4" s="6">
        <f t="shared" si="1"/>
        <v>7259980.1899363939</v>
      </c>
      <c r="I4" s="6">
        <f t="shared" si="1"/>
        <v>7325320.0116458209</v>
      </c>
      <c r="J4" s="6">
        <f t="shared" si="1"/>
        <v>7391247.8917506328</v>
      </c>
      <c r="K4" s="6">
        <f t="shared" si="1"/>
        <v>7457769.1227763873</v>
      </c>
      <c r="L4" s="6">
        <f t="shared" si="1"/>
        <v>7524889.0448813736</v>
      </c>
      <c r="M4" s="6">
        <f t="shared" si="1"/>
        <v>7592613.0462853052</v>
      </c>
      <c r="N4" s="6">
        <f t="shared" si="1"/>
        <v>7660946.5637018718</v>
      </c>
      <c r="O4" s="6">
        <f t="shared" si="1"/>
        <v>7729895.0827751877</v>
      </c>
      <c r="P4" s="6">
        <f t="shared" si="1"/>
        <v>7799464.1385201635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ht="15.75" customHeight="1" x14ac:dyDescent="0.25">
      <c r="A5" s="5" t="s">
        <v>15</v>
      </c>
      <c r="B5" s="5">
        <v>8.9999999999999993E-3</v>
      </c>
      <c r="C5" s="5">
        <v>8.9999999999999993E-3</v>
      </c>
      <c r="D5" s="5">
        <v>8.9999999999999993E-3</v>
      </c>
      <c r="E5" s="5">
        <v>8.9999999999999993E-3</v>
      </c>
      <c r="F5" s="5">
        <v>8.9999999999999993E-3</v>
      </c>
      <c r="G5" s="5">
        <v>8.9999999999999993E-3</v>
      </c>
      <c r="H5" s="5">
        <v>8.9999999999999993E-3</v>
      </c>
      <c r="I5" s="5">
        <v>8.9999999999999993E-3</v>
      </c>
      <c r="J5" s="5">
        <v>8.9999999999999993E-3</v>
      </c>
      <c r="K5" s="5">
        <v>8.9999999999999993E-3</v>
      </c>
      <c r="L5" s="5">
        <v>8.9999999999999993E-3</v>
      </c>
      <c r="M5" s="5">
        <v>8.9999999999999993E-3</v>
      </c>
      <c r="N5" s="5">
        <v>8.9999999999999993E-3</v>
      </c>
      <c r="O5" s="5">
        <v>8.9999999999999993E-3</v>
      </c>
      <c r="P5" s="5">
        <v>8.9999999999999993E-3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customHeight="1" x14ac:dyDescent="0.25">
      <c r="A6" s="9" t="s">
        <v>16</v>
      </c>
      <c r="B6" s="9">
        <f t="shared" ref="B6:P6" si="2">B2/B4</f>
        <v>6.65</v>
      </c>
      <c r="C6" s="9">
        <f t="shared" si="2"/>
        <v>6.6961347869177414</v>
      </c>
      <c r="D6" s="9">
        <f t="shared" si="2"/>
        <v>6.7425896367774287</v>
      </c>
      <c r="E6" s="9">
        <f t="shared" si="2"/>
        <v>6.7893667700355493</v>
      </c>
      <c r="F6" s="9">
        <f t="shared" si="2"/>
        <v>6.83646842255314</v>
      </c>
      <c r="G6" s="9">
        <f t="shared" si="2"/>
        <v>6.883896845702667</v>
      </c>
      <c r="H6" s="9">
        <f t="shared" si="2"/>
        <v>6.9316543064756306</v>
      </c>
      <c r="I6" s="9">
        <f t="shared" si="2"/>
        <v>6.9797430875909239</v>
      </c>
      <c r="J6" s="9">
        <f t="shared" si="2"/>
        <v>7.0281654876039434</v>
      </c>
      <c r="K6" s="9">
        <f t="shared" si="2"/>
        <v>7.07692382101646</v>
      </c>
      <c r="L6" s="9">
        <f t="shared" si="2"/>
        <v>7.12602041838724</v>
      </c>
      <c r="M6" s="9">
        <f t="shared" si="2"/>
        <v>7.1754576264434453</v>
      </c>
      <c r="N6" s="9">
        <f t="shared" si="2"/>
        <v>7.2252378081928068</v>
      </c>
      <c r="O6" s="9">
        <f t="shared" si="2"/>
        <v>7.2753633430365632</v>
      </c>
      <c r="P6" s="9">
        <f t="shared" si="2"/>
        <v>7.3258366268832011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ht="15.75" customHeight="1" x14ac:dyDescent="0.25">
      <c r="A7" s="7" t="s">
        <v>17</v>
      </c>
      <c r="B7" s="7">
        <v>-6500000</v>
      </c>
      <c r="C7" s="7">
        <f t="shared" ref="C7:P7" si="3">B7+B14</f>
        <v>-6460889.4399999995</v>
      </c>
      <c r="D7" s="7">
        <f t="shared" si="3"/>
        <v>-6411850.9246399999</v>
      </c>
      <c r="E7" s="7">
        <f t="shared" si="3"/>
        <v>-6352120.9645182397</v>
      </c>
      <c r="F7" s="7">
        <f t="shared" si="3"/>
        <v>-6280884.5526649915</v>
      </c>
      <c r="G7" s="7">
        <f t="shared" si="3"/>
        <v>-6197271.7856485313</v>
      </c>
      <c r="H7" s="7">
        <f t="shared" si="3"/>
        <v>-6100354.2645689659</v>
      </c>
      <c r="I7" s="7">
        <f t="shared" si="3"/>
        <v>-5989141.2616248811</v>
      </c>
      <c r="J7" s="7">
        <f t="shared" si="3"/>
        <v>-5862575.6370071741</v>
      </c>
      <c r="K7" s="7">
        <f t="shared" si="3"/>
        <v>-5719529.4898833428</v>
      </c>
      <c r="L7" s="7">
        <f t="shared" si="3"/>
        <v>-5558799.5261799935</v>
      </c>
      <c r="M7" s="7">
        <f t="shared" si="3"/>
        <v>-5379102.1247471943</v>
      </c>
      <c r="N7" s="7">
        <f t="shared" si="3"/>
        <v>-5179068.0822911114</v>
      </c>
      <c r="O7" s="7">
        <f t="shared" si="3"/>
        <v>-4957237.0161863472</v>
      </c>
      <c r="P7" s="7">
        <f t="shared" si="3"/>
        <v>-4712051.4029215155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ht="15.75" customHeight="1" x14ac:dyDescent="0.25">
      <c r="A8" s="5" t="s">
        <v>18</v>
      </c>
      <c r="B8" s="5">
        <v>6.5000000000000002E-2</v>
      </c>
      <c r="C8" s="5">
        <v>6.5000000000000002E-2</v>
      </c>
      <c r="D8" s="5">
        <v>6.5000000000000002E-2</v>
      </c>
      <c r="E8" s="5">
        <v>6.5000000000000002E-2</v>
      </c>
      <c r="F8" s="5">
        <v>6.5000000000000002E-2</v>
      </c>
      <c r="G8" s="5">
        <v>6.5000000000000002E-2</v>
      </c>
      <c r="H8" s="5">
        <v>6.5000000000000002E-2</v>
      </c>
      <c r="I8" s="5">
        <v>6.5000000000000002E-2</v>
      </c>
      <c r="J8" s="5">
        <v>6.5000000000000002E-2</v>
      </c>
      <c r="K8" s="5">
        <v>6.5000000000000002E-2</v>
      </c>
      <c r="L8" s="5">
        <v>6.5000000000000002E-2</v>
      </c>
      <c r="M8" s="5">
        <v>6.5000000000000002E-2</v>
      </c>
      <c r="N8" s="5">
        <v>6.5000000000000002E-2</v>
      </c>
      <c r="O8" s="5">
        <v>6.5000000000000002E-2</v>
      </c>
      <c r="P8" s="5">
        <v>6.5000000000000002E-2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5.75" customHeight="1" x14ac:dyDescent="0.25">
      <c r="A9" s="1" t="s">
        <v>19</v>
      </c>
      <c r="B9" s="5">
        <f t="shared" ref="B9:P9" si="4">B7/B2</f>
        <v>-0.14207029200909249</v>
      </c>
      <c r="C9" s="5">
        <f t="shared" si="4"/>
        <v>-0.13899158833725955</v>
      </c>
      <c r="D9" s="5">
        <f t="shared" si="4"/>
        <v>-0.13576440387810396</v>
      </c>
      <c r="E9" s="5">
        <f t="shared" si="4"/>
        <v>-0.13238157764877254</v>
      </c>
      <c r="F9" s="5">
        <f t="shared" si="4"/>
        <v>-0.12883560330405014</v>
      </c>
      <c r="G9" s="5">
        <f t="shared" si="4"/>
        <v>-0.12511861248010395</v>
      </c>
      <c r="H9" s="5">
        <f t="shared" si="4"/>
        <v>-0.12122235733492411</v>
      </c>
      <c r="I9" s="5">
        <f t="shared" si="4"/>
        <v>-0.11713819224671886</v>
      </c>
      <c r="J9" s="5">
        <f t="shared" si="4"/>
        <v>-0.11285705462965331</v>
      </c>
      <c r="K9" s="5">
        <f t="shared" si="4"/>
        <v>-0.10836944482436317</v>
      </c>
      <c r="L9" s="5">
        <f t="shared" si="4"/>
        <v>-0.10366540501862102</v>
      </c>
      <c r="M9" s="5">
        <f t="shared" si="4"/>
        <v>-9.8734497151381481E-2</v>
      </c>
      <c r="N9" s="5">
        <f t="shared" si="4"/>
        <v>-9.356577975117468E-2</v>
      </c>
      <c r="O9" s="5">
        <f t="shared" si="4"/>
        <v>-8.8147783657453946E-2</v>
      </c>
      <c r="P9" s="5">
        <f t="shared" si="4"/>
        <v>-8.2468486571024249E-2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5.75" customHeight="1" x14ac:dyDescent="0.25">
      <c r="A10" s="1" t="s">
        <v>20</v>
      </c>
      <c r="B10" s="1">
        <v>0.04</v>
      </c>
      <c r="C10" s="1">
        <v>0.04</v>
      </c>
      <c r="D10" s="1">
        <v>0.04</v>
      </c>
      <c r="E10" s="1">
        <v>0.04</v>
      </c>
      <c r="F10" s="1">
        <v>0.04</v>
      </c>
      <c r="G10" s="1">
        <v>0.04</v>
      </c>
      <c r="H10" s="1">
        <v>0.04</v>
      </c>
      <c r="I10" s="1">
        <v>0.04</v>
      </c>
      <c r="J10" s="1">
        <v>0.04</v>
      </c>
      <c r="K10" s="1">
        <v>0.04</v>
      </c>
      <c r="L10" s="1">
        <v>0.04</v>
      </c>
      <c r="M10" s="1">
        <v>0.04</v>
      </c>
      <c r="N10" s="1">
        <v>0.04</v>
      </c>
      <c r="O10" s="1">
        <v>0.04</v>
      </c>
      <c r="P10" s="1">
        <v>0.04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5.75" customHeight="1" x14ac:dyDescent="0.25">
      <c r="A11" s="1" t="s">
        <v>21</v>
      </c>
      <c r="B11" s="5">
        <v>8.2000000000000003E-2</v>
      </c>
      <c r="C11" s="5">
        <v>8.2000000000000003E-2</v>
      </c>
      <c r="D11" s="5">
        <v>8.2000000000000003E-2</v>
      </c>
      <c r="E11" s="5">
        <v>8.2000000000000003E-2</v>
      </c>
      <c r="F11" s="5">
        <v>8.2000000000000003E-2</v>
      </c>
      <c r="G11" s="5">
        <v>8.2000000000000003E-2</v>
      </c>
      <c r="H11" s="5">
        <v>8.2000000000000003E-2</v>
      </c>
      <c r="I11" s="5">
        <v>8.2000000000000003E-2</v>
      </c>
      <c r="J11" s="5">
        <v>8.2000000000000003E-2</v>
      </c>
      <c r="K11" s="5">
        <v>8.2000000000000003E-2</v>
      </c>
      <c r="L11" s="5">
        <v>8.2000000000000003E-2</v>
      </c>
      <c r="M11" s="5">
        <v>8.2000000000000003E-2</v>
      </c>
      <c r="N11" s="5">
        <v>8.2000000000000003E-2</v>
      </c>
      <c r="O11" s="5">
        <v>8.2000000000000003E-2</v>
      </c>
      <c r="P11" s="5">
        <v>8.2000000000000003E-2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 x14ac:dyDescent="0.25">
      <c r="A12" s="1" t="s">
        <v>22</v>
      </c>
      <c r="B12" s="5">
        <v>0.03</v>
      </c>
      <c r="C12" s="5">
        <v>0.03</v>
      </c>
      <c r="D12" s="5">
        <v>0.03</v>
      </c>
      <c r="E12" s="5">
        <v>0.03</v>
      </c>
      <c r="F12" s="5">
        <v>0.03</v>
      </c>
      <c r="G12" s="5">
        <v>0.03</v>
      </c>
      <c r="H12" s="5">
        <v>0.03</v>
      </c>
      <c r="I12" s="5">
        <v>0.03</v>
      </c>
      <c r="J12" s="5">
        <v>0.03</v>
      </c>
      <c r="K12" s="5">
        <v>0.03</v>
      </c>
      <c r="L12" s="5">
        <v>0.03</v>
      </c>
      <c r="M12" s="5">
        <v>0.03</v>
      </c>
      <c r="N12" s="5">
        <v>0.03</v>
      </c>
      <c r="O12" s="5">
        <v>0.03</v>
      </c>
      <c r="P12" s="5">
        <v>0.03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4" spans="1:46" ht="15.75" customHeight="1" x14ac:dyDescent="0.25">
      <c r="A14" s="7" t="s">
        <v>23</v>
      </c>
      <c r="B14" s="7">
        <f t="shared" ref="B14:P14" si="5">B16-B21</f>
        <v>39110.560000000056</v>
      </c>
      <c r="C14" s="7">
        <f t="shared" si="5"/>
        <v>49038.515359999845</v>
      </c>
      <c r="D14" s="7">
        <f t="shared" si="5"/>
        <v>59729.960121760145</v>
      </c>
      <c r="E14" s="7">
        <f t="shared" si="5"/>
        <v>71236.411853248253</v>
      </c>
      <c r="F14" s="7">
        <f t="shared" si="5"/>
        <v>83612.767016460421</v>
      </c>
      <c r="G14" s="7">
        <f t="shared" si="5"/>
        <v>96917.521079565166</v>
      </c>
      <c r="H14" s="7">
        <f t="shared" si="5"/>
        <v>111213.00294408482</v>
      </c>
      <c r="I14" s="7">
        <f t="shared" si="5"/>
        <v>126565.62461770698</v>
      </c>
      <c r="J14" s="7">
        <f t="shared" si="5"/>
        <v>143046.14712383156</v>
      </c>
      <c r="K14" s="7">
        <f t="shared" si="5"/>
        <v>160729.963703349</v>
      </c>
      <c r="L14" s="7">
        <f t="shared" si="5"/>
        <v>179697.40143279941</v>
      </c>
      <c r="M14" s="7">
        <f t="shared" si="5"/>
        <v>200034.04245608347</v>
      </c>
      <c r="N14" s="7">
        <f t="shared" si="5"/>
        <v>221831.06610476365</v>
      </c>
      <c r="O14" s="7">
        <f t="shared" si="5"/>
        <v>245185.61326483171</v>
      </c>
      <c r="P14" s="7">
        <f t="shared" si="5"/>
        <v>270201.17443611729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ht="15.75" customHeight="1" x14ac:dyDescent="0.25">
      <c r="A16" s="7" t="s">
        <v>24</v>
      </c>
      <c r="B16" s="7">
        <f>SUM(B17:B19)</f>
        <v>1522626.5600000001</v>
      </c>
      <c r="C16" s="7">
        <f t="shared" ref="C16:P16" si="6">SUM(C17:C20)</f>
        <v>1546988.5849599999</v>
      </c>
      <c r="D16" s="7">
        <f t="shared" si="6"/>
        <v>1571740.4023193601</v>
      </c>
      <c r="E16" s="7">
        <f t="shared" si="6"/>
        <v>1596888.2487564699</v>
      </c>
      <c r="F16" s="7">
        <f t="shared" si="6"/>
        <v>1622438.4607365734</v>
      </c>
      <c r="G16" s="7">
        <f t="shared" si="6"/>
        <v>1648397.4761083585</v>
      </c>
      <c r="H16" s="7">
        <f t="shared" si="6"/>
        <v>1674771.8357260926</v>
      </c>
      <c r="I16" s="7">
        <f t="shared" si="6"/>
        <v>1701568.1850977098</v>
      </c>
      <c r="J16" s="7">
        <f t="shared" si="6"/>
        <v>1728793.2760592734</v>
      </c>
      <c r="K16" s="7">
        <f t="shared" si="6"/>
        <v>1756453.9684762217</v>
      </c>
      <c r="L16" s="7">
        <f t="shared" si="6"/>
        <v>1784557.2319718413</v>
      </c>
      <c r="M16" s="7">
        <f t="shared" si="6"/>
        <v>1813110.1476833909</v>
      </c>
      <c r="N16" s="7">
        <f t="shared" si="6"/>
        <v>1842119.9100463255</v>
      </c>
      <c r="O16" s="7">
        <f t="shared" si="6"/>
        <v>1871593.8286070665</v>
      </c>
      <c r="P16" s="7">
        <f t="shared" si="6"/>
        <v>1901539.3298647797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ht="15.75" customHeight="1" x14ac:dyDescent="0.25">
      <c r="A17" s="7" t="s">
        <v>25</v>
      </c>
      <c r="B17" s="7">
        <f t="shared" ref="B17:P17" si="7">B12*B2</f>
        <v>1372560</v>
      </c>
      <c r="C17" s="7">
        <f t="shared" si="7"/>
        <v>1394520.96</v>
      </c>
      <c r="D17" s="7">
        <f t="shared" si="7"/>
        <v>1416833.2953600001</v>
      </c>
      <c r="E17" s="7">
        <f t="shared" si="7"/>
        <v>1439502.6280857602</v>
      </c>
      <c r="F17" s="7">
        <f t="shared" si="7"/>
        <v>1462534.6701351323</v>
      </c>
      <c r="G17" s="7">
        <f t="shared" si="7"/>
        <v>1485935.2248572942</v>
      </c>
      <c r="H17" s="7">
        <f t="shared" si="7"/>
        <v>1509710.1884550112</v>
      </c>
      <c r="I17" s="7">
        <f t="shared" si="7"/>
        <v>1533865.5514702913</v>
      </c>
      <c r="J17" s="7">
        <f t="shared" si="7"/>
        <v>1558407.4002938161</v>
      </c>
      <c r="K17" s="7">
        <f t="shared" si="7"/>
        <v>1583341.9186985171</v>
      </c>
      <c r="L17" s="7">
        <f t="shared" si="7"/>
        <v>1608675.3893976936</v>
      </c>
      <c r="M17" s="7">
        <f t="shared" si="7"/>
        <v>1634414.1956280568</v>
      </c>
      <c r="N17" s="7">
        <f t="shared" si="7"/>
        <v>1660564.8227581058</v>
      </c>
      <c r="O17" s="7">
        <f t="shared" si="7"/>
        <v>1687133.8599222354</v>
      </c>
      <c r="P17" s="7">
        <f t="shared" si="7"/>
        <v>1714128.0016809914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ht="15.75" customHeight="1" x14ac:dyDescent="0.25">
      <c r="A18" s="7" t="s">
        <v>26</v>
      </c>
      <c r="B18" s="7">
        <f t="shared" ref="B18:P18" si="8">B11*B10*B2</f>
        <v>150066.56000000003</v>
      </c>
      <c r="C18" s="7">
        <f t="shared" si="8"/>
        <v>152467.62496000002</v>
      </c>
      <c r="D18" s="7">
        <f t="shared" si="8"/>
        <v>154907.10695936001</v>
      </c>
      <c r="E18" s="7">
        <f t="shared" si="8"/>
        <v>157385.62067070979</v>
      </c>
      <c r="F18" s="7">
        <f t="shared" si="8"/>
        <v>159903.79060144114</v>
      </c>
      <c r="G18" s="7">
        <f t="shared" si="8"/>
        <v>162462.25125106421</v>
      </c>
      <c r="H18" s="7">
        <f t="shared" si="8"/>
        <v>165061.64727108125</v>
      </c>
      <c r="I18" s="7">
        <f t="shared" si="8"/>
        <v>167702.63362741855</v>
      </c>
      <c r="J18" s="7">
        <f t="shared" si="8"/>
        <v>170385.87576545725</v>
      </c>
      <c r="K18" s="7">
        <f t="shared" si="8"/>
        <v>173112.04977770458</v>
      </c>
      <c r="L18" s="7">
        <f t="shared" si="8"/>
        <v>175881.84257414786</v>
      </c>
      <c r="M18" s="7">
        <f t="shared" si="8"/>
        <v>178695.95205533423</v>
      </c>
      <c r="N18" s="7">
        <f t="shared" si="8"/>
        <v>181555.0872882196</v>
      </c>
      <c r="O18" s="7">
        <f t="shared" si="8"/>
        <v>184459.96868483111</v>
      </c>
      <c r="P18" s="7">
        <f t="shared" si="8"/>
        <v>187411.3281837884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ht="15.75" customHeight="1" x14ac:dyDescent="0.25">
      <c r="A19" s="7" t="s">
        <v>27</v>
      </c>
      <c r="B19" s="7">
        <v>0</v>
      </c>
      <c r="C19" s="7">
        <f t="shared" ref="C19:P19" si="9">B19*(1+C3)</f>
        <v>0</v>
      </c>
      <c r="D19" s="7">
        <f t="shared" si="9"/>
        <v>0</v>
      </c>
      <c r="E19" s="7">
        <f t="shared" si="9"/>
        <v>0</v>
      </c>
      <c r="F19" s="7">
        <f t="shared" si="9"/>
        <v>0</v>
      </c>
      <c r="G19" s="7">
        <f t="shared" si="9"/>
        <v>0</v>
      </c>
      <c r="H19" s="7">
        <f t="shared" si="9"/>
        <v>0</v>
      </c>
      <c r="I19" s="7">
        <f t="shared" si="9"/>
        <v>0</v>
      </c>
      <c r="J19" s="7">
        <f t="shared" si="9"/>
        <v>0</v>
      </c>
      <c r="K19" s="7">
        <f t="shared" si="9"/>
        <v>0</v>
      </c>
      <c r="L19" s="7">
        <f t="shared" si="9"/>
        <v>0</v>
      </c>
      <c r="M19" s="7">
        <f t="shared" si="9"/>
        <v>0</v>
      </c>
      <c r="N19" s="7">
        <f t="shared" si="9"/>
        <v>0</v>
      </c>
      <c r="O19" s="7">
        <f t="shared" si="9"/>
        <v>0</v>
      </c>
      <c r="P19" s="7">
        <f t="shared" si="9"/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15.75" customHeight="1" x14ac:dyDescent="0.25">
      <c r="A21" s="7" t="s">
        <v>28</v>
      </c>
      <c r="B21" s="7">
        <f t="shared" ref="B21:P21" si="10">SUM(B22:B28)</f>
        <v>1483516</v>
      </c>
      <c r="C21" s="7">
        <f t="shared" si="10"/>
        <v>1497950.0696</v>
      </c>
      <c r="D21" s="7">
        <f t="shared" si="10"/>
        <v>1512010.4421975999</v>
      </c>
      <c r="E21" s="7">
        <f t="shared" si="10"/>
        <v>1525651.8369032217</v>
      </c>
      <c r="F21" s="7">
        <f t="shared" si="10"/>
        <v>1538825.693720113</v>
      </c>
      <c r="G21" s="7">
        <f t="shared" si="10"/>
        <v>1551479.9550287933</v>
      </c>
      <c r="H21" s="7">
        <f t="shared" si="10"/>
        <v>1563558.8327820078</v>
      </c>
      <c r="I21" s="7">
        <f t="shared" si="10"/>
        <v>1575002.5604800028</v>
      </c>
      <c r="J21" s="7">
        <f t="shared" si="10"/>
        <v>1585747.1289354418</v>
      </c>
      <c r="K21" s="7">
        <f t="shared" si="10"/>
        <v>1595724.0047728727</v>
      </c>
      <c r="L21" s="7">
        <f t="shared" si="10"/>
        <v>1604859.8305390419</v>
      </c>
      <c r="M21" s="7">
        <f t="shared" si="10"/>
        <v>1613076.1052273074</v>
      </c>
      <c r="N21" s="7">
        <f t="shared" si="10"/>
        <v>1620288.8439415619</v>
      </c>
      <c r="O21" s="7">
        <f t="shared" si="10"/>
        <v>1626408.2153422348</v>
      </c>
      <c r="P21" s="7">
        <f t="shared" si="10"/>
        <v>1631338.1554286624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ht="15.75" customHeight="1" x14ac:dyDescent="0.25">
      <c r="A22" s="7" t="s">
        <v>29</v>
      </c>
      <c r="B22" s="7">
        <v>330000</v>
      </c>
      <c r="C22" s="7">
        <f t="shared" ref="C22:P22" si="11">B22*(1+C$3)</f>
        <v>335280</v>
      </c>
      <c r="D22" s="7">
        <f t="shared" si="11"/>
        <v>340644.48</v>
      </c>
      <c r="E22" s="7">
        <f t="shared" si="11"/>
        <v>346094.79167999997</v>
      </c>
      <c r="F22" s="7">
        <f t="shared" si="11"/>
        <v>351632.30834687996</v>
      </c>
      <c r="G22" s="7">
        <f t="shared" si="11"/>
        <v>357258.42528043006</v>
      </c>
      <c r="H22" s="7">
        <f t="shared" si="11"/>
        <v>362974.56008491694</v>
      </c>
      <c r="I22" s="7">
        <f t="shared" si="11"/>
        <v>368782.15304627561</v>
      </c>
      <c r="J22" s="7">
        <f t="shared" si="11"/>
        <v>374682.66749501601</v>
      </c>
      <c r="K22" s="7">
        <f t="shared" si="11"/>
        <v>380677.59017493628</v>
      </c>
      <c r="L22" s="7">
        <f t="shared" si="11"/>
        <v>386768.43161773524</v>
      </c>
      <c r="M22" s="7">
        <f t="shared" si="11"/>
        <v>392956.72652361903</v>
      </c>
      <c r="N22" s="7">
        <f t="shared" si="11"/>
        <v>399244.03414799692</v>
      </c>
      <c r="O22" s="7">
        <f t="shared" si="11"/>
        <v>405631.93869436486</v>
      </c>
      <c r="P22" s="7">
        <f t="shared" si="11"/>
        <v>412122.0497134747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ht="15.75" customHeight="1" x14ac:dyDescent="0.25">
      <c r="A23" s="7" t="s">
        <v>30</v>
      </c>
      <c r="B23" s="7">
        <v>65000</v>
      </c>
      <c r="C23" s="7">
        <f t="shared" ref="C23:P23" si="12">B23*(1+C$3)</f>
        <v>66040</v>
      </c>
      <c r="D23" s="7">
        <f t="shared" si="12"/>
        <v>67096.639999999999</v>
      </c>
      <c r="E23" s="7">
        <f t="shared" si="12"/>
        <v>68170.186239999995</v>
      </c>
      <c r="F23" s="7">
        <f t="shared" si="12"/>
        <v>69260.909219840003</v>
      </c>
      <c r="G23" s="7">
        <f t="shared" si="12"/>
        <v>70369.083767357442</v>
      </c>
      <c r="H23" s="7">
        <f t="shared" si="12"/>
        <v>71494.989107635163</v>
      </c>
      <c r="I23" s="7">
        <f t="shared" si="12"/>
        <v>72638.908933357321</v>
      </c>
      <c r="J23" s="7">
        <f t="shared" si="12"/>
        <v>73801.131476291033</v>
      </c>
      <c r="K23" s="7">
        <f t="shared" si="12"/>
        <v>74981.949579911685</v>
      </c>
      <c r="L23" s="7">
        <f t="shared" si="12"/>
        <v>76181.660773190277</v>
      </c>
      <c r="M23" s="7">
        <f t="shared" si="12"/>
        <v>77400.567345561329</v>
      </c>
      <c r="N23" s="7">
        <f t="shared" si="12"/>
        <v>78638.976423090309</v>
      </c>
      <c r="O23" s="7">
        <f t="shared" si="12"/>
        <v>79897.200045859761</v>
      </c>
      <c r="P23" s="7">
        <f t="shared" si="12"/>
        <v>81175.555246593518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ht="15.75" customHeight="1" x14ac:dyDescent="0.25">
      <c r="A24" s="7" t="s">
        <v>31</v>
      </c>
      <c r="B24" s="7">
        <v>0</v>
      </c>
      <c r="C24" s="7">
        <f t="shared" ref="C24:P24" si="13">B24*(1+C$3)</f>
        <v>0</v>
      </c>
      <c r="D24" s="7">
        <f t="shared" si="13"/>
        <v>0</v>
      </c>
      <c r="E24" s="7">
        <f t="shared" si="13"/>
        <v>0</v>
      </c>
      <c r="F24" s="7">
        <f t="shared" si="13"/>
        <v>0</v>
      </c>
      <c r="G24" s="7">
        <f t="shared" si="13"/>
        <v>0</v>
      </c>
      <c r="H24" s="7">
        <f t="shared" si="13"/>
        <v>0</v>
      </c>
      <c r="I24" s="7">
        <f t="shared" si="13"/>
        <v>0</v>
      </c>
      <c r="J24" s="7">
        <f t="shared" si="13"/>
        <v>0</v>
      </c>
      <c r="K24" s="7">
        <f t="shared" si="13"/>
        <v>0</v>
      </c>
      <c r="L24" s="7">
        <f t="shared" si="13"/>
        <v>0</v>
      </c>
      <c r="M24" s="7">
        <f t="shared" si="13"/>
        <v>0</v>
      </c>
      <c r="N24" s="7">
        <f t="shared" si="13"/>
        <v>0</v>
      </c>
      <c r="O24" s="7">
        <f t="shared" si="13"/>
        <v>0</v>
      </c>
      <c r="P24" s="7">
        <f t="shared" si="13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ht="15.75" customHeight="1" x14ac:dyDescent="0.25">
      <c r="A25" s="7" t="s">
        <v>32</v>
      </c>
      <c r="B25" s="7">
        <f>B2*0.008</f>
        <v>366016</v>
      </c>
      <c r="C25" s="7">
        <f t="shared" ref="C25:P25" si="14">B25*(1+C$3)</f>
        <v>371872.25599999999</v>
      </c>
      <c r="D25" s="7">
        <f t="shared" si="14"/>
        <v>377822.21209599997</v>
      </c>
      <c r="E25" s="7">
        <f t="shared" si="14"/>
        <v>383867.367489536</v>
      </c>
      <c r="F25" s="7">
        <f t="shared" si="14"/>
        <v>390009.24536936858</v>
      </c>
      <c r="G25" s="7">
        <f t="shared" si="14"/>
        <v>396249.39329527848</v>
      </c>
      <c r="H25" s="7">
        <f t="shared" si="14"/>
        <v>402589.38358800294</v>
      </c>
      <c r="I25" s="7">
        <f t="shared" si="14"/>
        <v>409030.81372541096</v>
      </c>
      <c r="J25" s="7">
        <f t="shared" si="14"/>
        <v>415575.30674501753</v>
      </c>
      <c r="K25" s="7">
        <f t="shared" si="14"/>
        <v>422224.5116529378</v>
      </c>
      <c r="L25" s="7">
        <f t="shared" si="14"/>
        <v>428980.1038393848</v>
      </c>
      <c r="M25" s="7">
        <f t="shared" si="14"/>
        <v>435843.78550081496</v>
      </c>
      <c r="N25" s="7">
        <f t="shared" si="14"/>
        <v>442817.28606882802</v>
      </c>
      <c r="O25" s="7">
        <f t="shared" si="14"/>
        <v>449902.36264592927</v>
      </c>
      <c r="P25" s="7">
        <f t="shared" si="14"/>
        <v>457100.80044826417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ht="15.75" customHeight="1" x14ac:dyDescent="0.25">
      <c r="A26" s="7" t="s">
        <v>40</v>
      </c>
      <c r="B26" s="7">
        <v>300000</v>
      </c>
      <c r="C26" s="7">
        <f t="shared" ref="C26:P26" si="15">B26*(1+C$3)</f>
        <v>304800</v>
      </c>
      <c r="D26" s="7">
        <f t="shared" si="15"/>
        <v>309676.79999999999</v>
      </c>
      <c r="E26" s="7">
        <f t="shared" si="15"/>
        <v>314631.62880000001</v>
      </c>
      <c r="F26" s="7">
        <f t="shared" si="15"/>
        <v>319665.73486080003</v>
      </c>
      <c r="G26" s="7">
        <f t="shared" si="15"/>
        <v>324780.38661857281</v>
      </c>
      <c r="H26" s="7">
        <f t="shared" si="15"/>
        <v>329976.87280446995</v>
      </c>
      <c r="I26" s="7">
        <f t="shared" si="15"/>
        <v>335256.50276934146</v>
      </c>
      <c r="J26" s="7">
        <f t="shared" si="15"/>
        <v>340620.60681365093</v>
      </c>
      <c r="K26" s="7">
        <f t="shared" si="15"/>
        <v>346070.53652266937</v>
      </c>
      <c r="L26" s="7">
        <f t="shared" si="15"/>
        <v>351607.66510703211</v>
      </c>
      <c r="M26" s="7">
        <f t="shared" si="15"/>
        <v>357233.38774874463</v>
      </c>
      <c r="N26" s="7">
        <f t="shared" si="15"/>
        <v>362949.12195272453</v>
      </c>
      <c r="O26" s="7">
        <f t="shared" si="15"/>
        <v>368756.30790396815</v>
      </c>
      <c r="P26" s="7">
        <f t="shared" si="15"/>
        <v>374656.40883043164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ht="15.75" customHeight="1" x14ac:dyDescent="0.25">
      <c r="A27" s="7" t="s">
        <v>33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ht="15.75" customHeight="1" x14ac:dyDescent="0.25">
      <c r="A28" s="7" t="s">
        <v>34</v>
      </c>
      <c r="B28" s="7">
        <f>B7*-B8</f>
        <v>422500</v>
      </c>
      <c r="C28" s="7">
        <f t="shared" ref="C28:P28" si="16">-C8*C7</f>
        <v>419957.81359999999</v>
      </c>
      <c r="D28" s="7">
        <f t="shared" si="16"/>
        <v>416770.31010160001</v>
      </c>
      <c r="E28" s="7">
        <f t="shared" si="16"/>
        <v>412887.86269368557</v>
      </c>
      <c r="F28" s="7">
        <f t="shared" si="16"/>
        <v>408257.49592322449</v>
      </c>
      <c r="G28" s="7">
        <f t="shared" si="16"/>
        <v>402822.66606715455</v>
      </c>
      <c r="H28" s="7">
        <f t="shared" si="16"/>
        <v>396523.02719698282</v>
      </c>
      <c r="I28" s="7">
        <f t="shared" si="16"/>
        <v>389294.1820056173</v>
      </c>
      <c r="J28" s="7">
        <f t="shared" si="16"/>
        <v>381067.41640546633</v>
      </c>
      <c r="K28" s="7">
        <f t="shared" si="16"/>
        <v>371769.41684241727</v>
      </c>
      <c r="L28" s="7">
        <f t="shared" si="16"/>
        <v>361321.9692016996</v>
      </c>
      <c r="M28" s="7">
        <f t="shared" si="16"/>
        <v>349641.63810856763</v>
      </c>
      <c r="N28" s="7">
        <f t="shared" si="16"/>
        <v>336639.42534892226</v>
      </c>
      <c r="O28" s="7">
        <f t="shared" si="16"/>
        <v>322220.40605211258</v>
      </c>
      <c r="P28" s="7">
        <f t="shared" si="16"/>
        <v>306283.34118989849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8"/>
  <sheetViews>
    <sheetView workbookViewId="0"/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</row>
    <row r="2" spans="1:26" ht="15.75" customHeight="1" x14ac:dyDescent="0.25">
      <c r="A2" s="7" t="s">
        <v>12</v>
      </c>
      <c r="B2" s="7">
        <v>10000000</v>
      </c>
      <c r="C2" s="7">
        <f t="shared" ref="C2:L2" si="0">B2*(1+B3)</f>
        <v>10200000</v>
      </c>
      <c r="D2" s="7">
        <f t="shared" si="0"/>
        <v>10404000</v>
      </c>
      <c r="E2" s="7">
        <f t="shared" si="0"/>
        <v>10612080</v>
      </c>
      <c r="F2" s="7">
        <f t="shared" si="0"/>
        <v>10824321.6</v>
      </c>
      <c r="G2" s="7">
        <f t="shared" si="0"/>
        <v>11040808.032</v>
      </c>
      <c r="H2" s="7">
        <f t="shared" si="0"/>
        <v>11261624.192639999</v>
      </c>
      <c r="I2" s="7">
        <f t="shared" si="0"/>
        <v>11486856.676492799</v>
      </c>
      <c r="J2" s="7">
        <f t="shared" si="0"/>
        <v>11716593.810022656</v>
      </c>
      <c r="K2" s="7">
        <f t="shared" si="0"/>
        <v>11950925.686223108</v>
      </c>
      <c r="L2" s="7">
        <f t="shared" si="0"/>
        <v>12189944.199947571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0.02</v>
      </c>
      <c r="C3" s="5">
        <v>0.02</v>
      </c>
      <c r="D3" s="5">
        <v>0.02</v>
      </c>
      <c r="E3" s="5">
        <v>0.02</v>
      </c>
      <c r="F3" s="5">
        <v>0.02</v>
      </c>
      <c r="G3" s="5">
        <v>0.02</v>
      </c>
      <c r="H3" s="5">
        <v>0.02</v>
      </c>
      <c r="I3" s="5">
        <v>0.02</v>
      </c>
      <c r="J3" s="5">
        <v>0.02</v>
      </c>
      <c r="K3" s="5">
        <v>0.02</v>
      </c>
      <c r="L3" s="5">
        <v>0.02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6">
        <v>1000000</v>
      </c>
      <c r="C4" s="6">
        <f t="shared" ref="C4:L4" si="1">B4*(1+D5)</f>
        <v>1012500</v>
      </c>
      <c r="D4" s="6">
        <f t="shared" si="1"/>
        <v>1025156.25</v>
      </c>
      <c r="E4" s="6">
        <f t="shared" si="1"/>
        <v>1037970.703125</v>
      </c>
      <c r="F4" s="6">
        <f t="shared" si="1"/>
        <v>1050945.3369140625</v>
      </c>
      <c r="G4" s="6">
        <f t="shared" si="1"/>
        <v>1064082.1536254883</v>
      </c>
      <c r="H4" s="6">
        <f t="shared" si="1"/>
        <v>1077383.1805458069</v>
      </c>
      <c r="I4" s="6">
        <f t="shared" si="1"/>
        <v>1090850.4703026295</v>
      </c>
      <c r="J4" s="6">
        <f t="shared" si="1"/>
        <v>1104486.1011814123</v>
      </c>
      <c r="K4" s="6">
        <f t="shared" si="1"/>
        <v>1118292.17744618</v>
      </c>
      <c r="L4" s="6">
        <f t="shared" si="1"/>
        <v>1118292.17744618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1.2500000000000001E-2</v>
      </c>
      <c r="C5" s="5">
        <v>1.2500000000000001E-2</v>
      </c>
      <c r="D5" s="5">
        <v>1.2500000000000001E-2</v>
      </c>
      <c r="E5" s="5">
        <v>1.2500000000000001E-2</v>
      </c>
      <c r="F5" s="5">
        <v>1.2500000000000001E-2</v>
      </c>
      <c r="G5" s="5">
        <v>1.2500000000000001E-2</v>
      </c>
      <c r="H5" s="5">
        <v>1.2500000000000001E-2</v>
      </c>
      <c r="I5" s="5">
        <v>1.2500000000000001E-2</v>
      </c>
      <c r="J5" s="5">
        <v>1.2500000000000001E-2</v>
      </c>
      <c r="K5" s="5">
        <v>1.2500000000000001E-2</v>
      </c>
      <c r="L5" s="5">
        <v>1.2500000000000001E-2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7" t="s">
        <v>16</v>
      </c>
      <c r="B6" s="9">
        <f t="shared" ref="B6:L6" si="2">B2/B4</f>
        <v>10</v>
      </c>
      <c r="C6" s="9">
        <f t="shared" si="2"/>
        <v>10.074074074074074</v>
      </c>
      <c r="D6" s="9">
        <f t="shared" si="2"/>
        <v>10.148696844993141</v>
      </c>
      <c r="E6" s="9">
        <f t="shared" si="2"/>
        <v>10.223872377178276</v>
      </c>
      <c r="F6" s="9">
        <f t="shared" si="2"/>
        <v>10.299604765157374</v>
      </c>
      <c r="G6" s="9">
        <f t="shared" si="2"/>
        <v>10.375898133788169</v>
      </c>
      <c r="H6" s="9">
        <f t="shared" si="2"/>
        <v>10.452756638482896</v>
      </c>
      <c r="I6" s="9">
        <f t="shared" si="2"/>
        <v>10.530184465434621</v>
      </c>
      <c r="J6" s="9">
        <f t="shared" si="2"/>
        <v>10.608185831845248</v>
      </c>
      <c r="K6" s="9">
        <f t="shared" si="2"/>
        <v>10.686764986155213</v>
      </c>
      <c r="L6" s="9">
        <f t="shared" si="2"/>
        <v>10.900500285878318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7" t="s">
        <v>17</v>
      </c>
      <c r="B7" s="7">
        <v>0</v>
      </c>
      <c r="C7" s="7">
        <f t="shared" ref="C7:L7" si="3">B7+B14</f>
        <v>-70000</v>
      </c>
      <c r="D7" s="7">
        <f t="shared" si="3"/>
        <v>-144550</v>
      </c>
      <c r="E7" s="7">
        <f t="shared" si="3"/>
        <v>-223882.75</v>
      </c>
      <c r="F7" s="7">
        <f t="shared" si="3"/>
        <v>-308242.03375</v>
      </c>
      <c r="G7" s="7">
        <f t="shared" si="3"/>
        <v>-397883.17646875</v>
      </c>
      <c r="H7" s="7">
        <f t="shared" si="3"/>
        <v>-493073.57563384378</v>
      </c>
      <c r="I7" s="7">
        <f t="shared" si="3"/>
        <v>-594093.2558858468</v>
      </c>
      <c r="J7" s="7">
        <f t="shared" si="3"/>
        <v>-701235.4491361595</v>
      </c>
      <c r="K7" s="7">
        <f t="shared" si="3"/>
        <v>-814807.2010174453</v>
      </c>
      <c r="L7" s="7">
        <f t="shared" si="3"/>
        <v>-935130.00486679212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4.4999999999999998E-2</v>
      </c>
      <c r="C8" s="5">
        <v>4.4999999999999998E-2</v>
      </c>
      <c r="D8" s="5">
        <v>4.4999999999999998E-2</v>
      </c>
      <c r="E8" s="5">
        <v>4.4999999999999998E-2</v>
      </c>
      <c r="F8" s="5">
        <v>4.4999999999999998E-2</v>
      </c>
      <c r="G8" s="5">
        <v>4.4999999999999998E-2</v>
      </c>
      <c r="H8" s="5">
        <v>4.4999999999999998E-2</v>
      </c>
      <c r="I8" s="5">
        <v>4.4999999999999998E-2</v>
      </c>
      <c r="J8" s="5">
        <v>4.4999999999999998E-2</v>
      </c>
      <c r="K8" s="5">
        <v>4.4999999999999998E-2</v>
      </c>
      <c r="L8" s="5">
        <v>4.4999999999999998E-2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L9" si="4">B7/B2</f>
        <v>0</v>
      </c>
      <c r="C9" s="5">
        <f t="shared" si="4"/>
        <v>-6.8627450980392156E-3</v>
      </c>
      <c r="D9" s="5">
        <f t="shared" si="4"/>
        <v>-1.389369473279508E-2</v>
      </c>
      <c r="E9" s="5">
        <f t="shared" si="4"/>
        <v>-2.1096971564481232E-2</v>
      </c>
      <c r="F9" s="5">
        <f t="shared" si="4"/>
        <v>-2.8476799298904794E-2</v>
      </c>
      <c r="G9" s="5">
        <f t="shared" si="4"/>
        <v>-3.603750516407403E-2</v>
      </c>
      <c r="H9" s="5">
        <f t="shared" si="4"/>
        <v>-4.3783522447507217E-2</v>
      </c>
      <c r="I9" s="5">
        <f t="shared" si="4"/>
        <v>-5.171939309573044E-2</v>
      </c>
      <c r="J9" s="5">
        <f t="shared" si="4"/>
        <v>-5.9849770377488537E-2</v>
      </c>
      <c r="K9" s="5">
        <f t="shared" si="4"/>
        <v>-6.8179421612230909E-2</v>
      </c>
      <c r="L9" s="5">
        <f t="shared" si="4"/>
        <v>-7.6713230965471862E-2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L14" si="5">B16-B21</f>
        <v>-70000</v>
      </c>
      <c r="C14" s="7">
        <f t="shared" si="5"/>
        <v>-74550</v>
      </c>
      <c r="D14" s="7">
        <f t="shared" si="5"/>
        <v>-79332.75</v>
      </c>
      <c r="E14" s="7">
        <f t="shared" si="5"/>
        <v>-84359.283750000002</v>
      </c>
      <c r="F14" s="7">
        <f t="shared" si="5"/>
        <v>-89641.142718749994</v>
      </c>
      <c r="G14" s="7">
        <f t="shared" si="5"/>
        <v>-95190.399165093753</v>
      </c>
      <c r="H14" s="7">
        <f t="shared" si="5"/>
        <v>-101019.68025200297</v>
      </c>
      <c r="I14" s="7">
        <f t="shared" si="5"/>
        <v>-107142.1932503127</v>
      </c>
      <c r="J14" s="7">
        <f t="shared" si="5"/>
        <v>-113571.75188128577</v>
      </c>
      <c r="K14" s="7">
        <f t="shared" si="5"/>
        <v>-120322.80384934682</v>
      </c>
      <c r="L14" s="7">
        <f t="shared" si="5"/>
        <v>-127410.45961863865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L16" si="6">SUM(B17:B20)</f>
        <v>0</v>
      </c>
      <c r="C16" s="7">
        <f t="shared" si="6"/>
        <v>0</v>
      </c>
      <c r="D16" s="7">
        <f t="shared" si="6"/>
        <v>0</v>
      </c>
      <c r="E16" s="7">
        <f t="shared" si="6"/>
        <v>0</v>
      </c>
      <c r="F16" s="7">
        <f t="shared" si="6"/>
        <v>0</v>
      </c>
      <c r="G16" s="7">
        <f t="shared" si="6"/>
        <v>0</v>
      </c>
      <c r="H16" s="7">
        <f t="shared" si="6"/>
        <v>0</v>
      </c>
      <c r="I16" s="7">
        <f t="shared" si="6"/>
        <v>0</v>
      </c>
      <c r="J16" s="7">
        <f t="shared" si="6"/>
        <v>0</v>
      </c>
      <c r="K16" s="7">
        <f t="shared" si="6"/>
        <v>0</v>
      </c>
      <c r="L16" s="7">
        <f t="shared" si="6"/>
        <v>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L17" si="7">B12*B2</f>
        <v>0</v>
      </c>
      <c r="C17" s="7">
        <f t="shared" si="7"/>
        <v>0</v>
      </c>
      <c r="D17" s="7">
        <f t="shared" si="7"/>
        <v>0</v>
      </c>
      <c r="E17" s="7">
        <f t="shared" si="7"/>
        <v>0</v>
      </c>
      <c r="F17" s="7">
        <f t="shared" si="7"/>
        <v>0</v>
      </c>
      <c r="G17" s="7">
        <f t="shared" si="7"/>
        <v>0</v>
      </c>
      <c r="H17" s="7">
        <f t="shared" si="7"/>
        <v>0</v>
      </c>
      <c r="I17" s="7">
        <f t="shared" si="7"/>
        <v>0</v>
      </c>
      <c r="J17" s="7">
        <f t="shared" si="7"/>
        <v>0</v>
      </c>
      <c r="K17" s="7">
        <f t="shared" si="7"/>
        <v>0</v>
      </c>
      <c r="L17" s="7">
        <f t="shared" si="7"/>
        <v>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L18" si="8">B11*B10*B2</f>
        <v>0</v>
      </c>
      <c r="C18" s="7">
        <f t="shared" si="8"/>
        <v>0</v>
      </c>
      <c r="D18" s="7">
        <f t="shared" si="8"/>
        <v>0</v>
      </c>
      <c r="E18" s="7">
        <f t="shared" si="8"/>
        <v>0</v>
      </c>
      <c r="F18" s="7">
        <f t="shared" si="8"/>
        <v>0</v>
      </c>
      <c r="G18" s="7">
        <f t="shared" si="8"/>
        <v>0</v>
      </c>
      <c r="H18" s="7">
        <f t="shared" si="8"/>
        <v>0</v>
      </c>
      <c r="I18" s="7">
        <f t="shared" si="8"/>
        <v>0</v>
      </c>
      <c r="J18" s="7">
        <f t="shared" si="8"/>
        <v>0</v>
      </c>
      <c r="K18" s="7">
        <f t="shared" si="8"/>
        <v>0</v>
      </c>
      <c r="L18" s="7">
        <f t="shared" si="8"/>
        <v>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L21" si="9">SUM(B22:B28)</f>
        <v>70000</v>
      </c>
      <c r="C21" s="7">
        <f t="shared" si="9"/>
        <v>74550</v>
      </c>
      <c r="D21" s="7">
        <f t="shared" si="9"/>
        <v>79332.75</v>
      </c>
      <c r="E21" s="7">
        <f t="shared" si="9"/>
        <v>84359.283750000002</v>
      </c>
      <c r="F21" s="7">
        <f t="shared" si="9"/>
        <v>89641.142718749994</v>
      </c>
      <c r="G21" s="7">
        <f t="shared" si="9"/>
        <v>95190.399165093753</v>
      </c>
      <c r="H21" s="7">
        <f t="shared" si="9"/>
        <v>101019.68025200297</v>
      </c>
      <c r="I21" s="7">
        <f t="shared" si="9"/>
        <v>107142.1932503127</v>
      </c>
      <c r="J21" s="7">
        <f t="shared" si="9"/>
        <v>113571.75188128577</v>
      </c>
      <c r="K21" s="7">
        <f t="shared" si="9"/>
        <v>120322.80384934682</v>
      </c>
      <c r="L21" s="7">
        <f t="shared" si="9"/>
        <v>127410.45961863865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0</v>
      </c>
      <c r="C22" s="7">
        <f t="shared" ref="C22:L22" si="10">B22*(1+C$3)</f>
        <v>0</v>
      </c>
      <c r="D22" s="7">
        <f t="shared" si="10"/>
        <v>0</v>
      </c>
      <c r="E22" s="7">
        <f t="shared" si="10"/>
        <v>0</v>
      </c>
      <c r="F22" s="7">
        <f t="shared" si="10"/>
        <v>0</v>
      </c>
      <c r="G22" s="7">
        <f t="shared" si="10"/>
        <v>0</v>
      </c>
      <c r="H22" s="7">
        <f t="shared" si="10"/>
        <v>0</v>
      </c>
      <c r="I22" s="7">
        <f t="shared" si="10"/>
        <v>0</v>
      </c>
      <c r="J22" s="7">
        <f t="shared" si="10"/>
        <v>0</v>
      </c>
      <c r="K22" s="7">
        <f t="shared" si="10"/>
        <v>0</v>
      </c>
      <c r="L22" s="7">
        <f t="shared" si="10"/>
        <v>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0</v>
      </c>
      <c r="C23" s="7">
        <f t="shared" ref="C23:L23" si="11">B23*(1+C$3)</f>
        <v>0</v>
      </c>
      <c r="D23" s="7">
        <f t="shared" si="11"/>
        <v>0</v>
      </c>
      <c r="E23" s="7">
        <f t="shared" si="11"/>
        <v>0</v>
      </c>
      <c r="F23" s="7">
        <f t="shared" si="11"/>
        <v>0</v>
      </c>
      <c r="G23" s="7">
        <f t="shared" si="11"/>
        <v>0</v>
      </c>
      <c r="H23" s="7">
        <f t="shared" si="11"/>
        <v>0</v>
      </c>
      <c r="I23" s="7">
        <f t="shared" si="11"/>
        <v>0</v>
      </c>
      <c r="J23" s="7">
        <f t="shared" si="11"/>
        <v>0</v>
      </c>
      <c r="K23" s="7">
        <f t="shared" si="11"/>
        <v>0</v>
      </c>
      <c r="L23" s="7">
        <f t="shared" si="11"/>
        <v>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7">
        <f t="shared" ref="C24:L24" si="12">B24*(1+C$3)</f>
        <v>0</v>
      </c>
      <c r="D24" s="7">
        <f t="shared" si="12"/>
        <v>0</v>
      </c>
      <c r="E24" s="7">
        <f t="shared" si="12"/>
        <v>0</v>
      </c>
      <c r="F24" s="7">
        <f t="shared" si="12"/>
        <v>0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</f>
        <v>70000</v>
      </c>
      <c r="C25" s="7">
        <f t="shared" ref="C25:L25" si="13">B25*(1+C$3)</f>
        <v>71400</v>
      </c>
      <c r="D25" s="7">
        <f t="shared" si="13"/>
        <v>72828</v>
      </c>
      <c r="E25" s="7">
        <f t="shared" si="13"/>
        <v>74284.56</v>
      </c>
      <c r="F25" s="7">
        <f t="shared" si="13"/>
        <v>75770.251199999999</v>
      </c>
      <c r="G25" s="7">
        <f t="shared" si="13"/>
        <v>77285.656224000006</v>
      </c>
      <c r="H25" s="7">
        <f t="shared" si="13"/>
        <v>78831.369348480002</v>
      </c>
      <c r="I25" s="7">
        <f t="shared" si="13"/>
        <v>80407.996735449604</v>
      </c>
      <c r="J25" s="7">
        <f t="shared" si="13"/>
        <v>82016.156670158598</v>
      </c>
      <c r="K25" s="7">
        <f t="shared" si="13"/>
        <v>83656.479803561771</v>
      </c>
      <c r="L25" s="7">
        <f t="shared" si="13"/>
        <v>85329.609399633002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f t="shared" ref="D26:K26" si="14">E26*(1+D$3)</f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v>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 t="shared" ref="B27:L27" si="15">B8*-B7</f>
        <v>0</v>
      </c>
      <c r="C27" s="7">
        <f t="shared" si="15"/>
        <v>3150</v>
      </c>
      <c r="D27" s="7">
        <f t="shared" si="15"/>
        <v>6504.75</v>
      </c>
      <c r="E27" s="7">
        <f t="shared" si="15"/>
        <v>10074.723749999999</v>
      </c>
      <c r="F27" s="7">
        <f t="shared" si="15"/>
        <v>13870.891518749999</v>
      </c>
      <c r="G27" s="7">
        <f t="shared" si="15"/>
        <v>17904.742941093748</v>
      </c>
      <c r="H27" s="7">
        <f t="shared" si="15"/>
        <v>22188.310903522968</v>
      </c>
      <c r="I27" s="7">
        <f t="shared" si="15"/>
        <v>26734.196514863106</v>
      </c>
      <c r="J27" s="7">
        <f t="shared" si="15"/>
        <v>31555.595211127176</v>
      </c>
      <c r="K27" s="7">
        <f t="shared" si="15"/>
        <v>36666.324045785041</v>
      </c>
      <c r="L27" s="7">
        <f t="shared" si="15"/>
        <v>42080.850219005646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J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  <c r="Q1" s="7"/>
      <c r="R1" s="7"/>
      <c r="S1" s="7"/>
      <c r="T1" s="7"/>
      <c r="U1" s="7"/>
      <c r="V1" s="7"/>
    </row>
    <row r="2" spans="1:36" ht="15.75" customHeight="1" x14ac:dyDescent="0.25">
      <c r="A2" s="7" t="s">
        <v>12</v>
      </c>
      <c r="B2" s="7">
        <v>134708000</v>
      </c>
      <c r="C2" s="7">
        <f t="shared" ref="C2:P2" si="0">B2*(1+B3)</f>
        <v>137200098</v>
      </c>
      <c r="D2" s="7">
        <f t="shared" si="0"/>
        <v>139738299.81299999</v>
      </c>
      <c r="E2" s="7">
        <f t="shared" si="0"/>
        <v>142323458.35954049</v>
      </c>
      <c r="F2" s="7">
        <f t="shared" si="0"/>
        <v>144956442.33919197</v>
      </c>
      <c r="G2" s="7">
        <f t="shared" si="0"/>
        <v>147638136.52246702</v>
      </c>
      <c r="H2" s="7">
        <f t="shared" si="0"/>
        <v>150369442.04813266</v>
      </c>
      <c r="I2" s="7">
        <f t="shared" si="0"/>
        <v>153151276.72602311</v>
      </c>
      <c r="J2" s="7">
        <f t="shared" si="0"/>
        <v>155984575.34545454</v>
      </c>
      <c r="K2" s="7">
        <f t="shared" si="0"/>
        <v>158870289.98934546</v>
      </c>
      <c r="L2" s="7">
        <f t="shared" si="0"/>
        <v>161809390.35414836</v>
      </c>
      <c r="M2" s="7">
        <f t="shared" si="0"/>
        <v>164802864.0757001</v>
      </c>
      <c r="N2" s="7">
        <f t="shared" si="0"/>
        <v>167851717.06110054</v>
      </c>
      <c r="O2" s="7">
        <f t="shared" si="0"/>
        <v>170956973.82673091</v>
      </c>
      <c r="P2" s="7">
        <f t="shared" si="0"/>
        <v>174119677.84252542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5">
      <c r="A3" s="5" t="s">
        <v>13</v>
      </c>
      <c r="B3" s="5">
        <v>1.8499999999999999E-2</v>
      </c>
      <c r="C3" s="5">
        <v>1.8499999999999999E-2</v>
      </c>
      <c r="D3" s="5">
        <v>1.8499999999999999E-2</v>
      </c>
      <c r="E3" s="5">
        <v>1.8499999999999999E-2</v>
      </c>
      <c r="F3" s="5">
        <v>1.8499999999999999E-2</v>
      </c>
      <c r="G3" s="5">
        <v>1.8499999999999999E-2</v>
      </c>
      <c r="H3" s="5">
        <v>1.8499999999999999E-2</v>
      </c>
      <c r="I3" s="5">
        <v>1.8499999999999999E-2</v>
      </c>
      <c r="J3" s="5">
        <v>1.8499999999999999E-2</v>
      </c>
      <c r="K3" s="5">
        <v>1.8499999999999999E-2</v>
      </c>
      <c r="L3" s="5">
        <v>1.8499999999999999E-2</v>
      </c>
      <c r="M3" s="5">
        <v>1.8499999999999999E-2</v>
      </c>
      <c r="N3" s="5">
        <v>1.8499999999999999E-2</v>
      </c>
      <c r="O3" s="5">
        <v>1.8499999999999999E-2</v>
      </c>
      <c r="P3" s="5">
        <v>1.8499999999999999E-2</v>
      </c>
      <c r="Q3" s="7"/>
      <c r="R3" s="7"/>
      <c r="S3" s="7"/>
      <c r="T3" s="7"/>
      <c r="U3" s="7"/>
      <c r="V3" s="7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25">
      <c r="A4" s="8" t="s">
        <v>14</v>
      </c>
      <c r="B4" s="6">
        <v>9520000</v>
      </c>
      <c r="C4" s="6">
        <f t="shared" ref="C4:P4" si="1">B4*(1+B5)</f>
        <v>9629480</v>
      </c>
      <c r="D4" s="6">
        <f t="shared" si="1"/>
        <v>9740219.0200000014</v>
      </c>
      <c r="E4" s="6">
        <f t="shared" si="1"/>
        <v>9852231.5387300029</v>
      </c>
      <c r="F4" s="6">
        <f t="shared" si="1"/>
        <v>9965532.2014253978</v>
      </c>
      <c r="G4" s="6">
        <f t="shared" si="1"/>
        <v>10080135.82174179</v>
      </c>
      <c r="H4" s="6">
        <f t="shared" si="1"/>
        <v>10196057.383691821</v>
      </c>
      <c r="I4" s="6">
        <f t="shared" si="1"/>
        <v>10313312.043604277</v>
      </c>
      <c r="J4" s="6">
        <f t="shared" si="1"/>
        <v>10431915.132105727</v>
      </c>
      <c r="K4" s="6">
        <f t="shared" si="1"/>
        <v>10551882.156124944</v>
      </c>
      <c r="L4" s="6">
        <f t="shared" si="1"/>
        <v>10673228.800920382</v>
      </c>
      <c r="M4" s="6">
        <f t="shared" si="1"/>
        <v>10795970.932130966</v>
      </c>
      <c r="N4" s="6">
        <f t="shared" si="1"/>
        <v>10920124.597850474</v>
      </c>
      <c r="O4" s="6">
        <f t="shared" si="1"/>
        <v>11045706.030725755</v>
      </c>
      <c r="P4" s="6">
        <f t="shared" si="1"/>
        <v>11172731.650079101</v>
      </c>
      <c r="Q4" s="7"/>
      <c r="R4" s="7"/>
      <c r="S4" s="7"/>
      <c r="T4" s="7"/>
      <c r="U4" s="7"/>
      <c r="V4" s="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7"/>
      <c r="R5" s="7"/>
      <c r="S5" s="7"/>
      <c r="T5" s="7"/>
      <c r="U5" s="7"/>
      <c r="V5" s="7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9" t="s">
        <v>16</v>
      </c>
      <c r="B6" s="9">
        <f t="shared" ref="B6:P6" si="2">B2/B4</f>
        <v>14.15</v>
      </c>
      <c r="C6" s="9">
        <f t="shared" si="2"/>
        <v>14.247923875432527</v>
      </c>
      <c r="D6" s="9">
        <f t="shared" si="2"/>
        <v>14.346525424743476</v>
      </c>
      <c r="E6" s="9">
        <f t="shared" si="2"/>
        <v>14.445809337717476</v>
      </c>
      <c r="F6" s="9">
        <f t="shared" si="2"/>
        <v>14.545780336594412</v>
      </c>
      <c r="G6" s="9">
        <f t="shared" si="2"/>
        <v>14.646443176294026</v>
      </c>
      <c r="H6" s="9">
        <f t="shared" si="2"/>
        <v>14.74780264464208</v>
      </c>
      <c r="I6" s="9">
        <f t="shared" si="2"/>
        <v>14.849863562598081</v>
      </c>
      <c r="J6" s="9">
        <f t="shared" si="2"/>
        <v>14.952630784484573</v>
      </c>
      <c r="K6" s="9">
        <f t="shared" si="2"/>
        <v>15.05610919821803</v>
      </c>
      <c r="L6" s="9">
        <f t="shared" si="2"/>
        <v>15.160303725541336</v>
      </c>
      <c r="M6" s="9">
        <f t="shared" si="2"/>
        <v>15.265219322257886</v>
      </c>
      <c r="N6" s="9">
        <f t="shared" si="2"/>
        <v>15.370860978467279</v>
      </c>
      <c r="O6" s="9">
        <f t="shared" si="2"/>
        <v>15.477233718802694</v>
      </c>
      <c r="P6" s="9">
        <f t="shared" si="2"/>
        <v>15.584342602669839</v>
      </c>
      <c r="Q6" s="7"/>
      <c r="R6" s="7"/>
      <c r="S6" s="7"/>
      <c r="T6" s="7"/>
      <c r="U6" s="7"/>
      <c r="V6" s="7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15.75" customHeight="1" x14ac:dyDescent="0.25">
      <c r="A7" s="7" t="s">
        <v>17</v>
      </c>
      <c r="B7" s="7">
        <v>-44500000</v>
      </c>
      <c r="C7" s="7">
        <f t="shared" ref="C7:P7" si="3">B7+B14</f>
        <v>-44058596.079999998</v>
      </c>
      <c r="D7" s="7">
        <f t="shared" si="3"/>
        <v>-43546425.818439998</v>
      </c>
      <c r="E7" s="7">
        <f t="shared" si="3"/>
        <v>-42959081.319733657</v>
      </c>
      <c r="F7" s="7">
        <f t="shared" si="3"/>
        <v>-42291919.755672053</v>
      </c>
      <c r="G7" s="7">
        <f t="shared" si="3"/>
        <v>-41540051.426535711</v>
      </c>
      <c r="H7" s="7">
        <f t="shared" si="3"/>
        <v>-40698327.225501843</v>
      </c>
      <c r="I7" s="7">
        <f t="shared" si="3"/>
        <v>-39761325.476703823</v>
      </c>
      <c r="J7" s="7">
        <f t="shared" si="3"/>
        <v>-38723338.115830779</v>
      </c>
      <c r="K7" s="7">
        <f t="shared" si="3"/>
        <v>-37578356.180613078</v>
      </c>
      <c r="L7" s="7">
        <f t="shared" si="3"/>
        <v>-36320054.576921001</v>
      </c>
      <c r="M7" s="7">
        <f t="shared" si="3"/>
        <v>-34941776.084505469</v>
      </c>
      <c r="N7" s="7">
        <f t="shared" si="3"/>
        <v>-33436514.564626861</v>
      </c>
      <c r="O7" s="7">
        <f t="shared" si="3"/>
        <v>-31796897.329947125</v>
      </c>
      <c r="P7" s="7">
        <f t="shared" si="3"/>
        <v>-30015166.63509661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5">
      <c r="A8" s="5" t="s">
        <v>18</v>
      </c>
      <c r="B8" s="5">
        <v>4.9500000000000002E-2</v>
      </c>
      <c r="C8" s="5">
        <v>4.9500000000000002E-2</v>
      </c>
      <c r="D8" s="5">
        <v>4.9500000000000002E-2</v>
      </c>
      <c r="E8" s="5">
        <v>4.9500000000000002E-2</v>
      </c>
      <c r="F8" s="5">
        <v>4.9500000000000002E-2</v>
      </c>
      <c r="G8" s="5">
        <v>4.9500000000000002E-2</v>
      </c>
      <c r="H8" s="5">
        <v>4.9500000000000002E-2</v>
      </c>
      <c r="I8" s="5">
        <v>4.9500000000000002E-2</v>
      </c>
      <c r="J8" s="5">
        <v>4.9500000000000002E-2</v>
      </c>
      <c r="K8" s="5">
        <v>4.9500000000000002E-2</v>
      </c>
      <c r="L8" s="5">
        <v>4.9500000000000002E-2</v>
      </c>
      <c r="M8" s="5">
        <v>4.9500000000000002E-2</v>
      </c>
      <c r="N8" s="5">
        <v>4.9500000000000002E-2</v>
      </c>
      <c r="O8" s="5">
        <v>4.9500000000000002E-2</v>
      </c>
      <c r="P8" s="5">
        <v>4.9500000000000002E-2</v>
      </c>
      <c r="Q8" s="7"/>
      <c r="R8" s="7"/>
      <c r="S8" s="7"/>
      <c r="T8" s="7"/>
      <c r="U8" s="7"/>
      <c r="V8" s="7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 x14ac:dyDescent="0.25">
      <c r="A9" s="1" t="s">
        <v>19</v>
      </c>
      <c r="B9" s="5">
        <f t="shared" ref="B9:P9" si="4">B7/B2</f>
        <v>-0.3303441517949936</v>
      </c>
      <c r="C9" s="5">
        <f t="shared" si="4"/>
        <v>-0.3211265642098885</v>
      </c>
      <c r="D9" s="5">
        <f t="shared" si="4"/>
        <v>-0.31162842167619409</v>
      </c>
      <c r="E9" s="5">
        <f t="shared" si="4"/>
        <v>-0.30184118496621637</v>
      </c>
      <c r="F9" s="5">
        <f t="shared" si="4"/>
        <v>-0.29175605494449663</v>
      </c>
      <c r="G9" s="5">
        <f t="shared" si="4"/>
        <v>-0.28136396465702007</v>
      </c>
      <c r="H9" s="5">
        <f t="shared" si="4"/>
        <v>-0.27065557117964478</v>
      </c>
      <c r="I9" s="5">
        <f t="shared" si="4"/>
        <v>-0.25962124721842211</v>
      </c>
      <c r="J9" s="5">
        <f t="shared" si="4"/>
        <v>-0.24825107245425593</v>
      </c>
      <c r="K9" s="5">
        <f t="shared" si="4"/>
        <v>-0.23653482462412101</v>
      </c>
      <c r="L9" s="5">
        <f t="shared" si="4"/>
        <v>-0.22446197033082049</v>
      </c>
      <c r="M9" s="5">
        <f t="shared" si="4"/>
        <v>-0.21202165557302091</v>
      </c>
      <c r="N9" s="5">
        <f t="shared" si="4"/>
        <v>-0.1992026959870507</v>
      </c>
      <c r="O9" s="5">
        <f t="shared" si="4"/>
        <v>-0.18599356679168913</v>
      </c>
      <c r="P9" s="5">
        <f t="shared" si="4"/>
        <v>-0.17238239242690567</v>
      </c>
      <c r="Q9" s="7"/>
      <c r="R9" s="7"/>
      <c r="S9" s="7"/>
      <c r="T9" s="7"/>
      <c r="U9" s="7"/>
      <c r="V9" s="7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.75" customHeight="1" x14ac:dyDescent="0.25">
      <c r="A10" s="1" t="s">
        <v>20</v>
      </c>
      <c r="B10" s="1">
        <v>0.08</v>
      </c>
      <c r="C10" s="1">
        <v>0.08</v>
      </c>
      <c r="D10" s="1">
        <v>0.08</v>
      </c>
      <c r="E10" s="1">
        <v>0.08</v>
      </c>
      <c r="F10" s="1">
        <v>0.08</v>
      </c>
      <c r="G10" s="1">
        <v>0.08</v>
      </c>
      <c r="H10" s="1">
        <v>0.08</v>
      </c>
      <c r="I10" s="1">
        <v>0.08</v>
      </c>
      <c r="J10" s="1">
        <v>0.08</v>
      </c>
      <c r="K10" s="1">
        <v>0.08</v>
      </c>
      <c r="L10" s="1">
        <v>0.08</v>
      </c>
      <c r="M10" s="1">
        <v>0.08</v>
      </c>
      <c r="N10" s="1">
        <v>0.08</v>
      </c>
      <c r="O10" s="1">
        <v>0.08</v>
      </c>
      <c r="P10" s="1">
        <v>0.08</v>
      </c>
      <c r="Q10" s="7"/>
      <c r="R10" s="7"/>
      <c r="S10" s="7"/>
      <c r="T10" s="7"/>
      <c r="U10" s="7"/>
      <c r="V10" s="7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 x14ac:dyDescent="0.25">
      <c r="A11" s="1" t="s">
        <v>21</v>
      </c>
      <c r="B11" s="5">
        <v>2.8000000000000001E-2</v>
      </c>
      <c r="C11" s="5">
        <v>2.8000000000000001E-2</v>
      </c>
      <c r="D11" s="5">
        <v>2.8000000000000001E-2</v>
      </c>
      <c r="E11" s="5">
        <v>2.8000000000000001E-2</v>
      </c>
      <c r="F11" s="5">
        <v>2.8000000000000001E-2</v>
      </c>
      <c r="G11" s="5">
        <v>2.8000000000000001E-2</v>
      </c>
      <c r="H11" s="5">
        <v>2.8000000000000001E-2</v>
      </c>
      <c r="I11" s="5">
        <v>2.8000000000000001E-2</v>
      </c>
      <c r="J11" s="5">
        <v>2.8000000000000001E-2</v>
      </c>
      <c r="K11" s="5">
        <v>2.8000000000000001E-2</v>
      </c>
      <c r="L11" s="5">
        <v>2.8000000000000001E-2</v>
      </c>
      <c r="M11" s="5">
        <v>2.8000000000000001E-2</v>
      </c>
      <c r="N11" s="5">
        <v>2.8000000000000001E-2</v>
      </c>
      <c r="O11" s="5">
        <v>2.8000000000000001E-2</v>
      </c>
      <c r="P11" s="5">
        <v>2.8000000000000001E-2</v>
      </c>
      <c r="Q11" s="7"/>
      <c r="R11" s="7"/>
      <c r="S11" s="7"/>
      <c r="T11" s="7"/>
      <c r="U11" s="7"/>
      <c r="V11" s="7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 x14ac:dyDescent="0.25">
      <c r="A12" s="1" t="s">
        <v>22</v>
      </c>
      <c r="B12" s="5">
        <v>3.4000000000000002E-2</v>
      </c>
      <c r="C12" s="5">
        <v>3.4000000000000002E-2</v>
      </c>
      <c r="D12" s="5">
        <v>3.4000000000000002E-2</v>
      </c>
      <c r="E12" s="5">
        <v>3.4000000000000002E-2</v>
      </c>
      <c r="F12" s="5">
        <v>3.4000000000000002E-2</v>
      </c>
      <c r="G12" s="5">
        <v>3.4000000000000002E-2</v>
      </c>
      <c r="H12" s="5">
        <v>3.4000000000000002E-2</v>
      </c>
      <c r="I12" s="5">
        <v>3.4000000000000002E-2</v>
      </c>
      <c r="J12" s="5">
        <v>3.4000000000000002E-2</v>
      </c>
      <c r="K12" s="5">
        <v>3.4000000000000002E-2</v>
      </c>
      <c r="L12" s="5">
        <v>3.4000000000000002E-2</v>
      </c>
      <c r="M12" s="5">
        <v>3.4000000000000002E-2</v>
      </c>
      <c r="N12" s="5">
        <v>3.4000000000000002E-2</v>
      </c>
      <c r="O12" s="5">
        <v>3.4000000000000002E-2</v>
      </c>
      <c r="P12" s="5">
        <v>3.4000000000000002E-2</v>
      </c>
      <c r="Q12" s="7"/>
      <c r="R12" s="7"/>
      <c r="S12" s="7"/>
      <c r="T12" s="7"/>
      <c r="U12" s="7"/>
      <c r="V12" s="7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 x14ac:dyDescent="0.25">
      <c r="Q13" s="7"/>
      <c r="R13" s="7"/>
      <c r="S13" s="7"/>
      <c r="T13" s="7"/>
      <c r="U13" s="7"/>
      <c r="V13" s="7"/>
    </row>
    <row r="14" spans="1:36" ht="15.75" customHeight="1" x14ac:dyDescent="0.25">
      <c r="A14" s="7" t="s">
        <v>23</v>
      </c>
      <c r="B14" s="7">
        <f t="shared" ref="B14:P14" si="5">B16-B21</f>
        <v>441403.91999999993</v>
      </c>
      <c r="C14" s="7">
        <f t="shared" si="5"/>
        <v>512170.26155999955</v>
      </c>
      <c r="D14" s="7">
        <f t="shared" si="5"/>
        <v>587344.49870634079</v>
      </c>
      <c r="E14" s="7">
        <f t="shared" si="5"/>
        <v>667161.56406160723</v>
      </c>
      <c r="F14" s="7">
        <f t="shared" si="5"/>
        <v>751868.32913634181</v>
      </c>
      <c r="G14" s="7">
        <f t="shared" si="5"/>
        <v>841724.20103386976</v>
      </c>
      <c r="H14" s="7">
        <f t="shared" si="5"/>
        <v>937001.74879802298</v>
      </c>
      <c r="I14" s="7">
        <f t="shared" si="5"/>
        <v>1037987.3608730426</v>
      </c>
      <c r="J14" s="7">
        <f t="shared" si="5"/>
        <v>1144981.9352177009</v>
      </c>
      <c r="K14" s="7">
        <f t="shared" si="5"/>
        <v>1258301.6036920762</v>
      </c>
      <c r="L14" s="7">
        <f t="shared" si="5"/>
        <v>1378278.4924155353</v>
      </c>
      <c r="M14" s="7">
        <f t="shared" si="5"/>
        <v>1505261.5198786072</v>
      </c>
      <c r="N14" s="7">
        <f t="shared" si="5"/>
        <v>1639617.2346797371</v>
      </c>
      <c r="O14" s="7">
        <f t="shared" si="5"/>
        <v>1781730.6948505174</v>
      </c>
      <c r="P14" s="7">
        <f t="shared" si="5"/>
        <v>1932006.3908302514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5">
      <c r="A16" s="7" t="s">
        <v>24</v>
      </c>
      <c r="B16" s="7">
        <f t="shared" ref="B16:P16" si="6">SUM(B17:B19)</f>
        <v>4881817.92</v>
      </c>
      <c r="C16" s="7">
        <f t="shared" si="6"/>
        <v>4972131.5515200002</v>
      </c>
      <c r="D16" s="7">
        <f t="shared" si="6"/>
        <v>5064115.9852231201</v>
      </c>
      <c r="E16" s="7">
        <f t="shared" si="6"/>
        <v>5157802.1309497477</v>
      </c>
      <c r="F16" s="7">
        <f t="shared" si="6"/>
        <v>5253221.4703723174</v>
      </c>
      <c r="G16" s="7">
        <f t="shared" si="6"/>
        <v>5350406.0675742049</v>
      </c>
      <c r="H16" s="7">
        <f t="shared" si="6"/>
        <v>5449388.5798243275</v>
      </c>
      <c r="I16" s="7">
        <f t="shared" si="6"/>
        <v>5550202.2685510786</v>
      </c>
      <c r="J16" s="7">
        <f t="shared" si="6"/>
        <v>5652881.0105192726</v>
      </c>
      <c r="K16" s="7">
        <f t="shared" si="6"/>
        <v>5757459.3092138795</v>
      </c>
      <c r="L16" s="7">
        <f t="shared" si="6"/>
        <v>5863972.306434337</v>
      </c>
      <c r="M16" s="7">
        <f t="shared" si="6"/>
        <v>5972455.7941033728</v>
      </c>
      <c r="N16" s="7">
        <f t="shared" si="6"/>
        <v>6082946.2262942838</v>
      </c>
      <c r="O16" s="7">
        <f t="shared" si="6"/>
        <v>6195480.7314807288</v>
      </c>
      <c r="P16" s="7">
        <f t="shared" si="6"/>
        <v>6310097.1250131214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5">
      <c r="A17" s="7" t="s">
        <v>25</v>
      </c>
      <c r="B17" s="7">
        <f t="shared" ref="B17:P17" si="7">B12*B2</f>
        <v>4580072</v>
      </c>
      <c r="C17" s="7">
        <f t="shared" si="7"/>
        <v>4664803.3320000004</v>
      </c>
      <c r="D17" s="7">
        <f t="shared" si="7"/>
        <v>4751102.1936419997</v>
      </c>
      <c r="E17" s="7">
        <f t="shared" si="7"/>
        <v>4838997.5842243768</v>
      </c>
      <c r="F17" s="7">
        <f t="shared" si="7"/>
        <v>4928519.0395325273</v>
      </c>
      <c r="G17" s="7">
        <f t="shared" si="7"/>
        <v>5019696.641763879</v>
      </c>
      <c r="H17" s="7">
        <f t="shared" si="7"/>
        <v>5112561.0296365106</v>
      </c>
      <c r="I17" s="7">
        <f t="shared" si="7"/>
        <v>5207143.4086847864</v>
      </c>
      <c r="J17" s="7">
        <f t="shared" si="7"/>
        <v>5303475.5617454546</v>
      </c>
      <c r="K17" s="7">
        <f t="shared" si="7"/>
        <v>5401589.8596377457</v>
      </c>
      <c r="L17" s="7">
        <f t="shared" si="7"/>
        <v>5501519.2720410442</v>
      </c>
      <c r="M17" s="7">
        <f t="shared" si="7"/>
        <v>5603297.3785738042</v>
      </c>
      <c r="N17" s="7">
        <f t="shared" si="7"/>
        <v>5706958.3800774189</v>
      </c>
      <c r="O17" s="7">
        <f t="shared" si="7"/>
        <v>5812537.1101088515</v>
      </c>
      <c r="P17" s="7">
        <f t="shared" si="7"/>
        <v>5920069.0466458648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5">
      <c r="A18" s="7" t="s">
        <v>26</v>
      </c>
      <c r="B18" s="7">
        <f t="shared" ref="B18:P18" si="8">B11*B10*B2</f>
        <v>301745.92000000004</v>
      </c>
      <c r="C18" s="7">
        <f t="shared" si="8"/>
        <v>307328.21952000004</v>
      </c>
      <c r="D18" s="7">
        <f t="shared" si="8"/>
        <v>313013.79158111999</v>
      </c>
      <c r="E18" s="7">
        <f t="shared" si="8"/>
        <v>318804.54672537075</v>
      </c>
      <c r="F18" s="7">
        <f t="shared" si="8"/>
        <v>324702.43083979003</v>
      </c>
      <c r="G18" s="7">
        <f t="shared" si="8"/>
        <v>330709.42581032618</v>
      </c>
      <c r="H18" s="7">
        <f t="shared" si="8"/>
        <v>336827.55018781719</v>
      </c>
      <c r="I18" s="7">
        <f t="shared" si="8"/>
        <v>343058.85986629181</v>
      </c>
      <c r="J18" s="7">
        <f t="shared" si="8"/>
        <v>349405.44877381821</v>
      </c>
      <c r="K18" s="7">
        <f t="shared" si="8"/>
        <v>355869.44957613386</v>
      </c>
      <c r="L18" s="7">
        <f t="shared" si="8"/>
        <v>362453.03439329239</v>
      </c>
      <c r="M18" s="7">
        <f t="shared" si="8"/>
        <v>369158.41552956827</v>
      </c>
      <c r="N18" s="7">
        <f t="shared" si="8"/>
        <v>375987.84621686523</v>
      </c>
      <c r="O18" s="7">
        <f t="shared" si="8"/>
        <v>382943.62137187726</v>
      </c>
      <c r="P18" s="7">
        <f t="shared" si="8"/>
        <v>390028.07836725697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5.75" customHeight="1" x14ac:dyDescent="0.25">
      <c r="A21" s="7" t="s">
        <v>28</v>
      </c>
      <c r="B21" s="7">
        <f t="shared" ref="B21:P21" si="9">SUM(B22:B27)</f>
        <v>4440414</v>
      </c>
      <c r="C21" s="7">
        <f t="shared" si="9"/>
        <v>4459961.2899600007</v>
      </c>
      <c r="D21" s="7">
        <f t="shared" si="9"/>
        <v>4476771.4865167793</v>
      </c>
      <c r="E21" s="7">
        <f t="shared" si="9"/>
        <v>4490640.5668881405</v>
      </c>
      <c r="F21" s="7">
        <f t="shared" si="9"/>
        <v>4501353.1412359755</v>
      </c>
      <c r="G21" s="7">
        <f t="shared" si="9"/>
        <v>4508681.8665403351</v>
      </c>
      <c r="H21" s="7">
        <f t="shared" si="9"/>
        <v>4512386.8310263045</v>
      </c>
      <c r="I21" s="7">
        <f t="shared" si="9"/>
        <v>4512214.907678036</v>
      </c>
      <c r="J21" s="7">
        <f t="shared" si="9"/>
        <v>4507899.0753015717</v>
      </c>
      <c r="K21" s="7">
        <f t="shared" si="9"/>
        <v>4499157.7055218033</v>
      </c>
      <c r="L21" s="7">
        <f t="shared" si="9"/>
        <v>4485693.8140188018</v>
      </c>
      <c r="M21" s="7">
        <f t="shared" si="9"/>
        <v>4467194.2742247656</v>
      </c>
      <c r="N21" s="7">
        <f t="shared" si="9"/>
        <v>4443328.9916145466</v>
      </c>
      <c r="O21" s="7">
        <f t="shared" si="9"/>
        <v>4413750.0366302114</v>
      </c>
      <c r="P21" s="7">
        <f t="shared" si="9"/>
        <v>4378090.73418287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5">
      <c r="A22" s="7" t="s">
        <v>29</v>
      </c>
      <c r="B22" s="7">
        <v>980000</v>
      </c>
      <c r="C22" s="7">
        <f t="shared" ref="C22:P22" si="10">B22*(1+C$3)</f>
        <v>998130</v>
      </c>
      <c r="D22" s="7">
        <f t="shared" si="10"/>
        <v>1016595.4049999999</v>
      </c>
      <c r="E22" s="7">
        <f t="shared" si="10"/>
        <v>1035402.4199924999</v>
      </c>
      <c r="F22" s="7">
        <f t="shared" si="10"/>
        <v>1054557.3647623612</v>
      </c>
      <c r="G22" s="7">
        <f t="shared" si="10"/>
        <v>1074066.6760104648</v>
      </c>
      <c r="H22" s="7">
        <f t="shared" si="10"/>
        <v>1093936.9095166584</v>
      </c>
      <c r="I22" s="7">
        <f t="shared" si="10"/>
        <v>1114174.7423427165</v>
      </c>
      <c r="J22" s="7">
        <f t="shared" si="10"/>
        <v>1134786.9750760568</v>
      </c>
      <c r="K22" s="7">
        <f t="shared" si="10"/>
        <v>1155780.5341149638</v>
      </c>
      <c r="L22" s="7">
        <f t="shared" si="10"/>
        <v>1177162.4739960907</v>
      </c>
      <c r="M22" s="7">
        <f t="shared" si="10"/>
        <v>1198939.9797650184</v>
      </c>
      <c r="N22" s="7">
        <f t="shared" si="10"/>
        <v>1221120.3693906711</v>
      </c>
      <c r="O22" s="7">
        <f t="shared" si="10"/>
        <v>1243711.0962243986</v>
      </c>
      <c r="P22" s="7">
        <f t="shared" si="10"/>
        <v>1266719.75150455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 x14ac:dyDescent="0.25">
      <c r="A23" s="7" t="s">
        <v>30</v>
      </c>
      <c r="B23" s="7">
        <v>180000</v>
      </c>
      <c r="C23" s="7">
        <f t="shared" ref="C23:P23" si="11">B23*(1+C$3)</f>
        <v>183330</v>
      </c>
      <c r="D23" s="7">
        <f t="shared" si="11"/>
        <v>186721.60499999998</v>
      </c>
      <c r="E23" s="7">
        <f t="shared" si="11"/>
        <v>190175.95469249997</v>
      </c>
      <c r="F23" s="7">
        <f t="shared" si="11"/>
        <v>193694.20985431122</v>
      </c>
      <c r="G23" s="7">
        <f t="shared" si="11"/>
        <v>197277.55273661597</v>
      </c>
      <c r="H23" s="7">
        <f t="shared" si="11"/>
        <v>200927.18746224337</v>
      </c>
      <c r="I23" s="7">
        <f t="shared" si="11"/>
        <v>204644.34043029486</v>
      </c>
      <c r="J23" s="7">
        <f t="shared" si="11"/>
        <v>208430.26072825532</v>
      </c>
      <c r="K23" s="7">
        <f t="shared" si="11"/>
        <v>212286.22055172804</v>
      </c>
      <c r="L23" s="7">
        <f t="shared" si="11"/>
        <v>216213.51563193501</v>
      </c>
      <c r="M23" s="7">
        <f t="shared" si="11"/>
        <v>220213.4656711258</v>
      </c>
      <c r="N23" s="7">
        <f t="shared" si="11"/>
        <v>224287.41478604163</v>
      </c>
      <c r="O23" s="7">
        <f t="shared" si="11"/>
        <v>228436.73195958338</v>
      </c>
      <c r="P23" s="7">
        <f t="shared" si="11"/>
        <v>232662.81150083567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 x14ac:dyDescent="0.25">
      <c r="A24" s="7" t="s">
        <v>31</v>
      </c>
      <c r="B24" s="7">
        <v>0</v>
      </c>
      <c r="C24" s="7">
        <f t="shared" ref="C24:P24" si="12">B24*(1+C$3)</f>
        <v>0</v>
      </c>
      <c r="D24" s="7">
        <f t="shared" si="12"/>
        <v>0</v>
      </c>
      <c r="E24" s="7">
        <f t="shared" si="12"/>
        <v>0</v>
      </c>
      <c r="F24" s="7">
        <f t="shared" si="12"/>
        <v>0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0</v>
      </c>
      <c r="O24" s="7">
        <f t="shared" si="12"/>
        <v>0</v>
      </c>
      <c r="P24" s="7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 x14ac:dyDescent="0.25">
      <c r="A25" s="7" t="s">
        <v>32</v>
      </c>
      <c r="B25" s="7">
        <f>B2*0.008</f>
        <v>1077664</v>
      </c>
      <c r="C25" s="7">
        <f t="shared" ref="C25:P25" si="13">B25*(1+C$3)</f>
        <v>1097600.784</v>
      </c>
      <c r="D25" s="7">
        <f t="shared" si="13"/>
        <v>1117906.3985039999</v>
      </c>
      <c r="E25" s="7">
        <f t="shared" si="13"/>
        <v>1138587.666876324</v>
      </c>
      <c r="F25" s="7">
        <f t="shared" si="13"/>
        <v>1159651.538713536</v>
      </c>
      <c r="G25" s="7">
        <f t="shared" si="13"/>
        <v>1181105.0921797364</v>
      </c>
      <c r="H25" s="7">
        <f t="shared" si="13"/>
        <v>1202955.5363850615</v>
      </c>
      <c r="I25" s="7">
        <f t="shared" si="13"/>
        <v>1225210.213808185</v>
      </c>
      <c r="J25" s="7">
        <f t="shared" si="13"/>
        <v>1247876.6027636363</v>
      </c>
      <c r="K25" s="7">
        <f t="shared" si="13"/>
        <v>1270962.3199147636</v>
      </c>
      <c r="L25" s="7">
        <f t="shared" si="13"/>
        <v>1294475.1228331865</v>
      </c>
      <c r="M25" s="7">
        <f t="shared" si="13"/>
        <v>1318422.9126056004</v>
      </c>
      <c r="N25" s="7">
        <f t="shared" si="13"/>
        <v>1342813.736488804</v>
      </c>
      <c r="O25" s="7">
        <f t="shared" si="13"/>
        <v>1367655.7906138469</v>
      </c>
      <c r="P25" s="7">
        <f t="shared" si="13"/>
        <v>1392957.4227402029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 x14ac:dyDescent="0.25">
      <c r="A26" s="7" t="s">
        <v>33</v>
      </c>
      <c r="B26" s="7">
        <v>0</v>
      </c>
      <c r="C26" s="7">
        <f t="shared" ref="C26:P26" si="14">B26*(1+C$3)</f>
        <v>0</v>
      </c>
      <c r="D26" s="7">
        <f t="shared" si="14"/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f t="shared" si="14"/>
        <v>0</v>
      </c>
      <c r="M26" s="7">
        <f t="shared" si="14"/>
        <v>0</v>
      </c>
      <c r="N26" s="7">
        <f t="shared" si="14"/>
        <v>0</v>
      </c>
      <c r="O26" s="7">
        <f t="shared" si="14"/>
        <v>0</v>
      </c>
      <c r="P26" s="7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 x14ac:dyDescent="0.25">
      <c r="A27" s="7" t="s">
        <v>34</v>
      </c>
      <c r="B27" s="7">
        <f t="shared" ref="B27:P27" si="15">B8*-B7</f>
        <v>2202750</v>
      </c>
      <c r="C27" s="7">
        <f t="shared" si="15"/>
        <v>2180900.5059600002</v>
      </c>
      <c r="D27" s="7">
        <f t="shared" si="15"/>
        <v>2155548.0780127798</v>
      </c>
      <c r="E27" s="7">
        <f t="shared" si="15"/>
        <v>2126474.5253268159</v>
      </c>
      <c r="F27" s="7">
        <f t="shared" si="15"/>
        <v>2093450.0279057666</v>
      </c>
      <c r="G27" s="7">
        <f t="shared" si="15"/>
        <v>2056232.5456135178</v>
      </c>
      <c r="H27" s="7">
        <f t="shared" si="15"/>
        <v>2014567.1976623414</v>
      </c>
      <c r="I27" s="7">
        <f t="shared" si="15"/>
        <v>1968185.6110968394</v>
      </c>
      <c r="J27" s="7">
        <f t="shared" si="15"/>
        <v>1916805.2367336235</v>
      </c>
      <c r="K27" s="7">
        <f t="shared" si="15"/>
        <v>1860128.6309403474</v>
      </c>
      <c r="L27" s="7">
        <f t="shared" si="15"/>
        <v>1797842.7015575897</v>
      </c>
      <c r="M27" s="7">
        <f t="shared" si="15"/>
        <v>1729617.9161830207</v>
      </c>
      <c r="N27" s="7">
        <f t="shared" si="15"/>
        <v>1655107.4709490298</v>
      </c>
      <c r="O27" s="7">
        <f t="shared" si="15"/>
        <v>1573946.4178323827</v>
      </c>
      <c r="P27" s="7">
        <f t="shared" si="15"/>
        <v>1485750.7484372822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28745500</v>
      </c>
      <c r="C2" s="7">
        <f t="shared" ref="C2:P2" si="0">B2*(1+B3)</f>
        <v>29320410</v>
      </c>
      <c r="D2" s="7">
        <f t="shared" si="0"/>
        <v>29906818.199999999</v>
      </c>
      <c r="E2" s="7">
        <f t="shared" si="0"/>
        <v>30504954.563999999</v>
      </c>
      <c r="F2" s="7">
        <f t="shared" si="0"/>
        <v>31115053.655280001</v>
      </c>
      <c r="G2" s="7">
        <f t="shared" si="0"/>
        <v>31737354.728385601</v>
      </c>
      <c r="H2" s="7">
        <f t="shared" si="0"/>
        <v>32372101.822953314</v>
      </c>
      <c r="I2" s="7">
        <f t="shared" si="0"/>
        <v>33019543.85941238</v>
      </c>
      <c r="J2" s="7">
        <f t="shared" si="0"/>
        <v>33679934.73660063</v>
      </c>
      <c r="K2" s="7">
        <f t="shared" si="0"/>
        <v>34353533.43133264</v>
      </c>
      <c r="L2" s="7">
        <f t="shared" si="0"/>
        <v>35040604.099959292</v>
      </c>
      <c r="M2" s="7">
        <f t="shared" si="0"/>
        <v>35741416.181958482</v>
      </c>
      <c r="N2" s="7">
        <f t="shared" si="0"/>
        <v>36456244.505597651</v>
      </c>
      <c r="O2" s="7">
        <f t="shared" si="0"/>
        <v>37185369.395709604</v>
      </c>
      <c r="P2" s="7">
        <f t="shared" si="0"/>
        <v>37929076.7836238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0.02</v>
      </c>
      <c r="C3" s="5">
        <v>0.02</v>
      </c>
      <c r="D3" s="5">
        <v>0.02</v>
      </c>
      <c r="E3" s="5">
        <v>0.02</v>
      </c>
      <c r="F3" s="5">
        <v>0.02</v>
      </c>
      <c r="G3" s="5">
        <v>0.02</v>
      </c>
      <c r="H3" s="5">
        <v>0.02</v>
      </c>
      <c r="I3" s="5">
        <v>0.02</v>
      </c>
      <c r="J3" s="5">
        <v>0.02</v>
      </c>
      <c r="K3" s="5">
        <v>0.02</v>
      </c>
      <c r="L3" s="5">
        <v>0.02</v>
      </c>
      <c r="M3" s="5">
        <v>0.02</v>
      </c>
      <c r="N3" s="5">
        <v>0.02</v>
      </c>
      <c r="O3" s="5">
        <v>0.02</v>
      </c>
      <c r="P3" s="5">
        <v>0.02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6">
        <v>1910000</v>
      </c>
      <c r="C4" s="6">
        <f t="shared" ref="C4:P4" si="1">B4*(1+B5)</f>
        <v>1932920</v>
      </c>
      <c r="D4" s="6">
        <f t="shared" si="1"/>
        <v>1956115.04</v>
      </c>
      <c r="E4" s="6">
        <f t="shared" si="1"/>
        <v>1979588.4204800001</v>
      </c>
      <c r="F4" s="6">
        <f t="shared" si="1"/>
        <v>2003343.4815257601</v>
      </c>
      <c r="G4" s="6">
        <f t="shared" si="1"/>
        <v>2027383.6033040693</v>
      </c>
      <c r="H4" s="6">
        <f t="shared" si="1"/>
        <v>2051712.206543718</v>
      </c>
      <c r="I4" s="6">
        <f t="shared" si="1"/>
        <v>2076332.7530222426</v>
      </c>
      <c r="J4" s="6">
        <f t="shared" si="1"/>
        <v>2101248.7460585097</v>
      </c>
      <c r="K4" s="6">
        <f t="shared" si="1"/>
        <v>2126463.7310112119</v>
      </c>
      <c r="L4" s="6">
        <f t="shared" si="1"/>
        <v>2151981.2957833465</v>
      </c>
      <c r="M4" s="6">
        <f t="shared" si="1"/>
        <v>2177805.0713327467</v>
      </c>
      <c r="N4" s="6">
        <f t="shared" si="1"/>
        <v>2203938.7321887398</v>
      </c>
      <c r="O4" s="6">
        <f t="shared" si="1"/>
        <v>2230385.9969750047</v>
      </c>
      <c r="P4" s="6">
        <f t="shared" si="1"/>
        <v>2257150.6289387047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1.2E-2</v>
      </c>
      <c r="C5" s="5">
        <v>1.2E-2</v>
      </c>
      <c r="D5" s="5">
        <v>1.2E-2</v>
      </c>
      <c r="E5" s="5">
        <v>1.2E-2</v>
      </c>
      <c r="F5" s="5">
        <v>1.2E-2</v>
      </c>
      <c r="G5" s="5">
        <v>1.2E-2</v>
      </c>
      <c r="H5" s="5">
        <v>1.2E-2</v>
      </c>
      <c r="I5" s="5">
        <v>1.2E-2</v>
      </c>
      <c r="J5" s="5">
        <v>1.2E-2</v>
      </c>
      <c r="K5" s="5">
        <v>1.2E-2</v>
      </c>
      <c r="L5" s="5">
        <v>1.2E-2</v>
      </c>
      <c r="M5" s="5">
        <v>1.2E-2</v>
      </c>
      <c r="N5" s="5">
        <v>1.2E-2</v>
      </c>
      <c r="O5" s="5">
        <v>1.2E-2</v>
      </c>
      <c r="P5" s="5">
        <v>1.2E-2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15.05</v>
      </c>
      <c r="C6" s="9">
        <f t="shared" si="2"/>
        <v>15.168972332015811</v>
      </c>
      <c r="D6" s="9">
        <f t="shared" si="2"/>
        <v>15.288885156774828</v>
      </c>
      <c r="E6" s="9">
        <f t="shared" si="2"/>
        <v>15.409745909002297</v>
      </c>
      <c r="F6" s="9">
        <f t="shared" si="2"/>
        <v>15.531562082195991</v>
      </c>
      <c r="G6" s="9">
        <f t="shared" si="2"/>
        <v>15.654341229090821</v>
      </c>
      <c r="H6" s="9">
        <f t="shared" si="2"/>
        <v>15.778090962127113</v>
      </c>
      <c r="I6" s="9">
        <f t="shared" si="2"/>
        <v>15.902818953922585</v>
      </c>
      <c r="J6" s="9">
        <f t="shared" si="2"/>
        <v>16.028532937748061</v>
      </c>
      <c r="K6" s="9">
        <f t="shared" si="2"/>
        <v>16.155240708006936</v>
      </c>
      <c r="L6" s="9">
        <f t="shared" si="2"/>
        <v>16.28295012071845</v>
      </c>
      <c r="M6" s="9">
        <f t="shared" si="2"/>
        <v>16.411669094004765</v>
      </c>
      <c r="N6" s="9">
        <f t="shared" si="2"/>
        <v>16.541405608581876</v>
      </c>
      <c r="O6" s="9">
        <f t="shared" si="2"/>
        <v>16.672167708254459</v>
      </c>
      <c r="P6" s="9">
        <f t="shared" si="2"/>
        <v>16.803963500414575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-6000000</v>
      </c>
      <c r="C7" s="7">
        <f t="shared" ref="C7:P7" si="3">B7+B14</f>
        <v>-5693669.0600000005</v>
      </c>
      <c r="D7" s="7">
        <f t="shared" si="3"/>
        <v>-5359681.7887300011</v>
      </c>
      <c r="E7" s="7">
        <f t="shared" si="3"/>
        <v>-4996397.8090848662</v>
      </c>
      <c r="F7" s="7">
        <f t="shared" si="3"/>
        <v>-4602089.0302681318</v>
      </c>
      <c r="G7" s="7">
        <f t="shared" si="3"/>
        <v>-4174935.1207576417</v>
      </c>
      <c r="H7" s="7">
        <f t="shared" si="3"/>
        <v>-3713018.7507060915</v>
      </c>
      <c r="I7" s="7">
        <f t="shared" si="3"/>
        <v>-3214320.5920939418</v>
      </c>
      <c r="J7" s="7">
        <f t="shared" si="3"/>
        <v>-2676714.0643614223</v>
      </c>
      <c r="K7" s="7">
        <f t="shared" si="3"/>
        <v>-2097959.8126257453</v>
      </c>
      <c r="L7" s="7">
        <f t="shared" si="3"/>
        <v>-1475699.9049376983</v>
      </c>
      <c r="M7" s="7">
        <f t="shared" si="3"/>
        <v>-807451.73434689222</v>
      </c>
      <c r="N7" s="7">
        <f t="shared" si="3"/>
        <v>-90601.610825446667</v>
      </c>
      <c r="O7" s="7">
        <f t="shared" si="3"/>
        <v>677601.97265595105</v>
      </c>
      <c r="P7" s="7">
        <f t="shared" si="3"/>
        <v>1465836.5167805953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5.0500000000000003E-2</v>
      </c>
      <c r="C8" s="5">
        <v>5.0500000000000003E-2</v>
      </c>
      <c r="D8" s="5">
        <v>5.0500000000000003E-2</v>
      </c>
      <c r="E8" s="5">
        <v>5.0500000000000003E-2</v>
      </c>
      <c r="F8" s="5">
        <v>5.0500000000000003E-2</v>
      </c>
      <c r="G8" s="5">
        <v>5.0500000000000003E-2</v>
      </c>
      <c r="H8" s="5">
        <v>5.0500000000000003E-2</v>
      </c>
      <c r="I8" s="5">
        <v>5.0500000000000003E-2</v>
      </c>
      <c r="J8" s="5">
        <v>5.0500000000000003E-2</v>
      </c>
      <c r="K8" s="5">
        <v>5.0500000000000003E-2</v>
      </c>
      <c r="L8" s="5">
        <v>5.0500000000000003E-2</v>
      </c>
      <c r="M8" s="5">
        <v>5.0500000000000003E-2</v>
      </c>
      <c r="N8" s="5">
        <v>5.0500000000000003E-2</v>
      </c>
      <c r="O8" s="5">
        <v>5.0500000000000003E-2</v>
      </c>
      <c r="P8" s="5">
        <v>5.0500000000000003E-2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-0.20872832269398689</v>
      </c>
      <c r="C9" s="5">
        <f t="shared" si="4"/>
        <v>-0.19418790733144592</v>
      </c>
      <c r="D9" s="5">
        <f t="shared" si="4"/>
        <v>-0.17921270503894665</v>
      </c>
      <c r="E9" s="5">
        <f t="shared" si="4"/>
        <v>-0.16378971483475985</v>
      </c>
      <c r="F9" s="5">
        <f t="shared" si="4"/>
        <v>-0.14790554698231062</v>
      </c>
      <c r="G9" s="5">
        <f t="shared" si="4"/>
        <v>-0.13154641136564599</v>
      </c>
      <c r="H9" s="5">
        <f t="shared" si="4"/>
        <v>-0.11469810551730657</v>
      </c>
      <c r="I9" s="5">
        <f t="shared" si="4"/>
        <v>-9.7346002288208E-2</v>
      </c>
      <c r="J9" s="5">
        <f t="shared" si="4"/>
        <v>-7.9475037148827546E-2</v>
      </c>
      <c r="K9" s="5">
        <f t="shared" si="4"/>
        <v>-6.1069695110671514E-2</v>
      </c>
      <c r="L9" s="5">
        <f t="shared" si="4"/>
        <v>-4.2113997256668659E-2</v>
      </c>
      <c r="M9" s="5">
        <f t="shared" si="4"/>
        <v>-2.2591486868796119E-2</v>
      </c>
      <c r="N9" s="5">
        <f t="shared" si="4"/>
        <v>-2.4852151408940462E-3</v>
      </c>
      <c r="O9" s="5">
        <f t="shared" si="4"/>
        <v>1.8222273535734509E-2</v>
      </c>
      <c r="P9" s="5">
        <f t="shared" si="4"/>
        <v>3.8646775536953816E-2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8.5000000000000006E-2</v>
      </c>
      <c r="C10" s="1">
        <v>8.5000000000000006E-2</v>
      </c>
      <c r="D10" s="1">
        <v>8.5000000000000006E-2</v>
      </c>
      <c r="E10" s="1">
        <v>8.5000000000000006E-2</v>
      </c>
      <c r="F10" s="1">
        <v>8.5000000000000006E-2</v>
      </c>
      <c r="G10" s="1">
        <v>8.5000000000000006E-2</v>
      </c>
      <c r="H10" s="1">
        <v>8.5000000000000006E-2</v>
      </c>
      <c r="I10" s="1">
        <v>8.5000000000000006E-2</v>
      </c>
      <c r="J10" s="1">
        <v>8.5000000000000006E-2</v>
      </c>
      <c r="K10" s="1">
        <v>8.5000000000000006E-2</v>
      </c>
      <c r="L10" s="1">
        <v>8.5000000000000006E-2</v>
      </c>
      <c r="M10" s="1">
        <v>8.5000000000000103E-2</v>
      </c>
      <c r="N10" s="1">
        <v>8.5000000000000103E-2</v>
      </c>
      <c r="O10" s="1">
        <v>8.5000000000000103E-2</v>
      </c>
      <c r="P10" s="1">
        <v>8.50000000000002E-2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8.0000000000000002E-3</v>
      </c>
      <c r="C11" s="5">
        <v>8.0000000000000002E-3</v>
      </c>
      <c r="D11" s="5">
        <v>8.0000000000000002E-3</v>
      </c>
      <c r="E11" s="5">
        <v>8.0000000000000002E-3</v>
      </c>
      <c r="F11" s="5">
        <v>8.0000000000000002E-3</v>
      </c>
      <c r="G11" s="5">
        <v>8.0000000000000002E-3</v>
      </c>
      <c r="H11" s="5">
        <v>8.0000000000000002E-3</v>
      </c>
      <c r="I11" s="5">
        <v>8.0000000000000002E-3</v>
      </c>
      <c r="J11" s="5">
        <v>8.0000000000000002E-3</v>
      </c>
      <c r="K11" s="5">
        <v>8.0000000000000002E-3</v>
      </c>
      <c r="L11" s="5">
        <v>8.0000000000000002E-3</v>
      </c>
      <c r="M11" s="5">
        <v>8.0000000000000002E-3</v>
      </c>
      <c r="N11" s="5">
        <v>8.0000000000000002E-3</v>
      </c>
      <c r="O11" s="5">
        <v>8.0000000000000002E-3</v>
      </c>
      <c r="P11" s="5">
        <v>8.0000000000000002E-3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5.6000000000000001E-2</v>
      </c>
      <c r="C12" s="5">
        <v>5.6000000000000001E-2</v>
      </c>
      <c r="D12" s="5">
        <v>5.6000000000000001E-2</v>
      </c>
      <c r="E12" s="5">
        <v>5.6000000000000001E-2</v>
      </c>
      <c r="F12" s="5">
        <v>5.6000000000000001E-2</v>
      </c>
      <c r="G12" s="5">
        <v>5.6000000000000001E-2</v>
      </c>
      <c r="H12" s="5">
        <v>5.6000000000000001E-2</v>
      </c>
      <c r="I12" s="5">
        <v>5.6000000000000001E-2</v>
      </c>
      <c r="J12" s="5">
        <v>5.6000000000000001E-2</v>
      </c>
      <c r="K12" s="5">
        <v>5.6000000000000001E-2</v>
      </c>
      <c r="L12" s="5">
        <v>5.6000000000000001E-2</v>
      </c>
      <c r="M12" s="5">
        <v>5.6000000000000001E-2</v>
      </c>
      <c r="N12" s="5">
        <v>5.6000000000000001E-2</v>
      </c>
      <c r="O12" s="5">
        <v>5.6000000000000001E-2</v>
      </c>
      <c r="P12" s="5">
        <v>5.6000000000000001E-2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P14" si="5">B16-B21</f>
        <v>306330.93999999994</v>
      </c>
      <c r="C14" s="7">
        <f t="shared" si="5"/>
        <v>333987.27126999991</v>
      </c>
      <c r="D14" s="7">
        <f t="shared" si="5"/>
        <v>363283.97964513488</v>
      </c>
      <c r="E14" s="7">
        <f t="shared" si="5"/>
        <v>394308.77881673421</v>
      </c>
      <c r="F14" s="7">
        <f t="shared" si="5"/>
        <v>427153.90951049002</v>
      </c>
      <c r="G14" s="7">
        <f t="shared" si="5"/>
        <v>461916.37005155021</v>
      </c>
      <c r="H14" s="7">
        <f t="shared" si="5"/>
        <v>498698.15861214953</v>
      </c>
      <c r="I14" s="7">
        <f t="shared" si="5"/>
        <v>537606.52773251967</v>
      </c>
      <c r="J14" s="7">
        <f t="shared" si="5"/>
        <v>578754.25173567724</v>
      </c>
      <c r="K14" s="7">
        <f t="shared" si="5"/>
        <v>622259.90768804704</v>
      </c>
      <c r="L14" s="7">
        <f t="shared" si="5"/>
        <v>668248.17059080605</v>
      </c>
      <c r="M14" s="7">
        <f t="shared" si="5"/>
        <v>716850.12352144555</v>
      </c>
      <c r="N14" s="7">
        <f t="shared" si="5"/>
        <v>768203.58348139771</v>
      </c>
      <c r="O14" s="7">
        <f t="shared" si="5"/>
        <v>788234.54412464425</v>
      </c>
      <c r="P14" s="7">
        <f t="shared" si="5"/>
        <v>803999.23500713776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1649294.94</v>
      </c>
      <c r="C16" s="7">
        <f t="shared" si="6"/>
        <v>1682280.8388</v>
      </c>
      <c r="D16" s="7">
        <f t="shared" si="6"/>
        <v>1715926.455576</v>
      </c>
      <c r="E16" s="7">
        <f t="shared" si="6"/>
        <v>1750244.98468752</v>
      </c>
      <c r="F16" s="7">
        <f t="shared" si="6"/>
        <v>1785249.8843812707</v>
      </c>
      <c r="G16" s="7">
        <f t="shared" si="6"/>
        <v>1820954.882068896</v>
      </c>
      <c r="H16" s="7">
        <f t="shared" si="6"/>
        <v>1857373.9797102737</v>
      </c>
      <c r="I16" s="7">
        <f t="shared" si="6"/>
        <v>1894521.4593044794</v>
      </c>
      <c r="J16" s="7">
        <f t="shared" si="6"/>
        <v>1932411.8884905693</v>
      </c>
      <c r="K16" s="7">
        <f t="shared" si="6"/>
        <v>1971060.1262603803</v>
      </c>
      <c r="L16" s="7">
        <f t="shared" si="6"/>
        <v>2010481.3287855878</v>
      </c>
      <c r="M16" s="7">
        <f t="shared" si="6"/>
        <v>2050690.9553612999</v>
      </c>
      <c r="N16" s="7">
        <f t="shared" si="6"/>
        <v>2091704.774468526</v>
      </c>
      <c r="O16" s="7">
        <f t="shared" si="6"/>
        <v>2133538.8699578964</v>
      </c>
      <c r="P16" s="7">
        <f t="shared" si="6"/>
        <v>2176209.647357055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1609748</v>
      </c>
      <c r="C17" s="7">
        <f t="shared" si="7"/>
        <v>1641942.96</v>
      </c>
      <c r="D17" s="7">
        <f t="shared" si="7"/>
        <v>1674781.8192</v>
      </c>
      <c r="E17" s="7">
        <f t="shared" si="7"/>
        <v>1708277.4555840001</v>
      </c>
      <c r="F17" s="7">
        <f t="shared" si="7"/>
        <v>1742443.0046956802</v>
      </c>
      <c r="G17" s="7">
        <f t="shared" si="7"/>
        <v>1777291.8647895937</v>
      </c>
      <c r="H17" s="7">
        <f t="shared" si="7"/>
        <v>1812837.7020853856</v>
      </c>
      <c r="I17" s="7">
        <f t="shared" si="7"/>
        <v>1849094.4561270934</v>
      </c>
      <c r="J17" s="7">
        <f t="shared" si="7"/>
        <v>1886076.3452496354</v>
      </c>
      <c r="K17" s="7">
        <f t="shared" si="7"/>
        <v>1923797.8721546279</v>
      </c>
      <c r="L17" s="7">
        <f t="shared" si="7"/>
        <v>1962273.8295977204</v>
      </c>
      <c r="M17" s="7">
        <f t="shared" si="7"/>
        <v>2001519.3061896751</v>
      </c>
      <c r="N17" s="7">
        <f t="shared" si="7"/>
        <v>2041549.6923134685</v>
      </c>
      <c r="O17" s="7">
        <f t="shared" si="7"/>
        <v>2082380.6861597379</v>
      </c>
      <c r="P17" s="7">
        <f t="shared" si="7"/>
        <v>2124028.299882933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19546.940000000002</v>
      </c>
      <c r="C18" s="7">
        <f t="shared" si="8"/>
        <v>19937.878800000002</v>
      </c>
      <c r="D18" s="7">
        <f t="shared" si="8"/>
        <v>20336.636376000002</v>
      </c>
      <c r="E18" s="7">
        <f t="shared" si="8"/>
        <v>20743.369103520003</v>
      </c>
      <c r="F18" s="7">
        <f t="shared" si="8"/>
        <v>21158.236485590402</v>
      </c>
      <c r="G18" s="7">
        <f t="shared" si="8"/>
        <v>21581.401215302209</v>
      </c>
      <c r="H18" s="7">
        <f t="shared" si="8"/>
        <v>22013.029239608255</v>
      </c>
      <c r="I18" s="7">
        <f t="shared" si="8"/>
        <v>22453.289824400421</v>
      </c>
      <c r="J18" s="7">
        <f t="shared" si="8"/>
        <v>22902.355620888429</v>
      </c>
      <c r="K18" s="7">
        <f t="shared" si="8"/>
        <v>23360.402733306197</v>
      </c>
      <c r="L18" s="7">
        <f t="shared" si="8"/>
        <v>23827.61078797232</v>
      </c>
      <c r="M18" s="7">
        <f t="shared" si="8"/>
        <v>24304.163003731795</v>
      </c>
      <c r="N18" s="7">
        <f t="shared" si="8"/>
        <v>24790.246263806432</v>
      </c>
      <c r="O18" s="7">
        <f t="shared" si="8"/>
        <v>25286.051189082562</v>
      </c>
      <c r="P18" s="7">
        <f t="shared" si="8"/>
        <v>25791.772212864242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20000</v>
      </c>
      <c r="C19" s="7">
        <f t="shared" ref="C19:P19" si="9">B19*(1+C3)</f>
        <v>20400</v>
      </c>
      <c r="D19" s="7">
        <f t="shared" si="9"/>
        <v>20808</v>
      </c>
      <c r="E19" s="7">
        <f t="shared" si="9"/>
        <v>21224.16</v>
      </c>
      <c r="F19" s="7">
        <f t="shared" si="9"/>
        <v>21648.643199999999</v>
      </c>
      <c r="G19" s="7">
        <f t="shared" si="9"/>
        <v>22081.616063999998</v>
      </c>
      <c r="H19" s="7">
        <f t="shared" si="9"/>
        <v>22523.24838528</v>
      </c>
      <c r="I19" s="7">
        <f t="shared" si="9"/>
        <v>22973.7133529856</v>
      </c>
      <c r="J19" s="7">
        <f t="shared" si="9"/>
        <v>23433.187620045312</v>
      </c>
      <c r="K19" s="7">
        <f t="shared" si="9"/>
        <v>23901.851372446217</v>
      </c>
      <c r="L19" s="7">
        <f t="shared" si="9"/>
        <v>24379.888399895142</v>
      </c>
      <c r="M19" s="7">
        <f t="shared" si="9"/>
        <v>24867.486167893047</v>
      </c>
      <c r="N19" s="7">
        <f t="shared" si="9"/>
        <v>25364.835891250907</v>
      </c>
      <c r="O19" s="7">
        <f t="shared" si="9"/>
        <v>25872.132609075925</v>
      </c>
      <c r="P19" s="7">
        <f t="shared" si="9"/>
        <v>26389.575261257443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10">SUM(B22:B27)</f>
        <v>1342964</v>
      </c>
      <c r="C21" s="7">
        <f t="shared" si="10"/>
        <v>1348293.5675300001</v>
      </c>
      <c r="D21" s="7">
        <f t="shared" si="10"/>
        <v>1352642.4759308652</v>
      </c>
      <c r="E21" s="7">
        <f t="shared" si="10"/>
        <v>1355936.2058707858</v>
      </c>
      <c r="F21" s="7">
        <f t="shared" si="10"/>
        <v>1358095.9748707807</v>
      </c>
      <c r="G21" s="7">
        <f t="shared" si="10"/>
        <v>1359038.5120173458</v>
      </c>
      <c r="H21" s="7">
        <f t="shared" si="10"/>
        <v>1358675.8210981241</v>
      </c>
      <c r="I21" s="7">
        <f t="shared" si="10"/>
        <v>1356914.9315719598</v>
      </c>
      <c r="J21" s="7">
        <f t="shared" si="10"/>
        <v>1353657.6367548921</v>
      </c>
      <c r="K21" s="7">
        <f t="shared" si="10"/>
        <v>1348800.2185723332</v>
      </c>
      <c r="L21" s="7">
        <f t="shared" si="10"/>
        <v>1342233.1581947817</v>
      </c>
      <c r="M21" s="7">
        <f t="shared" si="10"/>
        <v>1333840.8318398544</v>
      </c>
      <c r="N21" s="7">
        <f t="shared" si="10"/>
        <v>1323501.1909871283</v>
      </c>
      <c r="O21" s="7">
        <f t="shared" si="10"/>
        <v>1345304.3258332522</v>
      </c>
      <c r="P21" s="7">
        <f t="shared" si="10"/>
        <v>1372210.4123499172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460000</v>
      </c>
      <c r="C22" s="7">
        <f t="shared" ref="C22:P22" si="11">B22*(1+C$3)</f>
        <v>469200</v>
      </c>
      <c r="D22" s="7">
        <f t="shared" si="11"/>
        <v>478584</v>
      </c>
      <c r="E22" s="7">
        <f t="shared" si="11"/>
        <v>488155.68</v>
      </c>
      <c r="F22" s="7">
        <f t="shared" si="11"/>
        <v>497918.79359999998</v>
      </c>
      <c r="G22" s="7">
        <f t="shared" si="11"/>
        <v>507877.16947199998</v>
      </c>
      <c r="H22" s="7">
        <f t="shared" si="11"/>
        <v>518034.71286143997</v>
      </c>
      <c r="I22" s="7">
        <f t="shared" si="11"/>
        <v>528395.40711866878</v>
      </c>
      <c r="J22" s="7">
        <f t="shared" si="11"/>
        <v>538963.31526104221</v>
      </c>
      <c r="K22" s="7">
        <f t="shared" si="11"/>
        <v>549742.58156626311</v>
      </c>
      <c r="L22" s="7">
        <f t="shared" si="11"/>
        <v>560737.43319758843</v>
      </c>
      <c r="M22" s="7">
        <f t="shared" si="11"/>
        <v>571952.18186154019</v>
      </c>
      <c r="N22" s="7">
        <f t="shared" si="11"/>
        <v>583391.22549877095</v>
      </c>
      <c r="O22" s="7">
        <f t="shared" si="11"/>
        <v>595059.05000874633</v>
      </c>
      <c r="P22" s="7">
        <f t="shared" si="11"/>
        <v>606960.23100892128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0</v>
      </c>
      <c r="C23" s="7">
        <f t="shared" ref="C23:P23" si="12">B23*(1+C$3)</f>
        <v>0</v>
      </c>
      <c r="D23" s="7">
        <f t="shared" si="12"/>
        <v>0</v>
      </c>
      <c r="E23" s="7">
        <f t="shared" si="12"/>
        <v>0</v>
      </c>
      <c r="F23" s="7">
        <f t="shared" si="12"/>
        <v>0</v>
      </c>
      <c r="G23" s="7">
        <f t="shared" si="12"/>
        <v>0</v>
      </c>
      <c r="H23" s="7">
        <f t="shared" si="12"/>
        <v>0</v>
      </c>
      <c r="I23" s="7">
        <f t="shared" si="12"/>
        <v>0</v>
      </c>
      <c r="J23" s="7">
        <f t="shared" si="12"/>
        <v>0</v>
      </c>
      <c r="K23" s="7">
        <f t="shared" si="12"/>
        <v>0</v>
      </c>
      <c r="L23" s="7">
        <f t="shared" si="12"/>
        <v>0</v>
      </c>
      <c r="M23" s="7">
        <f t="shared" si="12"/>
        <v>0</v>
      </c>
      <c r="N23" s="7">
        <f t="shared" si="12"/>
        <v>0</v>
      </c>
      <c r="O23" s="7">
        <f t="shared" si="12"/>
        <v>0</v>
      </c>
      <c r="P23" s="7">
        <f t="shared" si="12"/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350000</v>
      </c>
      <c r="C24" s="7">
        <f t="shared" ref="C24:P24" si="13">B24*(1+C$3)</f>
        <v>357000</v>
      </c>
      <c r="D24" s="7">
        <f t="shared" si="13"/>
        <v>364140</v>
      </c>
      <c r="E24" s="7">
        <f t="shared" si="13"/>
        <v>371422.8</v>
      </c>
      <c r="F24" s="7">
        <f t="shared" si="13"/>
        <v>378851.25599999999</v>
      </c>
      <c r="G24" s="7">
        <f t="shared" si="13"/>
        <v>386428.28112</v>
      </c>
      <c r="H24" s="7">
        <f t="shared" si="13"/>
        <v>394156.84674240003</v>
      </c>
      <c r="I24" s="7">
        <f t="shared" si="13"/>
        <v>402039.98367724806</v>
      </c>
      <c r="J24" s="7">
        <f t="shared" si="13"/>
        <v>410080.783350793</v>
      </c>
      <c r="K24" s="7">
        <f t="shared" si="13"/>
        <v>418282.3990178089</v>
      </c>
      <c r="L24" s="7">
        <f t="shared" si="13"/>
        <v>426648.04699816508</v>
      </c>
      <c r="M24" s="7">
        <f t="shared" si="13"/>
        <v>435181.00793812837</v>
      </c>
      <c r="N24" s="7">
        <f t="shared" si="13"/>
        <v>443884.62809689093</v>
      </c>
      <c r="O24" s="7">
        <f t="shared" si="13"/>
        <v>452762.32065882877</v>
      </c>
      <c r="P24" s="7">
        <f t="shared" si="13"/>
        <v>461817.56707200536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B2*0.008</f>
        <v>229964</v>
      </c>
      <c r="C25" s="7">
        <f t="shared" ref="C25:P25" si="14">B25*(1+C$3)</f>
        <v>234563.28</v>
      </c>
      <c r="D25" s="7">
        <f t="shared" si="14"/>
        <v>239254.54560000001</v>
      </c>
      <c r="E25" s="7">
        <f t="shared" si="14"/>
        <v>244039.63651200003</v>
      </c>
      <c r="F25" s="7">
        <f t="shared" si="14"/>
        <v>248920.42924224003</v>
      </c>
      <c r="G25" s="7">
        <f t="shared" si="14"/>
        <v>253898.83782708485</v>
      </c>
      <c r="H25" s="7">
        <f t="shared" si="14"/>
        <v>258976.81458362655</v>
      </c>
      <c r="I25" s="7">
        <f t="shared" si="14"/>
        <v>264156.35087529907</v>
      </c>
      <c r="J25" s="7">
        <f t="shared" si="14"/>
        <v>269439.47789280507</v>
      </c>
      <c r="K25" s="7">
        <f t="shared" si="14"/>
        <v>274828.26745066117</v>
      </c>
      <c r="L25" s="7">
        <f t="shared" si="14"/>
        <v>280324.83279967442</v>
      </c>
      <c r="M25" s="7">
        <f t="shared" si="14"/>
        <v>285931.32945566793</v>
      </c>
      <c r="N25" s="7">
        <f t="shared" si="14"/>
        <v>291649.95604478131</v>
      </c>
      <c r="O25" s="7">
        <f t="shared" si="14"/>
        <v>297482.95516567695</v>
      </c>
      <c r="P25" s="7">
        <f t="shared" si="14"/>
        <v>303432.61426899047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f t="shared" ref="C26:P26" si="15">B26*(1+C$3)</f>
        <v>0</v>
      </c>
      <c r="D26" s="7">
        <f t="shared" si="15"/>
        <v>0</v>
      </c>
      <c r="E26" s="7">
        <f t="shared" si="15"/>
        <v>0</v>
      </c>
      <c r="F26" s="7">
        <f t="shared" si="15"/>
        <v>0</v>
      </c>
      <c r="G26" s="7">
        <f t="shared" si="15"/>
        <v>0</v>
      </c>
      <c r="H26" s="7">
        <f t="shared" si="15"/>
        <v>0</v>
      </c>
      <c r="I26" s="7">
        <f t="shared" si="15"/>
        <v>0</v>
      </c>
      <c r="J26" s="7">
        <f t="shared" si="15"/>
        <v>0</v>
      </c>
      <c r="K26" s="7">
        <f t="shared" si="15"/>
        <v>0</v>
      </c>
      <c r="L26" s="7">
        <f t="shared" si="15"/>
        <v>0</v>
      </c>
      <c r="M26" s="7">
        <f t="shared" si="15"/>
        <v>0</v>
      </c>
      <c r="N26" s="7">
        <f t="shared" si="15"/>
        <v>0</v>
      </c>
      <c r="O26" s="7">
        <f t="shared" si="15"/>
        <v>0</v>
      </c>
      <c r="P26" s="7">
        <f t="shared" si="15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 t="shared" ref="B27:N27" si="16">B8*-B7</f>
        <v>303000</v>
      </c>
      <c r="C27" s="7">
        <f t="shared" si="16"/>
        <v>287530.28753000003</v>
      </c>
      <c r="D27" s="7">
        <f t="shared" si="16"/>
        <v>270663.93033086509</v>
      </c>
      <c r="E27" s="7">
        <f t="shared" si="16"/>
        <v>252318.08935878577</v>
      </c>
      <c r="F27" s="7">
        <f t="shared" si="16"/>
        <v>232405.49602854066</v>
      </c>
      <c r="G27" s="7">
        <f t="shared" si="16"/>
        <v>210834.22359826093</v>
      </c>
      <c r="H27" s="7">
        <f t="shared" si="16"/>
        <v>187507.44691065763</v>
      </c>
      <c r="I27" s="7">
        <f t="shared" si="16"/>
        <v>162323.18990074407</v>
      </c>
      <c r="J27" s="7">
        <f t="shared" si="16"/>
        <v>135174.06025025184</v>
      </c>
      <c r="K27" s="7">
        <f t="shared" si="16"/>
        <v>105946.97053760015</v>
      </c>
      <c r="L27" s="7">
        <f t="shared" si="16"/>
        <v>74522.845199353775</v>
      </c>
      <c r="M27" s="7">
        <f t="shared" si="16"/>
        <v>40776.312584518062</v>
      </c>
      <c r="N27" s="7">
        <f t="shared" si="16"/>
        <v>4575.381346685057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9"/>
  <sheetViews>
    <sheetView workbookViewId="0">
      <pane xSplit="1" topLeftCell="B1" activePane="topRight" state="frozen"/>
      <selection pane="topRight" activeCell="B29" sqref="B29"/>
    </sheetView>
  </sheetViews>
  <sheetFormatPr defaultColWidth="12.6328125" defaultRowHeight="15.75" customHeight="1" x14ac:dyDescent="0.25"/>
  <cols>
    <col min="1" max="1" width="17.453125" customWidth="1"/>
    <col min="2" max="16" width="13.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1015591500</v>
      </c>
      <c r="C2" s="7">
        <f t="shared" ref="C2:P2" si="0">B2*(1+B3)</f>
        <v>1031840964</v>
      </c>
      <c r="D2" s="7">
        <f t="shared" si="0"/>
        <v>1048350419.424</v>
      </c>
      <c r="E2" s="7">
        <f t="shared" si="0"/>
        <v>1065124026.134784</v>
      </c>
      <c r="F2" s="7">
        <f t="shared" si="0"/>
        <v>1082166010.5529406</v>
      </c>
      <c r="G2" s="7">
        <f t="shared" si="0"/>
        <v>1099480666.7217877</v>
      </c>
      <c r="H2" s="7">
        <f t="shared" si="0"/>
        <v>1117072357.3893363</v>
      </c>
      <c r="I2" s="7">
        <f t="shared" si="0"/>
        <v>1134945515.1075656</v>
      </c>
      <c r="J2" s="7">
        <f t="shared" si="0"/>
        <v>1153104643.3492868</v>
      </c>
      <c r="K2" s="7">
        <f t="shared" si="0"/>
        <v>1171554317.6428754</v>
      </c>
      <c r="L2" s="7">
        <f t="shared" si="0"/>
        <v>1190299186.7251616</v>
      </c>
      <c r="M2" s="7">
        <f t="shared" si="0"/>
        <v>1209343973.7127643</v>
      </c>
      <c r="N2" s="7">
        <f t="shared" si="0"/>
        <v>1228693477.2921686</v>
      </c>
      <c r="O2" s="7">
        <f t="shared" si="0"/>
        <v>1248352572.9288433</v>
      </c>
      <c r="P2" s="7">
        <f t="shared" si="0"/>
        <v>1268326214.0957048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1.6E-2</v>
      </c>
      <c r="C3" s="5">
        <v>1.6E-2</v>
      </c>
      <c r="D3" s="5">
        <v>1.6E-2</v>
      </c>
      <c r="E3" s="5">
        <v>1.6E-2</v>
      </c>
      <c r="F3" s="5">
        <v>1.6E-2</v>
      </c>
      <c r="G3" s="5">
        <v>1.6E-2</v>
      </c>
      <c r="H3" s="5">
        <v>1.6E-2</v>
      </c>
      <c r="I3" s="5">
        <v>1.6E-2</v>
      </c>
      <c r="J3" s="5">
        <v>1.6E-2</v>
      </c>
      <c r="K3" s="5">
        <v>1.6E-2</v>
      </c>
      <c r="L3" s="5">
        <v>1.6E-2</v>
      </c>
      <c r="M3" s="5">
        <v>1.6E-2</v>
      </c>
      <c r="N3" s="5">
        <v>1.6E-2</v>
      </c>
      <c r="O3" s="5">
        <v>1.6E-2</v>
      </c>
      <c r="P3" s="5">
        <v>1.6E-2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" t="s">
        <v>14</v>
      </c>
      <c r="B4" s="6">
        <v>107470000</v>
      </c>
      <c r="C4" s="6">
        <f t="shared" ref="C4:P4" si="1">B4*(1+B5)</f>
        <v>108437229.99999999</v>
      </c>
      <c r="D4" s="6">
        <f t="shared" si="1"/>
        <v>109413165.06999998</v>
      </c>
      <c r="E4" s="6">
        <f t="shared" si="1"/>
        <v>110397883.55562997</v>
      </c>
      <c r="F4" s="6">
        <f t="shared" si="1"/>
        <v>111391464.50763063</v>
      </c>
      <c r="G4" s="6">
        <f t="shared" si="1"/>
        <v>112393987.6881993</v>
      </c>
      <c r="H4" s="6">
        <f t="shared" si="1"/>
        <v>113405533.57739308</v>
      </c>
      <c r="I4" s="6">
        <f t="shared" si="1"/>
        <v>114426183.37958962</v>
      </c>
      <c r="J4" s="6">
        <f t="shared" si="1"/>
        <v>115456019.03000592</v>
      </c>
      <c r="K4" s="6">
        <f t="shared" si="1"/>
        <v>116495123.20127596</v>
      </c>
      <c r="L4" s="6">
        <f t="shared" si="1"/>
        <v>117543579.31008743</v>
      </c>
      <c r="M4" s="6">
        <f t="shared" si="1"/>
        <v>118601471.5238782</v>
      </c>
      <c r="N4" s="6">
        <f t="shared" si="1"/>
        <v>119668884.7675931</v>
      </c>
      <c r="O4" s="6">
        <f t="shared" si="1"/>
        <v>120745904.73050143</v>
      </c>
      <c r="P4" s="6">
        <f t="shared" si="1"/>
        <v>121832617.87307593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5" t="s">
        <v>15</v>
      </c>
      <c r="B5" s="5">
        <v>8.9999999999999993E-3</v>
      </c>
      <c r="C5" s="5">
        <v>8.9999999999999993E-3</v>
      </c>
      <c r="D5" s="5">
        <v>8.9999999999999993E-3</v>
      </c>
      <c r="E5" s="5">
        <v>8.9999999999999993E-3</v>
      </c>
      <c r="F5" s="5">
        <v>8.9999999999999993E-3</v>
      </c>
      <c r="G5" s="5">
        <v>8.9999999999999993E-3</v>
      </c>
      <c r="H5" s="5">
        <v>8.9999999999999993E-3</v>
      </c>
      <c r="I5" s="5">
        <v>8.9999999999999993E-3</v>
      </c>
      <c r="J5" s="5">
        <v>8.9999999999999993E-3</v>
      </c>
      <c r="K5" s="5">
        <v>8.9999999999999993E-3</v>
      </c>
      <c r="L5" s="5">
        <v>8.9999999999999993E-3</v>
      </c>
      <c r="M5" s="5">
        <v>8.9999999999999993E-3</v>
      </c>
      <c r="N5" s="5">
        <v>8.9999999999999993E-3</v>
      </c>
      <c r="O5" s="5">
        <v>8.9999999999999993E-3</v>
      </c>
      <c r="P5" s="5">
        <v>8.9999999999999993E-3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9.4499999999999993</v>
      </c>
      <c r="C6" s="9">
        <f t="shared" si="2"/>
        <v>9.5155599603567911</v>
      </c>
      <c r="D6" s="9">
        <f t="shared" si="2"/>
        <v>9.5815747469995038</v>
      </c>
      <c r="E6" s="9">
        <f t="shared" si="2"/>
        <v>9.6480475153136744</v>
      </c>
      <c r="F6" s="9">
        <f t="shared" si="2"/>
        <v>9.7149814425755139</v>
      </c>
      <c r="G6" s="9">
        <f t="shared" si="2"/>
        <v>9.7823797281037894</v>
      </c>
      <c r="H6" s="9">
        <f t="shared" si="2"/>
        <v>9.8502455934127369</v>
      </c>
      <c r="I6" s="9">
        <f t="shared" si="2"/>
        <v>9.9185822823660459</v>
      </c>
      <c r="J6" s="9">
        <f t="shared" si="2"/>
        <v>9.9873930613319164</v>
      </c>
      <c r="K6" s="9">
        <f t="shared" si="2"/>
        <v>10.056681219339175</v>
      </c>
      <c r="L6" s="9">
        <f t="shared" si="2"/>
        <v>10.126450068234494</v>
      </c>
      <c r="M6" s="9">
        <f t="shared" si="2"/>
        <v>10.196702942840682</v>
      </c>
      <c r="N6" s="9">
        <f t="shared" si="2"/>
        <v>10.267443201116089</v>
      </c>
      <c r="O6" s="9">
        <f t="shared" si="2"/>
        <v>10.338674224315112</v>
      </c>
      <c r="P6" s="9">
        <f t="shared" si="2"/>
        <v>10.410399417149806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-150000000</v>
      </c>
      <c r="C7" s="7">
        <f t="shared" ref="C7:P7" si="3">B7+B14</f>
        <v>-150070786.42750001</v>
      </c>
      <c r="D7" s="7">
        <f t="shared" si="3"/>
        <v>-149994988.01670375</v>
      </c>
      <c r="E7" s="7">
        <f t="shared" si="3"/>
        <v>-149761322.50621977</v>
      </c>
      <c r="F7" s="7">
        <f t="shared" si="3"/>
        <v>-149357786.43578359</v>
      </c>
      <c r="G7" s="7">
        <f t="shared" si="3"/>
        <v>-148771610.89577302</v>
      </c>
      <c r="H7" s="7">
        <f t="shared" si="3"/>
        <v>-147989214.5896818</v>
      </c>
      <c r="I7" s="7">
        <f t="shared" si="3"/>
        <v>-146996154.0468275</v>
      </c>
      <c r="J7" s="7">
        <f t="shared" si="3"/>
        <v>-145777070.81272203</v>
      </c>
      <c r="K7" s="7">
        <f t="shared" si="3"/>
        <v>-143890635.43409017</v>
      </c>
      <c r="L7" s="7">
        <f t="shared" si="3"/>
        <v>-141718775.54444626</v>
      </c>
      <c r="M7" s="7">
        <f t="shared" si="3"/>
        <v>-139241482.2381444</v>
      </c>
      <c r="N7" s="7">
        <f t="shared" si="3"/>
        <v>-136437492.21918339</v>
      </c>
      <c r="O7" s="7">
        <f t="shared" si="3"/>
        <v>-133284211.20896535</v>
      </c>
      <c r="P7" s="7">
        <f t="shared" si="3"/>
        <v>-129757632.70899746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6.0499999999999998E-2</v>
      </c>
      <c r="C8" s="5">
        <v>6.0499999999999998E-2</v>
      </c>
      <c r="D8" s="5">
        <v>6.0499999999999998E-2</v>
      </c>
      <c r="E8" s="5">
        <v>6.0499999999999998E-2</v>
      </c>
      <c r="F8" s="5">
        <v>6.0499999999999998E-2</v>
      </c>
      <c r="G8" s="5">
        <v>6.0499999999999998E-2</v>
      </c>
      <c r="H8" s="5">
        <v>6.0499999999999998E-2</v>
      </c>
      <c r="I8" s="5">
        <v>6.0499999999999998E-2</v>
      </c>
      <c r="J8" s="5">
        <v>6.0499999999999998E-2</v>
      </c>
      <c r="K8" s="5">
        <v>6.0499999999999998E-2</v>
      </c>
      <c r="L8" s="5">
        <v>6.0499999999999998E-2</v>
      </c>
      <c r="M8" s="5">
        <v>6.0499999999999998E-2</v>
      </c>
      <c r="N8" s="5">
        <v>6.0499999999999998E-2</v>
      </c>
      <c r="O8" s="5">
        <v>6.0499999999999998E-2</v>
      </c>
      <c r="P8" s="5">
        <v>6.0499999999999998E-2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-0.14769717942696448</v>
      </c>
      <c r="C9" s="5">
        <f t="shared" si="4"/>
        <v>-0.14543984166488277</v>
      </c>
      <c r="D9" s="5">
        <f t="shared" si="4"/>
        <v>-0.14307714790548393</v>
      </c>
      <c r="E9" s="5">
        <f t="shared" si="4"/>
        <v>-0.1406045857867716</v>
      </c>
      <c r="F9" s="5">
        <f t="shared" si="4"/>
        <v>-0.13801744370022132</v>
      </c>
      <c r="G9" s="5">
        <f t="shared" si="4"/>
        <v>-0.13531080208927235</v>
      </c>
      <c r="H9" s="5">
        <f t="shared" si="4"/>
        <v>-0.13247952436630092</v>
      </c>
      <c r="I9" s="5">
        <f t="shared" si="4"/>
        <v>-0.12951824743137189</v>
      </c>
      <c r="J9" s="5">
        <f t="shared" si="4"/>
        <v>-0.12642137177533219</v>
      </c>
      <c r="K9" s="5">
        <f t="shared" si="4"/>
        <v>-0.12282028521186528</v>
      </c>
      <c r="L9" s="5">
        <f t="shared" si="4"/>
        <v>-0.11906147389241974</v>
      </c>
      <c r="M9" s="5">
        <f t="shared" si="4"/>
        <v>-0.11513802959687643</v>
      </c>
      <c r="N9" s="5">
        <f t="shared" si="4"/>
        <v>-0.11104274153051452</v>
      </c>
      <c r="O9" s="5">
        <f t="shared" si="4"/>
        <v>-0.10676808307148225</v>
      </c>
      <c r="P9" s="5">
        <f t="shared" si="4"/>
        <v>-0.10230619793781717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7.0000000000000007E-2</v>
      </c>
      <c r="C10" s="1">
        <v>7.0000000000000007E-2</v>
      </c>
      <c r="D10" s="1">
        <v>7.0000000000000007E-2</v>
      </c>
      <c r="E10" s="1">
        <v>7.0000000000000007E-2</v>
      </c>
      <c r="F10" s="1">
        <v>7.0000000000000007E-2</v>
      </c>
      <c r="G10" s="1">
        <v>7.0000000000000007E-2</v>
      </c>
      <c r="H10" s="1">
        <v>7.0000000000000007E-2</v>
      </c>
      <c r="I10" s="1">
        <v>7.0000000000000007E-2</v>
      </c>
      <c r="J10" s="1">
        <v>7.0000000000000007E-2</v>
      </c>
      <c r="K10" s="1">
        <v>7.0000000000000007E-2</v>
      </c>
      <c r="L10" s="1">
        <v>7.0000000000000007E-2</v>
      </c>
      <c r="M10" s="1">
        <v>7.0000000000000007E-2</v>
      </c>
      <c r="N10" s="1">
        <v>7.0000000000000007E-2</v>
      </c>
      <c r="O10" s="1">
        <v>7.0000000000000007E-2</v>
      </c>
      <c r="P10" s="1">
        <v>7.0000000000000007E-2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 t="s">
        <v>21</v>
      </c>
      <c r="B11" s="5">
        <v>4.4999999999999997E-3</v>
      </c>
      <c r="C11" s="5">
        <v>4.4999999999999997E-3</v>
      </c>
      <c r="D11" s="5">
        <v>4.4999999999999997E-3</v>
      </c>
      <c r="E11" s="5">
        <v>4.4999999999999997E-3</v>
      </c>
      <c r="F11" s="5">
        <v>4.4999999999999997E-3</v>
      </c>
      <c r="G11" s="5">
        <v>4.4999999999999997E-3</v>
      </c>
      <c r="H11" s="5">
        <v>4.4999999999999997E-3</v>
      </c>
      <c r="I11" s="5">
        <v>4.4999999999999997E-3</v>
      </c>
      <c r="J11" s="5">
        <v>4.4999999999999997E-3</v>
      </c>
      <c r="K11" s="5">
        <v>4.4999999999999997E-3</v>
      </c>
      <c r="L11" s="5">
        <v>4.4999999999999997E-3</v>
      </c>
      <c r="M11" s="5">
        <v>4.4999999999999997E-3</v>
      </c>
      <c r="N11" s="5">
        <v>4.4999999999999997E-3</v>
      </c>
      <c r="O11" s="5">
        <v>4.4999999999999997E-3</v>
      </c>
      <c r="P11" s="5">
        <v>4.4999999999999997E-3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 t="s">
        <v>22</v>
      </c>
      <c r="B12" s="5">
        <v>1.9E-2</v>
      </c>
      <c r="C12" s="5">
        <v>1.9E-2</v>
      </c>
      <c r="D12" s="5">
        <v>1.9E-2</v>
      </c>
      <c r="E12" s="5">
        <v>1.9E-2</v>
      </c>
      <c r="F12" s="5">
        <v>1.9E-2</v>
      </c>
      <c r="G12" s="5">
        <v>1.9E-2</v>
      </c>
      <c r="H12" s="5">
        <v>1.9E-2</v>
      </c>
      <c r="I12" s="5">
        <v>1.9E-2</v>
      </c>
      <c r="J12" s="5">
        <v>1.9E-2</v>
      </c>
      <c r="K12" s="5">
        <v>1.9E-2</v>
      </c>
      <c r="L12" s="5">
        <v>1.9E-2</v>
      </c>
      <c r="M12" s="5">
        <v>1.9E-2</v>
      </c>
      <c r="N12" s="5">
        <v>1.9E-2</v>
      </c>
      <c r="O12" s="5">
        <v>1.9E-2</v>
      </c>
      <c r="P12" s="5">
        <v>1.9E-2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4" spans="1:26" ht="15.75" customHeight="1" x14ac:dyDescent="0.25">
      <c r="A14" s="7" t="s">
        <v>23</v>
      </c>
      <c r="B14" s="7">
        <f t="shared" ref="B14:P14" si="5">B16-B21</f>
        <v>-70786.427499998361</v>
      </c>
      <c r="C14" s="7">
        <f t="shared" si="5"/>
        <v>75798.410796247423</v>
      </c>
      <c r="D14" s="7">
        <f t="shared" si="5"/>
        <v>233665.5104839839</v>
      </c>
      <c r="E14" s="7">
        <f t="shared" si="5"/>
        <v>403536.07043617591</v>
      </c>
      <c r="F14" s="7">
        <f t="shared" si="5"/>
        <v>586175.54001056403</v>
      </c>
      <c r="G14" s="7">
        <f t="shared" si="5"/>
        <v>782396.30609121546</v>
      </c>
      <c r="H14" s="7">
        <f t="shared" si="5"/>
        <v>993060.54285429791</v>
      </c>
      <c r="I14" s="7">
        <f t="shared" si="5"/>
        <v>1219083.2341054641</v>
      </c>
      <c r="J14" s="7">
        <f t="shared" si="5"/>
        <v>1886435.3786318637</v>
      </c>
      <c r="K14" s="7">
        <f t="shared" si="5"/>
        <v>2171859.8896439187</v>
      </c>
      <c r="L14" s="7">
        <f t="shared" si="5"/>
        <v>2477293.3063018769</v>
      </c>
      <c r="M14" s="7">
        <f t="shared" si="5"/>
        <v>2803990.0189609975</v>
      </c>
      <c r="N14" s="7">
        <f t="shared" si="5"/>
        <v>3153281.0102180354</v>
      </c>
      <c r="O14" s="7">
        <f t="shared" si="5"/>
        <v>3526578.4999678843</v>
      </c>
      <c r="P14" s="7">
        <f t="shared" si="5"/>
        <v>3925380.8716657087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19616149.822500002</v>
      </c>
      <c r="C16" s="7">
        <f t="shared" si="6"/>
        <v>19930008.219659999</v>
      </c>
      <c r="D16" s="7">
        <f t="shared" si="6"/>
        <v>20248888.351174559</v>
      </c>
      <c r="E16" s="7">
        <f t="shared" si="6"/>
        <v>20572870.564793352</v>
      </c>
      <c r="F16" s="7">
        <f t="shared" si="6"/>
        <v>20902036.493830048</v>
      </c>
      <c r="G16" s="7">
        <f t="shared" si="6"/>
        <v>21236469.07773133</v>
      </c>
      <c r="H16" s="7">
        <f t="shared" si="6"/>
        <v>21576252.58297503</v>
      </c>
      <c r="I16" s="7">
        <f t="shared" si="6"/>
        <v>21921472.624302629</v>
      </c>
      <c r="J16" s="7">
        <f t="shared" si="6"/>
        <v>22272216.186291475</v>
      </c>
      <c r="K16" s="7">
        <f t="shared" si="6"/>
        <v>22628571.645272139</v>
      </c>
      <c r="L16" s="7">
        <f t="shared" si="6"/>
        <v>22990628.791596495</v>
      </c>
      <c r="M16" s="7">
        <f t="shared" si="6"/>
        <v>23358478.852262042</v>
      </c>
      <c r="N16" s="7">
        <f t="shared" si="6"/>
        <v>23732214.513898235</v>
      </c>
      <c r="O16" s="7">
        <f t="shared" si="6"/>
        <v>24111929.946120605</v>
      </c>
      <c r="P16" s="7">
        <f t="shared" si="6"/>
        <v>24497720.825258538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19296238.5</v>
      </c>
      <c r="C17" s="7">
        <f t="shared" si="7"/>
        <v>19604978.316</v>
      </c>
      <c r="D17" s="7">
        <f t="shared" si="7"/>
        <v>19918657.969055999</v>
      </c>
      <c r="E17" s="7">
        <f t="shared" si="7"/>
        <v>20237356.496560894</v>
      </c>
      <c r="F17" s="7">
        <f t="shared" si="7"/>
        <v>20561154.200505871</v>
      </c>
      <c r="G17" s="7">
        <f t="shared" si="7"/>
        <v>20890132.667713966</v>
      </c>
      <c r="H17" s="7">
        <f t="shared" si="7"/>
        <v>21224374.790397391</v>
      </c>
      <c r="I17" s="7">
        <f t="shared" si="7"/>
        <v>21563964.787043747</v>
      </c>
      <c r="J17" s="7">
        <f t="shared" si="7"/>
        <v>21908988.223636448</v>
      </c>
      <c r="K17" s="7">
        <f t="shared" si="7"/>
        <v>22259532.035214633</v>
      </c>
      <c r="L17" s="7">
        <f t="shared" si="7"/>
        <v>22615684.54777807</v>
      </c>
      <c r="M17" s="7">
        <f t="shared" si="7"/>
        <v>22977535.500542521</v>
      </c>
      <c r="N17" s="7">
        <f t="shared" si="7"/>
        <v>23345176.068551201</v>
      </c>
      <c r="O17" s="7">
        <f t="shared" si="7"/>
        <v>23718698.88564802</v>
      </c>
      <c r="P17" s="7">
        <f t="shared" si="7"/>
        <v>24098198.067818392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319911.32250000001</v>
      </c>
      <c r="C18" s="7">
        <f t="shared" si="8"/>
        <v>325029.90366000001</v>
      </c>
      <c r="D18" s="7">
        <f t="shared" si="8"/>
        <v>330230.38211856002</v>
      </c>
      <c r="E18" s="7">
        <f t="shared" si="8"/>
        <v>335514.06823245698</v>
      </c>
      <c r="F18" s="7">
        <f t="shared" si="8"/>
        <v>340882.29332417628</v>
      </c>
      <c r="G18" s="7">
        <f t="shared" si="8"/>
        <v>346336.41001736315</v>
      </c>
      <c r="H18" s="7">
        <f t="shared" si="8"/>
        <v>351877.79257764097</v>
      </c>
      <c r="I18" s="7">
        <f t="shared" si="8"/>
        <v>357507.83725888317</v>
      </c>
      <c r="J18" s="7">
        <f t="shared" si="8"/>
        <v>363227.96265502536</v>
      </c>
      <c r="K18" s="7">
        <f t="shared" si="8"/>
        <v>369039.61005750578</v>
      </c>
      <c r="L18" s="7">
        <f t="shared" si="8"/>
        <v>374944.24381842592</v>
      </c>
      <c r="M18" s="7">
        <f t="shared" si="8"/>
        <v>380943.35171952075</v>
      </c>
      <c r="N18" s="7">
        <f t="shared" si="8"/>
        <v>387038.44534703315</v>
      </c>
      <c r="O18" s="7">
        <f t="shared" si="8"/>
        <v>393231.06047258567</v>
      </c>
      <c r="P18" s="7">
        <f t="shared" si="8"/>
        <v>399522.75744014705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SUM(B22:B28)</f>
        <v>19686936.25</v>
      </c>
      <c r="C21" s="7">
        <f t="shared" si="9"/>
        <v>19854209.808863752</v>
      </c>
      <c r="D21" s="7">
        <f t="shared" si="9"/>
        <v>20015222.840690576</v>
      </c>
      <c r="E21" s="7">
        <f t="shared" si="9"/>
        <v>20169334.494357176</v>
      </c>
      <c r="F21" s="7">
        <f t="shared" si="9"/>
        <v>20315860.953819484</v>
      </c>
      <c r="G21" s="7">
        <f t="shared" si="9"/>
        <v>20454072.771640114</v>
      </c>
      <c r="H21" s="7">
        <f t="shared" si="9"/>
        <v>20583192.040120732</v>
      </c>
      <c r="I21" s="7">
        <f t="shared" si="9"/>
        <v>20702389.390197165</v>
      </c>
      <c r="J21" s="7">
        <f t="shared" si="9"/>
        <v>20385780.807659611</v>
      </c>
      <c r="K21" s="7">
        <f t="shared" si="9"/>
        <v>20456711.755628221</v>
      </c>
      <c r="L21" s="7">
        <f t="shared" si="9"/>
        <v>20513335.485294618</v>
      </c>
      <c r="M21" s="7">
        <f t="shared" si="9"/>
        <v>20554488.833301045</v>
      </c>
      <c r="N21" s="7">
        <f t="shared" si="9"/>
        <v>20578933.503680199</v>
      </c>
      <c r="O21" s="7">
        <f t="shared" si="9"/>
        <v>20585351.446152721</v>
      </c>
      <c r="P21" s="7">
        <f t="shared" si="9"/>
        <v>20572339.953592829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2400000</v>
      </c>
      <c r="C22" s="7">
        <f t="shared" ref="C22:P22" si="10">B22*(1+C$3)</f>
        <v>2438400</v>
      </c>
      <c r="D22" s="7">
        <f t="shared" si="10"/>
        <v>2477414.3999999999</v>
      </c>
      <c r="E22" s="7">
        <f t="shared" si="10"/>
        <v>2517053.0304</v>
      </c>
      <c r="F22" s="7">
        <f t="shared" si="10"/>
        <v>2557325.8788864003</v>
      </c>
      <c r="G22" s="7">
        <f t="shared" si="10"/>
        <v>2598243.0929485825</v>
      </c>
      <c r="H22" s="7">
        <f t="shared" si="10"/>
        <v>2639814.9824357596</v>
      </c>
      <c r="I22" s="7">
        <f t="shared" si="10"/>
        <v>2682052.0221547317</v>
      </c>
      <c r="J22" s="7">
        <f t="shared" si="10"/>
        <v>2724964.8545092074</v>
      </c>
      <c r="K22" s="7">
        <f t="shared" si="10"/>
        <v>2768564.2921813549</v>
      </c>
      <c r="L22" s="7">
        <f t="shared" si="10"/>
        <v>2812861.3208562569</v>
      </c>
      <c r="M22" s="7">
        <f t="shared" si="10"/>
        <v>2857867.101989957</v>
      </c>
      <c r="N22" s="7">
        <f t="shared" si="10"/>
        <v>2903592.9756217962</v>
      </c>
      <c r="O22" s="7">
        <f t="shared" si="10"/>
        <v>2950050.4632317452</v>
      </c>
      <c r="P22" s="7">
        <f t="shared" si="10"/>
        <v>2997251.2706434531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70000</v>
      </c>
      <c r="C23" s="7">
        <f t="shared" ref="C23:P23" si="11">B23*(1+C$3)</f>
        <v>71120</v>
      </c>
      <c r="D23" s="7">
        <f t="shared" si="11"/>
        <v>72257.919999999998</v>
      </c>
      <c r="E23" s="7">
        <f t="shared" si="11"/>
        <v>73414.046719999998</v>
      </c>
      <c r="F23" s="7">
        <f t="shared" si="11"/>
        <v>74588.671467520006</v>
      </c>
      <c r="G23" s="7">
        <f t="shared" si="11"/>
        <v>75782.090211000323</v>
      </c>
      <c r="H23" s="7">
        <f t="shared" si="11"/>
        <v>76994.603654376333</v>
      </c>
      <c r="I23" s="7">
        <f t="shared" si="11"/>
        <v>78226.51731284635</v>
      </c>
      <c r="J23" s="7">
        <f t="shared" si="11"/>
        <v>79478.14158985189</v>
      </c>
      <c r="K23" s="7">
        <f t="shared" si="11"/>
        <v>80749.791855289528</v>
      </c>
      <c r="L23" s="7">
        <f t="shared" si="11"/>
        <v>82041.788524974167</v>
      </c>
      <c r="M23" s="7">
        <f t="shared" si="11"/>
        <v>83354.457141373758</v>
      </c>
      <c r="N23" s="7">
        <f t="shared" si="11"/>
        <v>84688.128455635742</v>
      </c>
      <c r="O23" s="7">
        <f t="shared" si="11"/>
        <v>86043.138510925914</v>
      </c>
      <c r="P23" s="7">
        <f t="shared" si="11"/>
        <v>87419.828727100728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7">
        <f t="shared" ref="C24:P24" si="12">B24*(1+C$3)</f>
        <v>0</v>
      </c>
      <c r="D24" s="7">
        <f t="shared" si="12"/>
        <v>0</v>
      </c>
      <c r="E24" s="7">
        <f t="shared" si="12"/>
        <v>0</v>
      </c>
      <c r="F24" s="7">
        <f t="shared" si="12"/>
        <v>0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0</v>
      </c>
      <c r="O24" s="7">
        <f t="shared" si="12"/>
        <v>0</v>
      </c>
      <c r="P24" s="7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B2*0.0075</f>
        <v>7616936.25</v>
      </c>
      <c r="C25" s="7">
        <f t="shared" ref="C25:P25" si="13">B25*(1+C$3)</f>
        <v>7738807.2300000004</v>
      </c>
      <c r="D25" s="7">
        <f t="shared" si="13"/>
        <v>7862628.145680001</v>
      </c>
      <c r="E25" s="7">
        <f t="shared" si="13"/>
        <v>7988430.1960108811</v>
      </c>
      <c r="F25" s="7">
        <f t="shared" si="13"/>
        <v>8116245.0791470557</v>
      </c>
      <c r="G25" s="7">
        <f t="shared" si="13"/>
        <v>8246105.0004134085</v>
      </c>
      <c r="H25" s="7">
        <f t="shared" si="13"/>
        <v>8378042.6804200234</v>
      </c>
      <c r="I25" s="7">
        <f t="shared" si="13"/>
        <v>8512091.363306744</v>
      </c>
      <c r="J25" s="7">
        <f t="shared" si="13"/>
        <v>8648284.8251196519</v>
      </c>
      <c r="K25" s="7">
        <f t="shared" si="13"/>
        <v>8786657.3823215663</v>
      </c>
      <c r="L25" s="7">
        <f t="shared" si="13"/>
        <v>8927243.900438711</v>
      </c>
      <c r="M25" s="7">
        <f t="shared" si="13"/>
        <v>9070079.8028457314</v>
      </c>
      <c r="N25" s="7">
        <f t="shared" si="13"/>
        <v>9215201.0796912629</v>
      </c>
      <c r="O25" s="7">
        <f t="shared" si="13"/>
        <v>9362644.2969663236</v>
      </c>
      <c r="P25" s="7">
        <f t="shared" si="13"/>
        <v>9512446.6057177857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40</v>
      </c>
      <c r="B26" s="7">
        <v>100000</v>
      </c>
      <c r="C26" s="7">
        <f t="shared" ref="C26:P26" si="14">B26*(1+C$3)</f>
        <v>101600</v>
      </c>
      <c r="D26" s="7">
        <f t="shared" si="14"/>
        <v>103225.60000000001</v>
      </c>
      <c r="E26" s="7">
        <f t="shared" si="14"/>
        <v>104877.2096</v>
      </c>
      <c r="F26" s="7">
        <f t="shared" si="14"/>
        <v>106555.24495360001</v>
      </c>
      <c r="G26" s="7">
        <f t="shared" si="14"/>
        <v>108260.1288728576</v>
      </c>
      <c r="H26" s="7">
        <f t="shared" si="14"/>
        <v>109992.29093482332</v>
      </c>
      <c r="I26" s="7">
        <f t="shared" si="14"/>
        <v>111752.1675897805</v>
      </c>
      <c r="J26" s="7">
        <f t="shared" si="14"/>
        <v>113540.20227121699</v>
      </c>
      <c r="K26" s="7">
        <f t="shared" si="14"/>
        <v>115356.84550755646</v>
      </c>
      <c r="L26" s="7">
        <f t="shared" si="14"/>
        <v>117202.55503567736</v>
      </c>
      <c r="M26" s="7">
        <f t="shared" si="14"/>
        <v>119077.7959162482</v>
      </c>
      <c r="N26" s="7">
        <f t="shared" si="14"/>
        <v>120983.04065090818</v>
      </c>
      <c r="O26" s="7">
        <f t="shared" si="14"/>
        <v>122918.76930132271</v>
      </c>
      <c r="P26" s="7">
        <f t="shared" si="14"/>
        <v>124885.46961014387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33</v>
      </c>
      <c r="B27" s="7">
        <v>425000</v>
      </c>
      <c r="C27" s="7">
        <v>425000</v>
      </c>
      <c r="D27" s="7">
        <v>425000</v>
      </c>
      <c r="E27" s="7">
        <v>425000</v>
      </c>
      <c r="F27" s="7">
        <v>425000</v>
      </c>
      <c r="G27" s="7">
        <v>425000</v>
      </c>
      <c r="H27" s="7">
        <v>425000</v>
      </c>
      <c r="I27" s="7">
        <v>425000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 t="s">
        <v>34</v>
      </c>
      <c r="B28" s="7">
        <f>B8*-B7</f>
        <v>9075000</v>
      </c>
      <c r="C28" s="7">
        <f t="shared" ref="C28:P28" si="15">-C8*C7</f>
        <v>9079282.5788637511</v>
      </c>
      <c r="D28" s="7">
        <f t="shared" si="15"/>
        <v>9074696.7750105765</v>
      </c>
      <c r="E28" s="7">
        <f t="shared" si="15"/>
        <v>9060560.0116262957</v>
      </c>
      <c r="F28" s="7">
        <f t="shared" si="15"/>
        <v>9036146.079364907</v>
      </c>
      <c r="G28" s="7">
        <f t="shared" si="15"/>
        <v>9000682.4591942672</v>
      </c>
      <c r="H28" s="7">
        <f t="shared" si="15"/>
        <v>8953347.4826757498</v>
      </c>
      <c r="I28" s="7">
        <f t="shared" si="15"/>
        <v>8893267.3198330626</v>
      </c>
      <c r="J28" s="7">
        <f t="shared" si="15"/>
        <v>8819512.7841696832</v>
      </c>
      <c r="K28" s="7">
        <f t="shared" si="15"/>
        <v>8705383.4437624551</v>
      </c>
      <c r="L28" s="7">
        <f t="shared" si="15"/>
        <v>8573985.9204389993</v>
      </c>
      <c r="M28" s="7">
        <f t="shared" si="15"/>
        <v>8424109.6754077356</v>
      </c>
      <c r="N28" s="7">
        <f t="shared" si="15"/>
        <v>8254468.2792605944</v>
      </c>
      <c r="O28" s="7">
        <f t="shared" si="15"/>
        <v>8063694.7781424029</v>
      </c>
      <c r="P28" s="7">
        <f t="shared" si="15"/>
        <v>7850336.7788943462</v>
      </c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BD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5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56" ht="15.75" customHeight="1" x14ac:dyDescent="0.25">
      <c r="A2" s="7" t="s">
        <v>12</v>
      </c>
      <c r="B2" s="7">
        <v>174746000</v>
      </c>
      <c r="C2" s="7">
        <f t="shared" ref="C2:P2" si="0">B2*(1+B3)</f>
        <v>178153547</v>
      </c>
      <c r="D2" s="7">
        <f t="shared" si="0"/>
        <v>181627541.1665</v>
      </c>
      <c r="E2" s="7">
        <f t="shared" si="0"/>
        <v>185169278.21924677</v>
      </c>
      <c r="F2" s="7">
        <f t="shared" si="0"/>
        <v>188780079.1445221</v>
      </c>
      <c r="G2" s="7">
        <f t="shared" si="0"/>
        <v>192461290.68784028</v>
      </c>
      <c r="H2" s="7">
        <f t="shared" si="0"/>
        <v>196214285.85625318</v>
      </c>
      <c r="I2" s="7">
        <f t="shared" si="0"/>
        <v>200040464.43045014</v>
      </c>
      <c r="J2" s="7">
        <f t="shared" si="0"/>
        <v>203941253.48684394</v>
      </c>
      <c r="K2" s="7">
        <f t="shared" si="0"/>
        <v>207918107.92983741</v>
      </c>
      <c r="L2" s="7">
        <f t="shared" si="0"/>
        <v>211972511.03446925</v>
      </c>
      <c r="M2" s="7">
        <f t="shared" si="0"/>
        <v>216105974.99964142</v>
      </c>
      <c r="N2" s="7">
        <f t="shared" si="0"/>
        <v>220320041.51213443</v>
      </c>
      <c r="O2" s="7">
        <f t="shared" si="0"/>
        <v>224616282.32162106</v>
      </c>
      <c r="P2" s="7">
        <f t="shared" si="0"/>
        <v>228996299.82689267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15.75" customHeight="1" x14ac:dyDescent="0.25">
      <c r="A3" s="5" t="s">
        <v>13</v>
      </c>
      <c r="B3" s="5">
        <v>1.95E-2</v>
      </c>
      <c r="C3" s="5">
        <v>1.95E-2</v>
      </c>
      <c r="D3" s="5">
        <v>1.95E-2</v>
      </c>
      <c r="E3" s="5">
        <v>1.95E-2</v>
      </c>
      <c r="F3" s="5">
        <v>1.95E-2</v>
      </c>
      <c r="G3" s="5">
        <v>1.95E-2</v>
      </c>
      <c r="H3" s="5">
        <v>1.95E-2</v>
      </c>
      <c r="I3" s="5">
        <v>1.95E-2</v>
      </c>
      <c r="J3" s="5">
        <v>1.95E-2</v>
      </c>
      <c r="K3" s="5">
        <v>1.95E-2</v>
      </c>
      <c r="L3" s="5">
        <v>1.95E-2</v>
      </c>
      <c r="M3" s="5">
        <v>1.95E-2</v>
      </c>
      <c r="N3" s="5">
        <v>1.95E-2</v>
      </c>
      <c r="O3" s="5">
        <v>1.95E-2</v>
      </c>
      <c r="P3" s="5">
        <v>1.95E-2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5.75" customHeight="1" x14ac:dyDescent="0.25">
      <c r="A4" s="6" t="s">
        <v>14</v>
      </c>
      <c r="B4" s="6">
        <v>6110000</v>
      </c>
      <c r="C4" s="6">
        <f t="shared" ref="C4:P4" si="1">B4*(1+B5)</f>
        <v>6177209.9999999991</v>
      </c>
      <c r="D4" s="6">
        <f t="shared" si="1"/>
        <v>6245159.3099999987</v>
      </c>
      <c r="E4" s="6">
        <f t="shared" si="1"/>
        <v>6313856.0624099979</v>
      </c>
      <c r="F4" s="6">
        <f t="shared" si="1"/>
        <v>6383308.4790965077</v>
      </c>
      <c r="G4" s="6">
        <f t="shared" si="1"/>
        <v>6453524.872366569</v>
      </c>
      <c r="H4" s="6">
        <f t="shared" si="1"/>
        <v>6524513.6459626006</v>
      </c>
      <c r="I4" s="6">
        <f t="shared" si="1"/>
        <v>6596283.2960681887</v>
      </c>
      <c r="J4" s="6">
        <f t="shared" si="1"/>
        <v>6668842.412324938</v>
      </c>
      <c r="K4" s="6">
        <f t="shared" si="1"/>
        <v>6742199.6788605116</v>
      </c>
      <c r="L4" s="6">
        <f t="shared" si="1"/>
        <v>6816363.8753279764</v>
      </c>
      <c r="M4" s="6">
        <f t="shared" si="1"/>
        <v>6891343.8779565832</v>
      </c>
      <c r="N4" s="6">
        <f t="shared" si="1"/>
        <v>6967148.6606141049</v>
      </c>
      <c r="O4" s="6">
        <f t="shared" si="1"/>
        <v>7043787.2958808597</v>
      </c>
      <c r="P4" s="6">
        <f t="shared" si="1"/>
        <v>7121268.9561355487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ht="15.75" customHeight="1" x14ac:dyDescent="0.25">
      <c r="A6" s="9" t="s">
        <v>16</v>
      </c>
      <c r="B6" s="9">
        <f t="shared" ref="B6:P6" si="2">B2/B4</f>
        <v>28.6</v>
      </c>
      <c r="C6" s="9">
        <f t="shared" si="2"/>
        <v>28.840454995054404</v>
      </c>
      <c r="D6" s="9">
        <f t="shared" si="2"/>
        <v>29.082931619641908</v>
      </c>
      <c r="E6" s="9">
        <f t="shared" si="2"/>
        <v>29.327446870647808</v>
      </c>
      <c r="F6" s="9">
        <f t="shared" si="2"/>
        <v>29.574017887858993</v>
      </c>
      <c r="G6" s="9">
        <f t="shared" si="2"/>
        <v>29.822661955165426</v>
      </c>
      <c r="H6" s="9">
        <f t="shared" si="2"/>
        <v>30.073396501771668</v>
      </c>
      <c r="I6" s="9">
        <f t="shared" si="2"/>
        <v>30.326239103418615</v>
      </c>
      <c r="J6" s="9">
        <f t="shared" si="2"/>
        <v>30.581207483615515</v>
      </c>
      <c r="K6" s="9">
        <f t="shared" si="2"/>
        <v>30.838319514882318</v>
      </c>
      <c r="L6" s="9">
        <f t="shared" si="2"/>
        <v>31.097593220002501</v>
      </c>
      <c r="M6" s="9">
        <f t="shared" si="2"/>
        <v>31.359046773286405</v>
      </c>
      <c r="N6" s="9">
        <f t="shared" si="2"/>
        <v>31.622698501845196</v>
      </c>
      <c r="O6" s="9">
        <f t="shared" si="2"/>
        <v>31.888566886875552</v>
      </c>
      <c r="P6" s="9">
        <f t="shared" si="2"/>
        <v>32.156670564955121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:56" ht="15.75" customHeight="1" x14ac:dyDescent="0.25">
      <c r="A7" s="7" t="s">
        <v>17</v>
      </c>
      <c r="B7" s="7">
        <v>-38000000</v>
      </c>
      <c r="C7" s="7">
        <f t="shared" ref="C7:P7" si="3">B7+B14</f>
        <v>-37448046.960000001</v>
      </c>
      <c r="D7" s="7">
        <f t="shared" si="3"/>
        <v>-36819612.714120001</v>
      </c>
      <c r="E7" s="7">
        <f t="shared" si="3"/>
        <v>-36110248.153981335</v>
      </c>
      <c r="F7" s="7">
        <f t="shared" si="3"/>
        <v>-35315291.373097405</v>
      </c>
      <c r="G7" s="7">
        <f t="shared" si="3"/>
        <v>-34429858.294000529</v>
      </c>
      <c r="H7" s="7">
        <f t="shared" si="3"/>
        <v>-33448832.899395652</v>
      </c>
      <c r="I7" s="7">
        <f t="shared" si="3"/>
        <v>-32366857.050991025</v>
      </c>
      <c r="J7" s="7">
        <f t="shared" si="3"/>
        <v>-31178319.878989585</v>
      </c>
      <c r="K7" s="7">
        <f t="shared" si="3"/>
        <v>-29877346.724531643</v>
      </c>
      <c r="L7" s="7">
        <f t="shared" si="3"/>
        <v>-28457787.616657957</v>
      </c>
      <c r="M7" s="7">
        <f t="shared" si="3"/>
        <v>-26913205.264612105</v>
      </c>
      <c r="N7" s="7">
        <f t="shared" si="3"/>
        <v>-25236862.545519982</v>
      </c>
      <c r="O7" s="7">
        <f t="shared" si="3"/>
        <v>-23421709.466672104</v>
      </c>
      <c r="P7" s="7">
        <f t="shared" si="3"/>
        <v>-21460369.580789108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ht="15.75" customHeight="1" x14ac:dyDescent="0.25">
      <c r="A8" s="5" t="s">
        <v>18</v>
      </c>
      <c r="B8" s="5">
        <v>0.04</v>
      </c>
      <c r="C8" s="5">
        <v>0.04</v>
      </c>
      <c r="D8" s="5">
        <v>0.04</v>
      </c>
      <c r="E8" s="5">
        <v>0.04</v>
      </c>
      <c r="F8" s="5">
        <v>0.04</v>
      </c>
      <c r="G8" s="5">
        <v>0.04</v>
      </c>
      <c r="H8" s="5">
        <v>0.04</v>
      </c>
      <c r="I8" s="5">
        <v>0.04</v>
      </c>
      <c r="J8" s="5">
        <v>0.04</v>
      </c>
      <c r="K8" s="5">
        <v>0.04</v>
      </c>
      <c r="L8" s="5">
        <v>0.04</v>
      </c>
      <c r="M8" s="5">
        <v>0.04</v>
      </c>
      <c r="N8" s="5">
        <v>0.04</v>
      </c>
      <c r="O8" s="5">
        <v>0.04</v>
      </c>
      <c r="P8" s="5">
        <v>0.04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5.75" customHeight="1" x14ac:dyDescent="0.25">
      <c r="A9" s="1" t="s">
        <v>19</v>
      </c>
      <c r="B9" s="5">
        <f t="shared" ref="B9:P9" si="4">B7/B2</f>
        <v>-0.21745848259759881</v>
      </c>
      <c r="C9" s="5">
        <f t="shared" si="4"/>
        <v>-0.21020096198253072</v>
      </c>
      <c r="D9" s="5">
        <f t="shared" si="4"/>
        <v>-0.2027204270764589</v>
      </c>
      <c r="E9" s="5">
        <f t="shared" si="4"/>
        <v>-0.19501209110522946</v>
      </c>
      <c r="F9" s="5">
        <f t="shared" si="4"/>
        <v>-0.18707106985616581</v>
      </c>
      <c r="G9" s="5">
        <f t="shared" si="4"/>
        <v>-0.17889237971412925</v>
      </c>
      <c r="H9" s="5">
        <f t="shared" si="4"/>
        <v>-0.17047093565807084</v>
      </c>
      <c r="I9" s="5">
        <f t="shared" si="4"/>
        <v>-0.16180154921727999</v>
      </c>
      <c r="J9" s="5">
        <f t="shared" si="4"/>
        <v>-0.15287892638651879</v>
      </c>
      <c r="K9" s="5">
        <f t="shared" si="4"/>
        <v>-0.14369766549921589</v>
      </c>
      <c r="L9" s="5">
        <f t="shared" si="4"/>
        <v>-0.1342522550578758</v>
      </c>
      <c r="M9" s="5">
        <f t="shared" si="4"/>
        <v>-0.12453707152084417</v>
      </c>
      <c r="N9" s="5">
        <f t="shared" si="4"/>
        <v>-0.11454637704455056</v>
      </c>
      <c r="O9" s="5">
        <f t="shared" si="4"/>
        <v>-0.10427431718033374</v>
      </c>
      <c r="P9" s="5">
        <f t="shared" si="4"/>
        <v>-9.37149185249362E-2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ht="15.75" customHeight="1" x14ac:dyDescent="0.25">
      <c r="A10" s="1" t="s">
        <v>20</v>
      </c>
      <c r="B10" s="1">
        <v>0.28000000000000003</v>
      </c>
      <c r="C10" s="1">
        <v>0.28000000000000003</v>
      </c>
      <c r="D10" s="1">
        <v>0.28000000000000003</v>
      </c>
      <c r="E10" s="1">
        <v>0.28000000000000003</v>
      </c>
      <c r="F10" s="1">
        <v>0.28000000000000003</v>
      </c>
      <c r="G10" s="1">
        <v>0.28000000000000003</v>
      </c>
      <c r="H10" s="1">
        <v>0.28000000000000003</v>
      </c>
      <c r="I10" s="1">
        <v>0.28000000000000003</v>
      </c>
      <c r="J10" s="1">
        <v>0.28000000000000003</v>
      </c>
      <c r="K10" s="1">
        <v>0.28000000000000003</v>
      </c>
      <c r="L10" s="1">
        <v>0.28000000000000003</v>
      </c>
      <c r="M10" s="1">
        <v>0.28000000000000003</v>
      </c>
      <c r="N10" s="1">
        <v>0.28000000000000003</v>
      </c>
      <c r="O10" s="1">
        <v>0.28000000000000003</v>
      </c>
      <c r="P10" s="1">
        <v>0.28000000000000003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ht="15.75" customHeight="1" x14ac:dyDescent="0.25">
      <c r="A11" s="1" t="s">
        <v>21</v>
      </c>
      <c r="B11" s="5">
        <v>5.8000000000000003E-2</v>
      </c>
      <c r="C11" s="5">
        <v>5.8000000000000003E-2</v>
      </c>
      <c r="D11" s="5">
        <v>5.8000000000000003E-2</v>
      </c>
      <c r="E11" s="5">
        <v>5.8000000000000003E-2</v>
      </c>
      <c r="F11" s="5">
        <v>5.8000000000000003E-2</v>
      </c>
      <c r="G11" s="5">
        <v>5.8000000000000003E-2</v>
      </c>
      <c r="H11" s="5">
        <v>5.8000000000000003E-2</v>
      </c>
      <c r="I11" s="5">
        <v>5.8000000000000003E-2</v>
      </c>
      <c r="J11" s="5">
        <v>5.8000000000000003E-2</v>
      </c>
      <c r="K11" s="5">
        <v>5.8000000000000003E-2</v>
      </c>
      <c r="L11" s="5">
        <v>5.8000000000000003E-2</v>
      </c>
      <c r="M11" s="5">
        <v>5.8000000000000003E-2</v>
      </c>
      <c r="N11" s="5">
        <v>5.8000000000000003E-2</v>
      </c>
      <c r="O11" s="5">
        <v>5.8000000000000003E-2</v>
      </c>
      <c r="P11" s="5">
        <v>5.8000000000000003E-2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ht="15.75" customHeight="1" x14ac:dyDescent="0.25">
      <c r="A12" s="1" t="s">
        <v>22</v>
      </c>
      <c r="B12" s="5">
        <v>0.05</v>
      </c>
      <c r="C12" s="5">
        <v>0.05</v>
      </c>
      <c r="D12" s="5">
        <v>0.05</v>
      </c>
      <c r="E12" s="5">
        <v>0.05</v>
      </c>
      <c r="F12" s="5">
        <v>0.05</v>
      </c>
      <c r="G12" s="5">
        <v>0.05</v>
      </c>
      <c r="H12" s="5">
        <v>0.05</v>
      </c>
      <c r="I12" s="5">
        <v>0.05</v>
      </c>
      <c r="J12" s="5">
        <v>0.05</v>
      </c>
      <c r="K12" s="5">
        <v>0.05</v>
      </c>
      <c r="L12" s="5">
        <v>0.05</v>
      </c>
      <c r="M12" s="5">
        <v>0.05</v>
      </c>
      <c r="N12" s="5">
        <v>0.05</v>
      </c>
      <c r="O12" s="5">
        <v>0.05</v>
      </c>
      <c r="P12" s="5">
        <v>0.05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4" spans="1:56" ht="15.75" customHeight="1" x14ac:dyDescent="0.25">
      <c r="A14" s="7" t="s">
        <v>23</v>
      </c>
      <c r="B14" s="7">
        <f t="shared" ref="B14:P14" si="5">B16-B22</f>
        <v>551953.03999999911</v>
      </c>
      <c r="C14" s="7">
        <f t="shared" si="5"/>
        <v>628434.24588000029</v>
      </c>
      <c r="D14" s="7">
        <f t="shared" si="5"/>
        <v>709364.56013866328</v>
      </c>
      <c r="E14" s="7">
        <f t="shared" si="5"/>
        <v>794956.78088392876</v>
      </c>
      <c r="F14" s="7">
        <f t="shared" si="5"/>
        <v>885433.07909687608</v>
      </c>
      <c r="G14" s="7">
        <f t="shared" si="5"/>
        <v>981025.3946048785</v>
      </c>
      <c r="H14" s="7">
        <f t="shared" si="5"/>
        <v>1081975.8484046273</v>
      </c>
      <c r="I14" s="7">
        <f t="shared" si="5"/>
        <v>1188537.1720014401</v>
      </c>
      <c r="J14" s="7">
        <f t="shared" si="5"/>
        <v>1300973.1544579435</v>
      </c>
      <c r="K14" s="7">
        <f t="shared" si="5"/>
        <v>1419559.1078736838</v>
      </c>
      <c r="L14" s="7">
        <f t="shared" si="5"/>
        <v>1544582.3520458527</v>
      </c>
      <c r="M14" s="7">
        <f t="shared" si="5"/>
        <v>1676342.7190921232</v>
      </c>
      <c r="N14" s="7">
        <f t="shared" si="5"/>
        <v>1815153.0788478777</v>
      </c>
      <c r="O14" s="7">
        <f t="shared" si="5"/>
        <v>1961339.885882996</v>
      </c>
      <c r="P14" s="7">
        <f t="shared" si="5"/>
        <v>2115243.7490175664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ht="15.75" customHeight="1" x14ac:dyDescent="0.25">
      <c r="A16" s="7" t="s">
        <v>24</v>
      </c>
      <c r="B16" s="7">
        <f t="shared" ref="B16:P16" si="6">SUM(B17:B20)</f>
        <v>15075175.039999999</v>
      </c>
      <c r="C16" s="7">
        <f t="shared" si="6"/>
        <v>15383140.95328</v>
      </c>
      <c r="D16" s="7">
        <f t="shared" si="6"/>
        <v>15697441.201868962</v>
      </c>
      <c r="E16" s="7">
        <f t="shared" si="6"/>
        <v>16018207.03680541</v>
      </c>
      <c r="F16" s="7">
        <f t="shared" si="6"/>
        <v>16345572.450213365</v>
      </c>
      <c r="G16" s="7">
        <f t="shared" si="6"/>
        <v>16679674.233023247</v>
      </c>
      <c r="H16" s="7">
        <f t="shared" si="6"/>
        <v>17020652.033918642</v>
      </c>
      <c r="I16" s="7">
        <f t="shared" si="6"/>
        <v>17368648.419535264</v>
      </c>
      <c r="J16" s="7">
        <f t="shared" si="6"/>
        <v>17723808.93593885</v>
      </c>
      <c r="K16" s="7">
        <f t="shared" si="6"/>
        <v>18086282.17140954</v>
      </c>
      <c r="L16" s="7">
        <f t="shared" si="6"/>
        <v>18456219.820560575</v>
      </c>
      <c r="M16" s="7">
        <f t="shared" si="6"/>
        <v>18833776.749820057</v>
      </c>
      <c r="N16" s="7">
        <f t="shared" si="6"/>
        <v>19219111.064304926</v>
      </c>
      <c r="O16" s="7">
        <f t="shared" si="6"/>
        <v>19612384.176117036</v>
      </c>
      <c r="P16" s="7">
        <f t="shared" si="6"/>
        <v>20013760.874091849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ht="15.75" customHeight="1" x14ac:dyDescent="0.25">
      <c r="A17" s="7" t="s">
        <v>25</v>
      </c>
      <c r="B17" s="7">
        <f t="shared" ref="B17:P17" si="7">B12*B2</f>
        <v>8737300</v>
      </c>
      <c r="C17" s="7">
        <f t="shared" si="7"/>
        <v>8907677.3499999996</v>
      </c>
      <c r="D17" s="7">
        <f t="shared" si="7"/>
        <v>9081377.0583250001</v>
      </c>
      <c r="E17" s="7">
        <f t="shared" si="7"/>
        <v>9258463.9109623395</v>
      </c>
      <c r="F17" s="7">
        <f t="shared" si="7"/>
        <v>9439003.957226105</v>
      </c>
      <c r="G17" s="7">
        <f t="shared" si="7"/>
        <v>9623064.5343920141</v>
      </c>
      <c r="H17" s="7">
        <f t="shared" si="7"/>
        <v>9810714.2928126585</v>
      </c>
      <c r="I17" s="7">
        <f t="shared" si="7"/>
        <v>10002023.221522508</v>
      </c>
      <c r="J17" s="7">
        <f t="shared" si="7"/>
        <v>10197062.674342198</v>
      </c>
      <c r="K17" s="7">
        <f t="shared" si="7"/>
        <v>10395905.39649187</v>
      </c>
      <c r="L17" s="7">
        <f t="shared" si="7"/>
        <v>10598625.551723463</v>
      </c>
      <c r="M17" s="7">
        <f t="shared" si="7"/>
        <v>10805298.749982072</v>
      </c>
      <c r="N17" s="7">
        <f t="shared" si="7"/>
        <v>11016002.075606722</v>
      </c>
      <c r="O17" s="7">
        <f t="shared" si="7"/>
        <v>11230814.116081053</v>
      </c>
      <c r="P17" s="7">
        <f t="shared" si="7"/>
        <v>11449814.991344634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ht="15.75" customHeight="1" x14ac:dyDescent="0.25">
      <c r="A18" s="7" t="s">
        <v>26</v>
      </c>
      <c r="B18" s="7">
        <f t="shared" ref="B18:P18" si="8">B11*B10*B2</f>
        <v>2837875.04</v>
      </c>
      <c r="C18" s="7">
        <f t="shared" si="8"/>
        <v>2893213.6032800004</v>
      </c>
      <c r="D18" s="7">
        <f t="shared" si="8"/>
        <v>2949631.2685439601</v>
      </c>
      <c r="E18" s="7">
        <f t="shared" si="8"/>
        <v>3007149.0782805677</v>
      </c>
      <c r="F18" s="7">
        <f t="shared" si="8"/>
        <v>3065788.4853070392</v>
      </c>
      <c r="G18" s="7">
        <f t="shared" si="8"/>
        <v>3125571.3607705263</v>
      </c>
      <c r="H18" s="7">
        <f t="shared" si="8"/>
        <v>3186520.0023055519</v>
      </c>
      <c r="I18" s="7">
        <f t="shared" si="8"/>
        <v>3248657.1423505107</v>
      </c>
      <c r="J18" s="7">
        <f t="shared" si="8"/>
        <v>3312005.9566263459</v>
      </c>
      <c r="K18" s="7">
        <f t="shared" si="8"/>
        <v>3376590.0727805598</v>
      </c>
      <c r="L18" s="7">
        <f t="shared" si="8"/>
        <v>3442433.5791997807</v>
      </c>
      <c r="M18" s="7">
        <f t="shared" si="8"/>
        <v>3509561.0339941769</v>
      </c>
      <c r="N18" s="7">
        <f t="shared" si="8"/>
        <v>3577997.4741570633</v>
      </c>
      <c r="O18" s="7">
        <f t="shared" si="8"/>
        <v>3647768.4249031264</v>
      </c>
      <c r="P18" s="7">
        <f t="shared" si="8"/>
        <v>3718899.9091887372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5.75" customHeight="1" x14ac:dyDescent="0.25">
      <c r="A20" s="7" t="s">
        <v>41</v>
      </c>
      <c r="B20" s="7">
        <v>3500000</v>
      </c>
      <c r="C20" s="7">
        <f t="shared" ref="C20:P20" si="9">B20*(1.004+C$3)</f>
        <v>3582250.0000000005</v>
      </c>
      <c r="D20" s="7">
        <f t="shared" si="9"/>
        <v>3666432.8750000009</v>
      </c>
      <c r="E20" s="7">
        <f t="shared" si="9"/>
        <v>3752594.0475625014</v>
      </c>
      <c r="F20" s="7">
        <f t="shared" si="9"/>
        <v>3840780.0076802205</v>
      </c>
      <c r="G20" s="7">
        <f t="shared" si="9"/>
        <v>3931038.3378607058</v>
      </c>
      <c r="H20" s="7">
        <f t="shared" si="9"/>
        <v>4023417.7388004325</v>
      </c>
      <c r="I20" s="7">
        <f t="shared" si="9"/>
        <v>4117968.0556622432</v>
      </c>
      <c r="J20" s="7">
        <f t="shared" si="9"/>
        <v>4214740.3049703063</v>
      </c>
      <c r="K20" s="7">
        <f t="shared" si="9"/>
        <v>4313786.7021371089</v>
      </c>
      <c r="L20" s="7">
        <f t="shared" si="9"/>
        <v>4415160.6896373313</v>
      </c>
      <c r="M20" s="7">
        <f t="shared" si="9"/>
        <v>4518916.9658438088</v>
      </c>
      <c r="N20" s="7">
        <f t="shared" si="9"/>
        <v>4625111.5145411389</v>
      </c>
      <c r="O20" s="7">
        <f t="shared" si="9"/>
        <v>4733801.6351328557</v>
      </c>
      <c r="P20" s="7">
        <f t="shared" si="9"/>
        <v>4845045.9735584781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</row>
    <row r="22" spans="1:56" ht="15.75" customHeight="1" x14ac:dyDescent="0.25">
      <c r="A22" s="7" t="s">
        <v>28</v>
      </c>
      <c r="B22" s="7">
        <f t="shared" ref="B22:P22" si="10">SUM(B23:B28)</f>
        <v>14523222</v>
      </c>
      <c r="C22" s="7">
        <f t="shared" si="10"/>
        <v>14754706.7074</v>
      </c>
      <c r="D22" s="7">
        <f t="shared" si="10"/>
        <v>14988076.641730299</v>
      </c>
      <c r="E22" s="7">
        <f t="shared" si="10"/>
        <v>15223250.255921481</v>
      </c>
      <c r="F22" s="7">
        <f t="shared" si="10"/>
        <v>15460139.371116489</v>
      </c>
      <c r="G22" s="7">
        <f t="shared" si="10"/>
        <v>15698648.838418368</v>
      </c>
      <c r="H22" s="7">
        <f t="shared" si="10"/>
        <v>15938676.185514014</v>
      </c>
      <c r="I22" s="7">
        <f t="shared" si="10"/>
        <v>16180111.247533824</v>
      </c>
      <c r="J22" s="7">
        <f t="shared" si="10"/>
        <v>16422835.781480907</v>
      </c>
      <c r="K22" s="7">
        <f t="shared" si="10"/>
        <v>16666723.063535856</v>
      </c>
      <c r="L22" s="7">
        <f t="shared" si="10"/>
        <v>16911637.468514722</v>
      </c>
      <c r="M22" s="7">
        <f t="shared" si="10"/>
        <v>17157434.030727934</v>
      </c>
      <c r="N22" s="7">
        <f t="shared" si="10"/>
        <v>17403957.985457048</v>
      </c>
      <c r="O22" s="7">
        <f t="shared" si="10"/>
        <v>17651044.29023404</v>
      </c>
      <c r="P22" s="7">
        <f t="shared" si="10"/>
        <v>17898517.125074282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5.75" customHeight="1" x14ac:dyDescent="0.25">
      <c r="A23" s="7" t="s">
        <v>29</v>
      </c>
      <c r="B23" s="7">
        <v>2615000</v>
      </c>
      <c r="C23" s="7">
        <f t="shared" ref="C23:P23" si="11">B23*(1+C$3)</f>
        <v>2665992.5</v>
      </c>
      <c r="D23" s="7">
        <f t="shared" si="11"/>
        <v>2717979.3537500002</v>
      </c>
      <c r="E23" s="7">
        <f t="shared" si="11"/>
        <v>2770979.9511481253</v>
      </c>
      <c r="F23" s="7">
        <f t="shared" si="11"/>
        <v>2825014.060195514</v>
      </c>
      <c r="G23" s="7">
        <f t="shared" si="11"/>
        <v>2880101.8343693269</v>
      </c>
      <c r="H23" s="7">
        <f t="shared" si="11"/>
        <v>2936263.8201395292</v>
      </c>
      <c r="I23" s="7">
        <f t="shared" si="11"/>
        <v>2993520.9646322504</v>
      </c>
      <c r="J23" s="7">
        <f t="shared" si="11"/>
        <v>3051894.6234425795</v>
      </c>
      <c r="K23" s="7">
        <f t="shared" si="11"/>
        <v>3111406.5685997102</v>
      </c>
      <c r="L23" s="7">
        <f t="shared" si="11"/>
        <v>3172078.9966874048</v>
      </c>
      <c r="M23" s="7">
        <f t="shared" si="11"/>
        <v>3233934.5371228093</v>
      </c>
      <c r="N23" s="7">
        <f t="shared" si="11"/>
        <v>3296996.2605967042</v>
      </c>
      <c r="O23" s="7">
        <f t="shared" si="11"/>
        <v>3361287.6876783404</v>
      </c>
      <c r="P23" s="7">
        <f t="shared" si="11"/>
        <v>3426832.7975880681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ht="15.75" customHeight="1" x14ac:dyDescent="0.25">
      <c r="A24" s="7" t="s">
        <v>30</v>
      </c>
      <c r="B24" s="7">
        <v>8955000</v>
      </c>
      <c r="C24" s="7">
        <f t="shared" ref="C24:P24" si="12">B24*(1+C$3)</f>
        <v>9129622.5</v>
      </c>
      <c r="D24" s="7">
        <f t="shared" si="12"/>
        <v>9307650.1387499999</v>
      </c>
      <c r="E24" s="7">
        <f t="shared" si="12"/>
        <v>9489149.316455625</v>
      </c>
      <c r="F24" s="7">
        <f t="shared" si="12"/>
        <v>9674187.728126511</v>
      </c>
      <c r="G24" s="7">
        <f t="shared" si="12"/>
        <v>9862834.3888249788</v>
      </c>
      <c r="H24" s="7">
        <f t="shared" si="12"/>
        <v>10055159.659407066</v>
      </c>
      <c r="I24" s="7">
        <f t="shared" si="12"/>
        <v>10251235.272765504</v>
      </c>
      <c r="J24" s="7">
        <f t="shared" si="12"/>
        <v>10451134.360584432</v>
      </c>
      <c r="K24" s="7">
        <f t="shared" si="12"/>
        <v>10654931.48061583</v>
      </c>
      <c r="L24" s="7">
        <f t="shared" si="12"/>
        <v>10862702.644487839</v>
      </c>
      <c r="M24" s="7">
        <f t="shared" si="12"/>
        <v>11074525.346055353</v>
      </c>
      <c r="N24" s="7">
        <f t="shared" si="12"/>
        <v>11290478.590303434</v>
      </c>
      <c r="O24" s="7">
        <f t="shared" si="12"/>
        <v>11510642.922814352</v>
      </c>
      <c r="P24" s="7">
        <f t="shared" si="12"/>
        <v>11735100.459809233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ht="15.75" customHeight="1" x14ac:dyDescent="0.25">
      <c r="A25" s="7" t="s">
        <v>31</v>
      </c>
      <c r="B25" s="7">
        <v>210000</v>
      </c>
      <c r="C25" s="7">
        <f t="shared" ref="C25:P25" si="13">B25*(1+C$3)</f>
        <v>214095.00000000003</v>
      </c>
      <c r="D25" s="7">
        <f t="shared" si="13"/>
        <v>218269.85250000004</v>
      </c>
      <c r="E25" s="7">
        <f t="shared" si="13"/>
        <v>222526.11462375007</v>
      </c>
      <c r="F25" s="7">
        <f t="shared" si="13"/>
        <v>226865.3738589132</v>
      </c>
      <c r="G25" s="7">
        <f t="shared" si="13"/>
        <v>231289.24864916201</v>
      </c>
      <c r="H25" s="7">
        <f t="shared" si="13"/>
        <v>235799.38899782067</v>
      </c>
      <c r="I25" s="7">
        <f t="shared" si="13"/>
        <v>240397.47708327818</v>
      </c>
      <c r="J25" s="7">
        <f t="shared" si="13"/>
        <v>245085.22788640214</v>
      </c>
      <c r="K25" s="7">
        <f t="shared" si="13"/>
        <v>249864.38983018699</v>
      </c>
      <c r="L25" s="7">
        <f t="shared" si="13"/>
        <v>254736.74543187566</v>
      </c>
      <c r="M25" s="7">
        <f t="shared" si="13"/>
        <v>259704.11196779725</v>
      </c>
      <c r="N25" s="7">
        <f t="shared" si="13"/>
        <v>264768.34215116932</v>
      </c>
      <c r="O25" s="7">
        <f t="shared" si="13"/>
        <v>269931.32482311712</v>
      </c>
      <c r="P25" s="7">
        <f t="shared" si="13"/>
        <v>275194.98565716791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ht="15.75" customHeight="1" x14ac:dyDescent="0.25">
      <c r="A26" s="7" t="s">
        <v>32</v>
      </c>
      <c r="B26" s="7">
        <f>B2*0.007</f>
        <v>1223222</v>
      </c>
      <c r="C26" s="7">
        <f t="shared" ref="C26:P26" si="14">B26*(1+C$3)</f>
        <v>1247074.8290000001</v>
      </c>
      <c r="D26" s="7">
        <f t="shared" si="14"/>
        <v>1271392.7881655002</v>
      </c>
      <c r="E26" s="7">
        <f t="shared" si="14"/>
        <v>1296184.9475347274</v>
      </c>
      <c r="F26" s="7">
        <f t="shared" si="14"/>
        <v>1321460.5540116546</v>
      </c>
      <c r="G26" s="7">
        <f t="shared" si="14"/>
        <v>1347229.0348148819</v>
      </c>
      <c r="H26" s="7">
        <f t="shared" si="14"/>
        <v>1373500.0009937722</v>
      </c>
      <c r="I26" s="7">
        <f t="shared" si="14"/>
        <v>1400283.2510131509</v>
      </c>
      <c r="J26" s="7">
        <f t="shared" si="14"/>
        <v>1427588.7744079074</v>
      </c>
      <c r="K26" s="7">
        <f t="shared" si="14"/>
        <v>1455426.7555088617</v>
      </c>
      <c r="L26" s="7">
        <f t="shared" si="14"/>
        <v>1483807.5772412845</v>
      </c>
      <c r="M26" s="7">
        <f t="shared" si="14"/>
        <v>1512741.8249974898</v>
      </c>
      <c r="N26" s="7">
        <f t="shared" si="14"/>
        <v>1542240.2905849409</v>
      </c>
      <c r="O26" s="7">
        <f t="shared" si="14"/>
        <v>1572313.9762513475</v>
      </c>
      <c r="P26" s="7">
        <f t="shared" si="14"/>
        <v>1602974.0987882488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ht="15.75" customHeight="1" x14ac:dyDescent="0.25">
      <c r="A27" s="7" t="s">
        <v>33</v>
      </c>
      <c r="B27" s="7">
        <f>AQ27*(1+B$3)</f>
        <v>0</v>
      </c>
      <c r="C27" s="7">
        <f t="shared" ref="C27:P27" si="15">B27*(1+C$3)</f>
        <v>0</v>
      </c>
      <c r="D27" s="7">
        <f t="shared" si="15"/>
        <v>0</v>
      </c>
      <c r="E27" s="7">
        <f t="shared" si="15"/>
        <v>0</v>
      </c>
      <c r="F27" s="7">
        <f t="shared" si="15"/>
        <v>0</v>
      </c>
      <c r="G27" s="7">
        <f t="shared" si="15"/>
        <v>0</v>
      </c>
      <c r="H27" s="7">
        <f t="shared" si="15"/>
        <v>0</v>
      </c>
      <c r="I27" s="7">
        <f t="shared" si="15"/>
        <v>0</v>
      </c>
      <c r="J27" s="7">
        <f t="shared" si="15"/>
        <v>0</v>
      </c>
      <c r="K27" s="7">
        <f t="shared" si="15"/>
        <v>0</v>
      </c>
      <c r="L27" s="7">
        <f t="shared" si="15"/>
        <v>0</v>
      </c>
      <c r="M27" s="7">
        <f t="shared" si="15"/>
        <v>0</v>
      </c>
      <c r="N27" s="7">
        <f t="shared" si="15"/>
        <v>0</v>
      </c>
      <c r="O27" s="7">
        <f t="shared" si="15"/>
        <v>0</v>
      </c>
      <c r="P27" s="7">
        <f t="shared" si="15"/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ht="15.75" customHeight="1" x14ac:dyDescent="0.25">
      <c r="A28" s="7" t="s">
        <v>34</v>
      </c>
      <c r="B28" s="7">
        <f>B7*-B8</f>
        <v>1520000</v>
      </c>
      <c r="C28" s="7">
        <f t="shared" ref="C28:P28" si="16">C8*-C7</f>
        <v>1497921.8784</v>
      </c>
      <c r="D28" s="7">
        <f t="shared" si="16"/>
        <v>1472784.5085648</v>
      </c>
      <c r="E28" s="7">
        <f t="shared" si="16"/>
        <v>1444409.9261592533</v>
      </c>
      <c r="F28" s="7">
        <f t="shared" si="16"/>
        <v>1412611.6549238963</v>
      </c>
      <c r="G28" s="7">
        <f t="shared" si="16"/>
        <v>1377194.3317600212</v>
      </c>
      <c r="H28" s="7">
        <f t="shared" si="16"/>
        <v>1337953.315975826</v>
      </c>
      <c r="I28" s="7">
        <f t="shared" si="16"/>
        <v>1294674.2820396409</v>
      </c>
      <c r="J28" s="7">
        <f t="shared" si="16"/>
        <v>1247132.7951595834</v>
      </c>
      <c r="K28" s="7">
        <f t="shared" si="16"/>
        <v>1195093.8689812657</v>
      </c>
      <c r="L28" s="7">
        <f t="shared" si="16"/>
        <v>1138311.5046663184</v>
      </c>
      <c r="M28" s="7">
        <f t="shared" si="16"/>
        <v>1076528.2105844843</v>
      </c>
      <c r="N28" s="7">
        <f t="shared" si="16"/>
        <v>1009474.5018207993</v>
      </c>
      <c r="O28" s="7">
        <f t="shared" si="16"/>
        <v>936868.37866688415</v>
      </c>
      <c r="P28" s="7">
        <f t="shared" si="16"/>
        <v>858414.78323156433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5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K27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7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7" ht="15.75" customHeight="1" x14ac:dyDescent="0.25">
      <c r="A2" s="7" t="s">
        <v>12</v>
      </c>
      <c r="B2" s="7">
        <v>155184000</v>
      </c>
      <c r="C2" s="7">
        <f t="shared" ref="C2:P2" si="0">B2*(1+B3)</f>
        <v>158210088</v>
      </c>
      <c r="D2" s="7">
        <f t="shared" si="0"/>
        <v>161295184.71600002</v>
      </c>
      <c r="E2" s="7">
        <f t="shared" si="0"/>
        <v>164440440.81796202</v>
      </c>
      <c r="F2" s="7">
        <f t="shared" si="0"/>
        <v>167647029.4139123</v>
      </c>
      <c r="G2" s="7">
        <f t="shared" si="0"/>
        <v>170916146.48748359</v>
      </c>
      <c r="H2" s="7">
        <f t="shared" si="0"/>
        <v>174249011.34398952</v>
      </c>
      <c r="I2" s="7">
        <f t="shared" si="0"/>
        <v>177646867.06519732</v>
      </c>
      <c r="J2" s="7">
        <f t="shared" si="0"/>
        <v>181110980.97296867</v>
      </c>
      <c r="K2" s="7">
        <f t="shared" si="0"/>
        <v>184642645.10194156</v>
      </c>
      <c r="L2" s="7">
        <f t="shared" si="0"/>
        <v>188243176.68142942</v>
      </c>
      <c r="M2" s="7">
        <f t="shared" si="0"/>
        <v>191913918.6267173</v>
      </c>
      <c r="N2" s="7">
        <f t="shared" si="0"/>
        <v>195656240.0399383</v>
      </c>
      <c r="O2" s="7">
        <f t="shared" si="0"/>
        <v>199471536.7207171</v>
      </c>
      <c r="P2" s="7">
        <f t="shared" si="0"/>
        <v>203361231.68677109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customHeight="1" x14ac:dyDescent="0.25">
      <c r="A3" s="5" t="s">
        <v>13</v>
      </c>
      <c r="B3" s="5">
        <v>1.95E-2</v>
      </c>
      <c r="C3" s="5">
        <v>1.95E-2</v>
      </c>
      <c r="D3" s="5">
        <v>1.95E-2</v>
      </c>
      <c r="E3" s="5">
        <v>1.95E-2</v>
      </c>
      <c r="F3" s="5">
        <v>1.95E-2</v>
      </c>
      <c r="G3" s="5">
        <v>1.95E-2</v>
      </c>
      <c r="H3" s="5">
        <v>1.95E-2</v>
      </c>
      <c r="I3" s="5">
        <v>1.95E-2</v>
      </c>
      <c r="J3" s="5">
        <v>1.95E-2</v>
      </c>
      <c r="K3" s="5">
        <v>1.95E-2</v>
      </c>
      <c r="L3" s="5">
        <v>1.95E-2</v>
      </c>
      <c r="M3" s="5">
        <v>1.95E-2</v>
      </c>
      <c r="N3" s="5">
        <v>1.95E-2</v>
      </c>
      <c r="O3" s="5">
        <v>1.95E-2</v>
      </c>
      <c r="P3" s="5">
        <v>1.95E-2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 x14ac:dyDescent="0.25">
      <c r="A4" s="6" t="s">
        <v>14</v>
      </c>
      <c r="B4" s="6">
        <v>7320000</v>
      </c>
      <c r="C4" s="6">
        <f t="shared" ref="C4:P4" si="1">B4*(1+B5)</f>
        <v>7404180.0000000009</v>
      </c>
      <c r="D4" s="6">
        <f t="shared" si="1"/>
        <v>7489328.0700000012</v>
      </c>
      <c r="E4" s="6">
        <f t="shared" si="1"/>
        <v>7575455.3428050019</v>
      </c>
      <c r="F4" s="6">
        <f t="shared" si="1"/>
        <v>7662573.0792472595</v>
      </c>
      <c r="G4" s="6">
        <f t="shared" si="1"/>
        <v>7750692.6696586031</v>
      </c>
      <c r="H4" s="6">
        <f t="shared" si="1"/>
        <v>7839825.6353596775</v>
      </c>
      <c r="I4" s="6">
        <f t="shared" si="1"/>
        <v>7929983.6301663145</v>
      </c>
      <c r="J4" s="6">
        <f t="shared" si="1"/>
        <v>8021178.4419132276</v>
      </c>
      <c r="K4" s="6">
        <f t="shared" si="1"/>
        <v>8113421.9939952306</v>
      </c>
      <c r="L4" s="6">
        <f t="shared" si="1"/>
        <v>8206726.346926176</v>
      </c>
      <c r="M4" s="6">
        <f t="shared" si="1"/>
        <v>8301103.6999158273</v>
      </c>
      <c r="N4" s="6">
        <f t="shared" si="1"/>
        <v>8396566.3924648594</v>
      </c>
      <c r="O4" s="6">
        <f t="shared" si="1"/>
        <v>8493126.9059782065</v>
      </c>
      <c r="P4" s="6">
        <f t="shared" si="1"/>
        <v>8590797.865396956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 x14ac:dyDescent="0.25">
      <c r="A6" s="9" t="s">
        <v>16</v>
      </c>
      <c r="B6" s="9">
        <f t="shared" ref="B6:P6" si="2">B2/B4</f>
        <v>21.2</v>
      </c>
      <c r="C6" s="9">
        <f t="shared" si="2"/>
        <v>21.367671774592186</v>
      </c>
      <c r="D6" s="9">
        <f t="shared" si="2"/>
        <v>21.536669672957721</v>
      </c>
      <c r="E6" s="9">
        <f t="shared" si="2"/>
        <v>21.707004183470485</v>
      </c>
      <c r="F6" s="9">
        <f t="shared" si="2"/>
        <v>21.878685877457404</v>
      </c>
      <c r="G6" s="9">
        <f t="shared" si="2"/>
        <v>22.051725409854495</v>
      </c>
      <c r="H6" s="9">
        <f t="shared" si="2"/>
        <v>22.226133519868174</v>
      </c>
      <c r="I6" s="9">
        <f t="shared" si="2"/>
        <v>22.40192103164172</v>
      </c>
      <c r="J6" s="9">
        <f t="shared" si="2"/>
        <v>22.579098854927071</v>
      </c>
      <c r="K6" s="9">
        <f t="shared" si="2"/>
        <v>22.757677985761884</v>
      </c>
      <c r="L6" s="9">
        <f t="shared" si="2"/>
        <v>22.937669507151995</v>
      </c>
      <c r="M6" s="9">
        <f t="shared" si="2"/>
        <v>23.119084589759225</v>
      </c>
      <c r="N6" s="9">
        <f t="shared" si="2"/>
        <v>23.301934492594693</v>
      </c>
      <c r="O6" s="9">
        <f t="shared" si="2"/>
        <v>23.486230563717534</v>
      </c>
      <c r="P6" s="9">
        <f t="shared" si="2"/>
        <v>23.671984240939228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.75" customHeight="1" x14ac:dyDescent="0.25">
      <c r="A7" s="7" t="s">
        <v>17</v>
      </c>
      <c r="B7" s="7">
        <v>-39000000</v>
      </c>
      <c r="C7" s="7">
        <f t="shared" ref="C7:P7" si="3">B7+B14</f>
        <v>-38146138.240000002</v>
      </c>
      <c r="D7" s="7">
        <f t="shared" si="3"/>
        <v>-37207822.981760003</v>
      </c>
      <c r="E7" s="7">
        <f t="shared" si="3"/>
        <v>-36180559.647919685</v>
      </c>
      <c r="F7" s="7">
        <f t="shared" si="3"/>
        <v>-35059646.412026122</v>
      </c>
      <c r="G7" s="7">
        <f t="shared" si="3"/>
        <v>-33840165.133773461</v>
      </c>
      <c r="H7" s="7">
        <f t="shared" si="3"/>
        <v>-32516971.906496812</v>
      </c>
      <c r="I7" s="7">
        <f t="shared" si="3"/>
        <v>-31084687.200498089</v>
      </c>
      <c r="J7" s="7">
        <f t="shared" si="3"/>
        <v>-29537685.585089024</v>
      </c>
      <c r="K7" s="7">
        <f t="shared" si="3"/>
        <v>-27870085.011515096</v>
      </c>
      <c r="L7" s="7">
        <f t="shared" si="3"/>
        <v>-26075735.638172179</v>
      </c>
      <c r="M7" s="7">
        <f t="shared" si="3"/>
        <v>-24148208.178744245</v>
      </c>
      <c r="N7" s="7">
        <f t="shared" si="3"/>
        <v>-22080781.75307383</v>
      </c>
      <c r="O7" s="7">
        <f t="shared" si="3"/>
        <v>-19866431.219726291</v>
      </c>
      <c r="P7" s="7">
        <f t="shared" si="3"/>
        <v>-17497813.968322113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ht="15.75" customHeight="1" x14ac:dyDescent="0.25">
      <c r="A8" s="5" t="s">
        <v>18</v>
      </c>
      <c r="B8" s="5">
        <v>4.2000000000000003E-2</v>
      </c>
      <c r="C8" s="5">
        <v>4.2000000000000003E-2</v>
      </c>
      <c r="D8" s="5">
        <v>4.2000000000000003E-2</v>
      </c>
      <c r="E8" s="5">
        <v>4.2000000000000003E-2</v>
      </c>
      <c r="F8" s="5">
        <v>4.2000000000000003E-2</v>
      </c>
      <c r="G8" s="5">
        <v>4.2000000000000003E-2</v>
      </c>
      <c r="H8" s="5">
        <v>4.2000000000000003E-2</v>
      </c>
      <c r="I8" s="5">
        <v>4.2000000000000003E-2</v>
      </c>
      <c r="J8" s="5">
        <v>4.2000000000000003E-2</v>
      </c>
      <c r="K8" s="5">
        <v>4.2000000000000003E-2</v>
      </c>
      <c r="L8" s="5">
        <v>4.2000000000000003E-2</v>
      </c>
      <c r="M8" s="5">
        <v>4.2000000000000003E-2</v>
      </c>
      <c r="N8" s="5">
        <v>4.2000000000000003E-2</v>
      </c>
      <c r="O8" s="5">
        <v>4.2000000000000003E-2</v>
      </c>
      <c r="P8" s="5">
        <v>4.2000000000000003E-2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.75" customHeight="1" x14ac:dyDescent="0.25">
      <c r="A9" s="1" t="s">
        <v>19</v>
      </c>
      <c r="B9" s="5">
        <f t="shared" ref="B9:P9" si="4">B7/B2</f>
        <v>-0.25131456851221773</v>
      </c>
      <c r="C9" s="5">
        <f t="shared" si="4"/>
        <v>-0.24111065686279121</v>
      </c>
      <c r="D9" s="5">
        <f t="shared" si="4"/>
        <v>-0.23068154853645234</v>
      </c>
      <c r="E9" s="5">
        <f t="shared" si="4"/>
        <v>-0.22002227352316633</v>
      </c>
      <c r="F9" s="5">
        <f t="shared" si="4"/>
        <v>-0.20912775212655618</v>
      </c>
      <c r="G9" s="5">
        <f t="shared" si="4"/>
        <v>-0.19799279254316454</v>
      </c>
      <c r="H9" s="5">
        <f t="shared" si="4"/>
        <v>-0.18661208838829052</v>
      </c>
      <c r="I9" s="5">
        <f t="shared" si="4"/>
        <v>-0.17498021616722262</v>
      </c>
      <c r="J9" s="5">
        <f t="shared" si="4"/>
        <v>-0.16309163269066279</v>
      </c>
      <c r="K9" s="5">
        <f t="shared" si="4"/>
        <v>-0.15094067243310974</v>
      </c>
      <c r="L9" s="5">
        <f t="shared" si="4"/>
        <v>-0.13852154483294271</v>
      </c>
      <c r="M9" s="5">
        <f t="shared" si="4"/>
        <v>-0.12582833153291911</v>
      </c>
      <c r="N9" s="5">
        <f t="shared" si="4"/>
        <v>-0.11285498355977092</v>
      </c>
      <c r="O9" s="5">
        <f t="shared" si="4"/>
        <v>-9.9595318441555697E-2</v>
      </c>
      <c r="P9" s="5">
        <f t="shared" si="4"/>
        <v>-8.6043017261388702E-2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5.75" customHeight="1" x14ac:dyDescent="0.25">
      <c r="A10" s="1" t="s">
        <v>20</v>
      </c>
      <c r="B10" s="1">
        <v>0.13</v>
      </c>
      <c r="C10" s="1">
        <v>0.13</v>
      </c>
      <c r="D10" s="1">
        <v>0.13</v>
      </c>
      <c r="E10" s="1">
        <v>0.13</v>
      </c>
      <c r="F10" s="1">
        <v>0.13</v>
      </c>
      <c r="G10" s="1">
        <v>0.13</v>
      </c>
      <c r="H10" s="1">
        <v>0.13</v>
      </c>
      <c r="I10" s="1">
        <v>0.13</v>
      </c>
      <c r="J10" s="1">
        <v>0.13</v>
      </c>
      <c r="K10" s="1">
        <v>0.13</v>
      </c>
      <c r="L10" s="1">
        <v>0.13</v>
      </c>
      <c r="M10" s="1">
        <v>0.13</v>
      </c>
      <c r="N10" s="1">
        <v>0.13</v>
      </c>
      <c r="O10" s="1">
        <v>0.13</v>
      </c>
      <c r="P10" s="1">
        <v>0.13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.75" customHeight="1" x14ac:dyDescent="0.25">
      <c r="A11" s="1" t="s">
        <v>21</v>
      </c>
      <c r="B11" s="5">
        <v>7.8E-2</v>
      </c>
      <c r="C11" s="5">
        <v>7.8E-2</v>
      </c>
      <c r="D11" s="5">
        <v>7.8E-2</v>
      </c>
      <c r="E11" s="5">
        <v>7.8E-2</v>
      </c>
      <c r="F11" s="5">
        <v>7.8E-2</v>
      </c>
      <c r="G11" s="5">
        <v>7.8E-2</v>
      </c>
      <c r="H11" s="5">
        <v>7.8E-2</v>
      </c>
      <c r="I11" s="5">
        <v>7.8E-2</v>
      </c>
      <c r="J11" s="5">
        <v>7.8E-2</v>
      </c>
      <c r="K11" s="5">
        <v>7.8E-2</v>
      </c>
      <c r="L11" s="5">
        <v>7.8E-2</v>
      </c>
      <c r="M11" s="5">
        <v>7.8E-2</v>
      </c>
      <c r="N11" s="5">
        <v>7.8E-2</v>
      </c>
      <c r="O11" s="5">
        <v>7.8E-2</v>
      </c>
      <c r="P11" s="5">
        <v>7.8E-2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.75" customHeight="1" x14ac:dyDescent="0.25">
      <c r="A12" s="1" t="s">
        <v>22</v>
      </c>
      <c r="B12" s="5">
        <v>3.7999999999999999E-2</v>
      </c>
      <c r="C12" s="5">
        <v>3.7999999999999999E-2</v>
      </c>
      <c r="D12" s="5">
        <v>3.7999999999999999E-2</v>
      </c>
      <c r="E12" s="5">
        <v>3.7999999999999999E-2</v>
      </c>
      <c r="F12" s="5">
        <v>3.7999999999999999E-2</v>
      </c>
      <c r="G12" s="5">
        <v>3.7999999999999999E-2</v>
      </c>
      <c r="H12" s="5">
        <v>3.7999999999999999E-2</v>
      </c>
      <c r="I12" s="5">
        <v>3.7999999999999999E-2</v>
      </c>
      <c r="J12" s="5">
        <v>3.7999999999999999E-2</v>
      </c>
      <c r="K12" s="5">
        <v>3.7999999999999999E-2</v>
      </c>
      <c r="L12" s="5">
        <v>3.7999999999999999E-2</v>
      </c>
      <c r="M12" s="5">
        <v>3.7999999999999999E-2</v>
      </c>
      <c r="N12" s="5">
        <v>3.7999999999999999E-2</v>
      </c>
      <c r="O12" s="5">
        <v>3.7999999999999999E-2</v>
      </c>
      <c r="P12" s="5">
        <v>3.7999999999999999E-2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4" spans="1:37" ht="15.75" customHeight="1" x14ac:dyDescent="0.25">
      <c r="A14" s="7" t="s">
        <v>23</v>
      </c>
      <c r="B14" s="7">
        <f t="shared" ref="B14:P14" si="5">B16-B21</f>
        <v>853861.75999999978</v>
      </c>
      <c r="C14" s="7">
        <f t="shared" si="5"/>
        <v>938315.25823999941</v>
      </c>
      <c r="D14" s="7">
        <f t="shared" si="5"/>
        <v>1027263.3338403199</v>
      </c>
      <c r="E14" s="7">
        <f t="shared" si="5"/>
        <v>1120913.2358935606</v>
      </c>
      <c r="F14" s="7">
        <f t="shared" si="5"/>
        <v>1219481.2782526622</v>
      </c>
      <c r="G14" s="7">
        <f t="shared" si="5"/>
        <v>1323193.2272766493</v>
      </c>
      <c r="H14" s="7">
        <f t="shared" si="5"/>
        <v>1432284.7059987243</v>
      </c>
      <c r="I14" s="7">
        <f t="shared" si="5"/>
        <v>1547001.615409065</v>
      </c>
      <c r="J14" s="7">
        <f t="shared" si="5"/>
        <v>1667600.5735739293</v>
      </c>
      <c r="K14" s="7">
        <f t="shared" si="5"/>
        <v>1794349.3733429164</v>
      </c>
      <c r="L14" s="7">
        <f t="shared" si="5"/>
        <v>1927527.4594279341</v>
      </c>
      <c r="M14" s="7">
        <f t="shared" si="5"/>
        <v>2067426.4256704161</v>
      </c>
      <c r="N14" s="7">
        <f t="shared" si="5"/>
        <v>2214350.5333475387</v>
      </c>
      <c r="O14" s="7">
        <f t="shared" si="5"/>
        <v>2368617.2514041774</v>
      </c>
      <c r="P14" s="7">
        <f t="shared" si="5"/>
        <v>2530557.8195344908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15.75" customHeight="1" x14ac:dyDescent="0.25">
      <c r="A16" s="7" t="s">
        <v>24</v>
      </c>
      <c r="B16" s="7">
        <f t="shared" ref="B16:P16" si="6">SUM(B17:B19)</f>
        <v>7470557.7599999998</v>
      </c>
      <c r="C16" s="7">
        <f t="shared" si="6"/>
        <v>7616233.6363199996</v>
      </c>
      <c r="D16" s="7">
        <f t="shared" si="6"/>
        <v>7764750.1922282409</v>
      </c>
      <c r="E16" s="7">
        <f t="shared" si="6"/>
        <v>7916162.8209766913</v>
      </c>
      <c r="F16" s="7">
        <f t="shared" si="6"/>
        <v>8070527.995985738</v>
      </c>
      <c r="G16" s="7">
        <f t="shared" si="6"/>
        <v>8227903.2919074595</v>
      </c>
      <c r="H16" s="7">
        <f t="shared" si="6"/>
        <v>8388347.4060996557</v>
      </c>
      <c r="I16" s="7">
        <f t="shared" si="6"/>
        <v>8551920.1805185992</v>
      </c>
      <c r="J16" s="7">
        <f t="shared" si="6"/>
        <v>8718682.6240387112</v>
      </c>
      <c r="K16" s="7">
        <f t="shared" si="6"/>
        <v>8888696.9352074675</v>
      </c>
      <c r="L16" s="7">
        <f t="shared" si="6"/>
        <v>9062026.5254440121</v>
      </c>
      <c r="M16" s="7">
        <f t="shared" si="6"/>
        <v>9238736.0426901709</v>
      </c>
      <c r="N16" s="7">
        <f t="shared" si="6"/>
        <v>9418891.3955226298</v>
      </c>
      <c r="O16" s="7">
        <f t="shared" si="6"/>
        <v>9602559.7777353209</v>
      </c>
      <c r="P16" s="7">
        <f t="shared" si="6"/>
        <v>9789809.6934011597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5.75" customHeight="1" x14ac:dyDescent="0.25">
      <c r="A17" s="7" t="s">
        <v>25</v>
      </c>
      <c r="B17" s="7">
        <f t="shared" ref="B17:P17" si="7">B12*B2</f>
        <v>5896992</v>
      </c>
      <c r="C17" s="7">
        <f t="shared" si="7"/>
        <v>6011983.3439999996</v>
      </c>
      <c r="D17" s="7">
        <f t="shared" si="7"/>
        <v>6129217.019208001</v>
      </c>
      <c r="E17" s="7">
        <f t="shared" si="7"/>
        <v>6248736.7510825563</v>
      </c>
      <c r="F17" s="7">
        <f t="shared" si="7"/>
        <v>6370587.1177286673</v>
      </c>
      <c r="G17" s="7">
        <f t="shared" si="7"/>
        <v>6494813.5665243762</v>
      </c>
      <c r="H17" s="7">
        <f t="shared" si="7"/>
        <v>6621462.4310716018</v>
      </c>
      <c r="I17" s="7">
        <f t="shared" si="7"/>
        <v>6750580.9484774983</v>
      </c>
      <c r="J17" s="7">
        <f t="shared" si="7"/>
        <v>6882217.2769728089</v>
      </c>
      <c r="K17" s="7">
        <f t="shared" si="7"/>
        <v>7016420.5138737792</v>
      </c>
      <c r="L17" s="7">
        <f t="shared" si="7"/>
        <v>7153240.7138943179</v>
      </c>
      <c r="M17" s="7">
        <f t="shared" si="7"/>
        <v>7292728.9078152571</v>
      </c>
      <c r="N17" s="7">
        <f t="shared" si="7"/>
        <v>7434937.1215176554</v>
      </c>
      <c r="O17" s="7">
        <f t="shared" si="7"/>
        <v>7579918.39538725</v>
      </c>
      <c r="P17" s="7">
        <f t="shared" si="7"/>
        <v>7727726.8040973013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5.75" customHeight="1" x14ac:dyDescent="0.25">
      <c r="A18" s="7" t="s">
        <v>26</v>
      </c>
      <c r="B18" s="7">
        <f t="shared" ref="B18:P18" si="8">B11*B10*B2</f>
        <v>1573565.76</v>
      </c>
      <c r="C18" s="7">
        <f t="shared" si="8"/>
        <v>1604250.29232</v>
      </c>
      <c r="D18" s="7">
        <f t="shared" si="8"/>
        <v>1635533.1730202402</v>
      </c>
      <c r="E18" s="7">
        <f t="shared" si="8"/>
        <v>1667426.0698941348</v>
      </c>
      <c r="F18" s="7">
        <f t="shared" si="8"/>
        <v>1699940.8782570707</v>
      </c>
      <c r="G18" s="7">
        <f t="shared" si="8"/>
        <v>1733089.7253830836</v>
      </c>
      <c r="H18" s="7">
        <f t="shared" si="8"/>
        <v>1766884.9750280536</v>
      </c>
      <c r="I18" s="7">
        <f t="shared" si="8"/>
        <v>1801339.2320411007</v>
      </c>
      <c r="J18" s="7">
        <f t="shared" si="8"/>
        <v>1836465.3470659023</v>
      </c>
      <c r="K18" s="7">
        <f t="shared" si="8"/>
        <v>1872276.4213336874</v>
      </c>
      <c r="L18" s="7">
        <f t="shared" si="8"/>
        <v>1908785.8115496943</v>
      </c>
      <c r="M18" s="7">
        <f t="shared" si="8"/>
        <v>1946007.1348749134</v>
      </c>
      <c r="N18" s="7">
        <f t="shared" si="8"/>
        <v>1983954.2740049744</v>
      </c>
      <c r="O18" s="7">
        <f t="shared" si="8"/>
        <v>2022641.3823480713</v>
      </c>
      <c r="P18" s="7">
        <f t="shared" si="8"/>
        <v>2062082.8893038589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15.75" customHeight="1" x14ac:dyDescent="0.2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5.75" customHeight="1" x14ac:dyDescent="0.25">
      <c r="A21" s="7" t="s">
        <v>28</v>
      </c>
      <c r="B21" s="7">
        <f t="shared" ref="B21:P21" si="9">SUM(B22:B27)</f>
        <v>6616696</v>
      </c>
      <c r="C21" s="7">
        <f t="shared" si="9"/>
        <v>6677918.3780800002</v>
      </c>
      <c r="D21" s="7">
        <f t="shared" si="9"/>
        <v>6737486.858387921</v>
      </c>
      <c r="E21" s="7">
        <f t="shared" si="9"/>
        <v>6795249.5850831307</v>
      </c>
      <c r="F21" s="7">
        <f t="shared" si="9"/>
        <v>6851046.7177330758</v>
      </c>
      <c r="G21" s="7">
        <f t="shared" si="9"/>
        <v>6904710.0646308102</v>
      </c>
      <c r="H21" s="7">
        <f t="shared" si="9"/>
        <v>6956062.7001009313</v>
      </c>
      <c r="I21" s="7">
        <f t="shared" si="9"/>
        <v>7004918.5651095342</v>
      </c>
      <c r="J21" s="7">
        <f t="shared" si="9"/>
        <v>7051082.0504647819</v>
      </c>
      <c r="K21" s="7">
        <f t="shared" si="9"/>
        <v>7094347.5618645512</v>
      </c>
      <c r="L21" s="7">
        <f t="shared" si="9"/>
        <v>7134499.066016078</v>
      </c>
      <c r="M21" s="7">
        <f t="shared" si="9"/>
        <v>7171309.6170197548</v>
      </c>
      <c r="N21" s="7">
        <f t="shared" si="9"/>
        <v>7204540.8621750912</v>
      </c>
      <c r="O21" s="7">
        <f t="shared" si="9"/>
        <v>7233942.5263311435</v>
      </c>
      <c r="P21" s="7">
        <f t="shared" si="9"/>
        <v>7259251.8738666689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7" t="s">
        <v>29</v>
      </c>
      <c r="B22" s="7">
        <v>2850000</v>
      </c>
      <c r="C22" s="7">
        <f t="shared" ref="C22:P22" si="10">B22*(1+C$3)</f>
        <v>2905575</v>
      </c>
      <c r="D22" s="7">
        <f t="shared" si="10"/>
        <v>2962233.7125000004</v>
      </c>
      <c r="E22" s="7">
        <f t="shared" si="10"/>
        <v>3019997.2698937505</v>
      </c>
      <c r="F22" s="7">
        <f t="shared" si="10"/>
        <v>3078887.2166566788</v>
      </c>
      <c r="G22" s="7">
        <f t="shared" si="10"/>
        <v>3138925.5173814842</v>
      </c>
      <c r="H22" s="7">
        <f t="shared" si="10"/>
        <v>3200134.5649704235</v>
      </c>
      <c r="I22" s="7">
        <f t="shared" si="10"/>
        <v>3262537.1889873468</v>
      </c>
      <c r="J22" s="7">
        <f t="shared" si="10"/>
        <v>3326156.6641726005</v>
      </c>
      <c r="K22" s="7">
        <f t="shared" si="10"/>
        <v>3391016.7191239665</v>
      </c>
      <c r="L22" s="7">
        <f t="shared" si="10"/>
        <v>3457141.5451468839</v>
      </c>
      <c r="M22" s="7">
        <f t="shared" si="10"/>
        <v>3524555.8052772484</v>
      </c>
      <c r="N22" s="7">
        <f t="shared" si="10"/>
        <v>3593284.6434801552</v>
      </c>
      <c r="O22" s="7">
        <f t="shared" si="10"/>
        <v>3663353.6940280185</v>
      </c>
      <c r="P22" s="7">
        <f t="shared" si="10"/>
        <v>3734789.0910615651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7" t="s">
        <v>30</v>
      </c>
      <c r="B23" s="7">
        <v>850000</v>
      </c>
      <c r="C23" s="7">
        <f t="shared" ref="C23:P23" si="11">B23*(1+C$3)</f>
        <v>866575.00000000012</v>
      </c>
      <c r="D23" s="7">
        <f t="shared" si="11"/>
        <v>883473.21250000014</v>
      </c>
      <c r="E23" s="7">
        <f t="shared" si="11"/>
        <v>900700.94014375017</v>
      </c>
      <c r="F23" s="7">
        <f t="shared" si="11"/>
        <v>918264.60847655335</v>
      </c>
      <c r="G23" s="7">
        <f t="shared" si="11"/>
        <v>936170.76834184618</v>
      </c>
      <c r="H23" s="7">
        <f t="shared" si="11"/>
        <v>954426.09832451225</v>
      </c>
      <c r="I23" s="7">
        <f t="shared" si="11"/>
        <v>973037.40724184026</v>
      </c>
      <c r="J23" s="7">
        <f t="shared" si="11"/>
        <v>992011.63668305625</v>
      </c>
      <c r="K23" s="7">
        <f t="shared" si="11"/>
        <v>1011355.8635983759</v>
      </c>
      <c r="L23" s="7">
        <f t="shared" si="11"/>
        <v>1031077.3029385443</v>
      </c>
      <c r="M23" s="7">
        <f t="shared" si="11"/>
        <v>1051183.310345846</v>
      </c>
      <c r="N23" s="7">
        <f t="shared" si="11"/>
        <v>1071681.3848975901</v>
      </c>
      <c r="O23" s="7">
        <f t="shared" si="11"/>
        <v>1092579.1719030933</v>
      </c>
      <c r="P23" s="7">
        <f t="shared" si="11"/>
        <v>1113884.4657552037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7" t="s">
        <v>31</v>
      </c>
      <c r="B24" s="7">
        <v>270000</v>
      </c>
      <c r="C24" s="7">
        <f t="shared" ref="C24:P24" si="12">B24*(1+C$3)</f>
        <v>275265</v>
      </c>
      <c r="D24" s="7">
        <f t="shared" si="12"/>
        <v>280632.66750000004</v>
      </c>
      <c r="E24" s="7">
        <f t="shared" si="12"/>
        <v>286105.00451625005</v>
      </c>
      <c r="F24" s="7">
        <f t="shared" si="12"/>
        <v>291684.05210431694</v>
      </c>
      <c r="G24" s="7">
        <f t="shared" si="12"/>
        <v>297371.89112035115</v>
      </c>
      <c r="H24" s="7">
        <f t="shared" si="12"/>
        <v>303170.64299719804</v>
      </c>
      <c r="I24" s="7">
        <f t="shared" si="12"/>
        <v>309082.4705356434</v>
      </c>
      <c r="J24" s="7">
        <f t="shared" si="12"/>
        <v>315109.57871108846</v>
      </c>
      <c r="K24" s="7">
        <f t="shared" si="12"/>
        <v>321254.21549595468</v>
      </c>
      <c r="L24" s="7">
        <f t="shared" si="12"/>
        <v>327518.67269812583</v>
      </c>
      <c r="M24" s="7">
        <f t="shared" si="12"/>
        <v>333905.28681573929</v>
      </c>
      <c r="N24" s="7">
        <f t="shared" si="12"/>
        <v>340416.43990864622</v>
      </c>
      <c r="O24" s="7">
        <f t="shared" si="12"/>
        <v>347054.56048686482</v>
      </c>
      <c r="P24" s="7">
        <f t="shared" si="12"/>
        <v>353822.12441635871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7" t="s">
        <v>32</v>
      </c>
      <c r="B25" s="7">
        <f>B2*0.0065</f>
        <v>1008696</v>
      </c>
      <c r="C25" s="7">
        <f t="shared" ref="C25:P25" si="13">B25*(1+C$3)</f>
        <v>1028365.572</v>
      </c>
      <c r="D25" s="7">
        <f t="shared" si="13"/>
        <v>1048418.7006540002</v>
      </c>
      <c r="E25" s="7">
        <f t="shared" si="13"/>
        <v>1068862.8653167533</v>
      </c>
      <c r="F25" s="7">
        <f t="shared" si="13"/>
        <v>1089705.69119043</v>
      </c>
      <c r="G25" s="7">
        <f t="shared" si="13"/>
        <v>1110954.9521686435</v>
      </c>
      <c r="H25" s="7">
        <f t="shared" si="13"/>
        <v>1132618.5737359321</v>
      </c>
      <c r="I25" s="7">
        <f t="shared" si="13"/>
        <v>1154704.6359237828</v>
      </c>
      <c r="J25" s="7">
        <f t="shared" si="13"/>
        <v>1177221.3763242967</v>
      </c>
      <c r="K25" s="7">
        <f t="shared" si="13"/>
        <v>1200177.1931626205</v>
      </c>
      <c r="L25" s="7">
        <f t="shared" si="13"/>
        <v>1223580.6484292918</v>
      </c>
      <c r="M25" s="7">
        <f t="shared" si="13"/>
        <v>1247440.4710736631</v>
      </c>
      <c r="N25" s="7">
        <f t="shared" si="13"/>
        <v>1271765.5602595997</v>
      </c>
      <c r="O25" s="7">
        <f t="shared" si="13"/>
        <v>1296564.9886846619</v>
      </c>
      <c r="P25" s="7">
        <f t="shared" si="13"/>
        <v>1321848.0059640128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7" t="s">
        <v>33</v>
      </c>
      <c r="B26" s="7">
        <v>0</v>
      </c>
      <c r="C26" s="7">
        <f t="shared" ref="C26:P26" si="14">B26*(1+C$3)</f>
        <v>0</v>
      </c>
      <c r="D26" s="7">
        <f t="shared" si="14"/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f t="shared" si="14"/>
        <v>0</v>
      </c>
      <c r="M26" s="7">
        <f t="shared" si="14"/>
        <v>0</v>
      </c>
      <c r="N26" s="7">
        <f t="shared" si="14"/>
        <v>0</v>
      </c>
      <c r="O26" s="7">
        <f t="shared" si="14"/>
        <v>0</v>
      </c>
      <c r="P26" s="7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7" t="s">
        <v>34</v>
      </c>
      <c r="B27" s="7">
        <f>B7*-B8</f>
        <v>1638000</v>
      </c>
      <c r="C27" s="7">
        <f t="shared" ref="C27:P27" si="15">C8*-C7</f>
        <v>1602137.8060800002</v>
      </c>
      <c r="D27" s="7">
        <f t="shared" si="15"/>
        <v>1562728.5652339202</v>
      </c>
      <c r="E27" s="7">
        <f t="shared" si="15"/>
        <v>1519583.5052126269</v>
      </c>
      <c r="F27" s="7">
        <f t="shared" si="15"/>
        <v>1472505.1493050973</v>
      </c>
      <c r="G27" s="7">
        <f t="shared" si="15"/>
        <v>1421286.9356184856</v>
      </c>
      <c r="H27" s="7">
        <f t="shared" si="15"/>
        <v>1365712.8200728663</v>
      </c>
      <c r="I27" s="7">
        <f t="shared" si="15"/>
        <v>1305556.8624209198</v>
      </c>
      <c r="J27" s="7">
        <f t="shared" si="15"/>
        <v>1240582.7945737392</v>
      </c>
      <c r="K27" s="7">
        <f t="shared" si="15"/>
        <v>1170543.570483634</v>
      </c>
      <c r="L27" s="7">
        <f t="shared" si="15"/>
        <v>1095180.8968032317</v>
      </c>
      <c r="M27" s="7">
        <f t="shared" si="15"/>
        <v>1014224.7435072584</v>
      </c>
      <c r="N27" s="7">
        <f t="shared" si="15"/>
        <v>927392.83362910093</v>
      </c>
      <c r="O27" s="7">
        <f t="shared" si="15"/>
        <v>834390.11122850422</v>
      </c>
      <c r="P27" s="7">
        <f t="shared" si="15"/>
        <v>734908.18666952883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T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4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46" ht="15.75" customHeight="1" x14ac:dyDescent="0.25">
      <c r="A2" s="7" t="s">
        <v>12</v>
      </c>
      <c r="B2" s="7">
        <v>110745000</v>
      </c>
      <c r="C2" s="7">
        <f t="shared" ref="C2:P2" si="0">B2*(1+B3)</f>
        <v>112959900</v>
      </c>
      <c r="D2" s="7">
        <f t="shared" si="0"/>
        <v>115219098</v>
      </c>
      <c r="E2" s="7">
        <f t="shared" si="0"/>
        <v>117523479.96000001</v>
      </c>
      <c r="F2" s="7">
        <f t="shared" si="0"/>
        <v>119873949.5592</v>
      </c>
      <c r="G2" s="7">
        <f t="shared" si="0"/>
        <v>122271428.550384</v>
      </c>
      <c r="H2" s="7">
        <f t="shared" si="0"/>
        <v>124716857.12139168</v>
      </c>
      <c r="I2" s="7">
        <f t="shared" si="0"/>
        <v>127211194.26381952</v>
      </c>
      <c r="J2" s="7">
        <f t="shared" si="0"/>
        <v>129755418.14909591</v>
      </c>
      <c r="K2" s="7">
        <f t="shared" si="0"/>
        <v>132350526.51207782</v>
      </c>
      <c r="L2" s="7">
        <f t="shared" si="0"/>
        <v>134997537.04231939</v>
      </c>
      <c r="M2" s="7">
        <f t="shared" si="0"/>
        <v>137697487.78316578</v>
      </c>
      <c r="N2" s="7">
        <f t="shared" si="0"/>
        <v>140451437.53882909</v>
      </c>
      <c r="O2" s="7">
        <f t="shared" si="0"/>
        <v>143260466.28960568</v>
      </c>
      <c r="P2" s="7">
        <f t="shared" si="0"/>
        <v>146125675.61539778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</row>
    <row r="3" spans="1:46" ht="15.75" customHeight="1" x14ac:dyDescent="0.25">
      <c r="A3" s="5" t="s">
        <v>13</v>
      </c>
      <c r="B3" s="5">
        <v>0.02</v>
      </c>
      <c r="C3" s="5">
        <v>0.02</v>
      </c>
      <c r="D3" s="5">
        <v>0.02</v>
      </c>
      <c r="E3" s="5">
        <v>0.02</v>
      </c>
      <c r="F3" s="5">
        <v>0.02</v>
      </c>
      <c r="G3" s="5">
        <v>0.02</v>
      </c>
      <c r="H3" s="5">
        <v>0.02</v>
      </c>
      <c r="I3" s="5">
        <v>0.02</v>
      </c>
      <c r="J3" s="5">
        <v>0.02</v>
      </c>
      <c r="K3" s="5">
        <v>0.02</v>
      </c>
      <c r="L3" s="5">
        <v>0.02</v>
      </c>
      <c r="M3" s="5">
        <v>0.02</v>
      </c>
      <c r="N3" s="5">
        <v>0.02</v>
      </c>
      <c r="O3" s="5">
        <v>0.02</v>
      </c>
      <c r="P3" s="5">
        <v>0.02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5.75" customHeight="1" x14ac:dyDescent="0.25">
      <c r="A4" s="8" t="s">
        <v>14</v>
      </c>
      <c r="B4" s="6">
        <v>6420000</v>
      </c>
      <c r="C4" s="6">
        <f t="shared" ref="C4:P4" si="1">B4*(1+B5)</f>
        <v>6497040</v>
      </c>
      <c r="D4" s="6">
        <f t="shared" si="1"/>
        <v>6575004.4800000004</v>
      </c>
      <c r="E4" s="6">
        <f t="shared" si="1"/>
        <v>6653904.533760001</v>
      </c>
      <c r="F4" s="6">
        <f t="shared" si="1"/>
        <v>6733751.388165121</v>
      </c>
      <c r="G4" s="6">
        <f t="shared" si="1"/>
        <v>6814556.4048231021</v>
      </c>
      <c r="H4" s="6">
        <f t="shared" si="1"/>
        <v>6896331.0816809796</v>
      </c>
      <c r="I4" s="6">
        <f t="shared" si="1"/>
        <v>6979087.054661151</v>
      </c>
      <c r="J4" s="6">
        <f t="shared" si="1"/>
        <v>7062836.099317085</v>
      </c>
      <c r="K4" s="6">
        <f t="shared" si="1"/>
        <v>7147590.1325088898</v>
      </c>
      <c r="L4" s="6">
        <f t="shared" si="1"/>
        <v>7233361.2140989965</v>
      </c>
      <c r="M4" s="6">
        <f t="shared" si="1"/>
        <v>7320161.5486681843</v>
      </c>
      <c r="N4" s="6">
        <f t="shared" si="1"/>
        <v>7408003.4872522028</v>
      </c>
      <c r="O4" s="6">
        <f t="shared" si="1"/>
        <v>7496899.5290992297</v>
      </c>
      <c r="P4" s="6">
        <f t="shared" si="1"/>
        <v>7586862.3234484205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ht="15.75" customHeight="1" x14ac:dyDescent="0.25">
      <c r="A5" s="5" t="s">
        <v>15</v>
      </c>
      <c r="B5" s="5">
        <v>1.2E-2</v>
      </c>
      <c r="C5" s="5">
        <v>1.2E-2</v>
      </c>
      <c r="D5" s="5">
        <v>1.2E-2</v>
      </c>
      <c r="E5" s="5">
        <v>1.2E-2</v>
      </c>
      <c r="F5" s="5">
        <v>1.2E-2</v>
      </c>
      <c r="G5" s="5">
        <v>1.2E-2</v>
      </c>
      <c r="H5" s="5">
        <v>1.2E-2</v>
      </c>
      <c r="I5" s="5">
        <v>1.2E-2</v>
      </c>
      <c r="J5" s="5">
        <v>1.2E-2</v>
      </c>
      <c r="K5" s="5">
        <v>1.2E-2</v>
      </c>
      <c r="L5" s="5">
        <v>1.2E-2</v>
      </c>
      <c r="M5" s="5">
        <v>1.2E-2</v>
      </c>
      <c r="N5" s="5">
        <v>1.2E-2</v>
      </c>
      <c r="O5" s="5">
        <v>1.2E-2</v>
      </c>
      <c r="P5" s="5">
        <v>1.2E-2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customHeight="1" x14ac:dyDescent="0.25">
      <c r="A6" s="7" t="s">
        <v>16</v>
      </c>
      <c r="B6" s="9">
        <f t="shared" ref="B6:P6" si="2">B2/B4</f>
        <v>17.25</v>
      </c>
      <c r="C6" s="9">
        <f t="shared" si="2"/>
        <v>17.386363636363637</v>
      </c>
      <c r="D6" s="9">
        <f t="shared" si="2"/>
        <v>17.523805246137261</v>
      </c>
      <c r="E6" s="9">
        <f t="shared" si="2"/>
        <v>17.66233335084981</v>
      </c>
      <c r="F6" s="9">
        <f t="shared" si="2"/>
        <v>17.801956539394073</v>
      </c>
      <c r="G6" s="9">
        <f t="shared" si="2"/>
        <v>17.942683468559245</v>
      </c>
      <c r="H6" s="9">
        <f t="shared" si="2"/>
        <v>18.084522863567617</v>
      </c>
      <c r="I6" s="9">
        <f t="shared" si="2"/>
        <v>18.227483518615585</v>
      </c>
      <c r="J6" s="9">
        <f t="shared" si="2"/>
        <v>18.371574297418871</v>
      </c>
      <c r="K6" s="9">
        <f t="shared" si="2"/>
        <v>18.516804133762104</v>
      </c>
      <c r="L6" s="9">
        <f t="shared" si="2"/>
        <v>18.663182032052713</v>
      </c>
      <c r="M6" s="9">
        <f t="shared" si="2"/>
        <v>18.810717067879217</v>
      </c>
      <c r="N6" s="9">
        <f t="shared" si="2"/>
        <v>18.959418388573912</v>
      </c>
      <c r="O6" s="9">
        <f t="shared" si="2"/>
        <v>19.10929521378003</v>
      </c>
      <c r="P6" s="9">
        <f t="shared" si="2"/>
        <v>19.260356836023348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ht="15.75" customHeight="1" x14ac:dyDescent="0.25">
      <c r="A7" s="7" t="s">
        <v>17</v>
      </c>
      <c r="B7" s="7">
        <v>-34500000</v>
      </c>
      <c r="C7" s="7">
        <f t="shared" ref="C7:P7" si="3">B7+B14</f>
        <v>-34069084.600000001</v>
      </c>
      <c r="D7" s="7">
        <f t="shared" si="3"/>
        <v>-33576307.410500005</v>
      </c>
      <c r="E7" s="7">
        <f t="shared" si="3"/>
        <v>-33017902.130338755</v>
      </c>
      <c r="F7" s="7">
        <f t="shared" si="3"/>
        <v>-32389907.001726646</v>
      </c>
      <c r="G7" s="7">
        <f t="shared" si="3"/>
        <v>-31688155.194909398</v>
      </c>
      <c r="H7" s="7">
        <f t="shared" si="3"/>
        <v>-30908264.729480345</v>
      </c>
      <c r="I7" s="7">
        <f t="shared" si="3"/>
        <v>-30045627.910199665</v>
      </c>
      <c r="J7" s="7">
        <f t="shared" si="3"/>
        <v>-29095400.254124533</v>
      </c>
      <c r="K7" s="7">
        <f t="shared" si="3"/>
        <v>-28052488.884749644</v>
      </c>
      <c r="L7" s="7">
        <f t="shared" si="3"/>
        <v>-26911540.367700532</v>
      </c>
      <c r="M7" s="7">
        <f t="shared" si="3"/>
        <v>-25666927.961310089</v>
      </c>
      <c r="N7" s="7">
        <f t="shared" si="3"/>
        <v>-24312738.254138976</v>
      </c>
      <c r="O7" s="7">
        <f t="shared" si="3"/>
        <v>-22842757.16017057</v>
      </c>
      <c r="P7" s="7">
        <f t="shared" si="3"/>
        <v>-21250455.241017863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ht="15.75" customHeight="1" x14ac:dyDescent="0.25">
      <c r="A8" s="5" t="s">
        <v>18</v>
      </c>
      <c r="B8" s="5">
        <v>4.7500000000000001E-2</v>
      </c>
      <c r="C8" s="5">
        <v>4.7500000000000001E-2</v>
      </c>
      <c r="D8" s="5">
        <v>4.7500000000000001E-2</v>
      </c>
      <c r="E8" s="5">
        <v>4.7500000000000001E-2</v>
      </c>
      <c r="F8" s="5">
        <v>4.7500000000000001E-2</v>
      </c>
      <c r="G8" s="5">
        <v>4.7500000000000001E-2</v>
      </c>
      <c r="H8" s="5">
        <v>4.7500000000000001E-2</v>
      </c>
      <c r="I8" s="5">
        <v>4.7500000000000001E-2</v>
      </c>
      <c r="J8" s="5">
        <v>4.7500000000000001E-2</v>
      </c>
      <c r="K8" s="5">
        <v>4.7500000000000001E-2</v>
      </c>
      <c r="L8" s="5">
        <v>4.7500000000000001E-2</v>
      </c>
      <c r="M8" s="5">
        <v>4.7500000000000001E-2</v>
      </c>
      <c r="N8" s="5">
        <v>4.7500000000000001E-2</v>
      </c>
      <c r="O8" s="5">
        <v>4.7500000000000001E-2</v>
      </c>
      <c r="P8" s="5">
        <v>4.7500000000000001E-2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5.75" customHeight="1" x14ac:dyDescent="0.25">
      <c r="A9" s="1" t="s">
        <v>19</v>
      </c>
      <c r="B9" s="5">
        <f t="shared" ref="B9:P9" si="4">B7/B2</f>
        <v>-0.3115264797507788</v>
      </c>
      <c r="C9" s="5">
        <f t="shared" si="4"/>
        <v>-0.30160335304829416</v>
      </c>
      <c r="D9" s="5">
        <f t="shared" si="4"/>
        <v>-0.29141269106706602</v>
      </c>
      <c r="E9" s="5">
        <f t="shared" si="4"/>
        <v>-0.2809472808461479</v>
      </c>
      <c r="F9" s="5">
        <f t="shared" si="4"/>
        <v>-0.27019971495750894</v>
      </c>
      <c r="G9" s="5">
        <f t="shared" si="4"/>
        <v>-0.25916238626304883</v>
      </c>
      <c r="H9" s="5">
        <f t="shared" si="4"/>
        <v>-0.24782748253025771</v>
      </c>
      <c r="I9" s="5">
        <f t="shared" si="4"/>
        <v>-0.23618698090270995</v>
      </c>
      <c r="J9" s="5">
        <f t="shared" si="4"/>
        <v>-0.22423264222147829</v>
      </c>
      <c r="K9" s="5">
        <f t="shared" si="4"/>
        <v>-0.21195600519344876</v>
      </c>
      <c r="L9" s="5">
        <f t="shared" si="4"/>
        <v>-0.1993483804024086</v>
      </c>
      <c r="M9" s="5">
        <f t="shared" si="4"/>
        <v>-0.18640084415866881</v>
      </c>
      <c r="N9" s="5">
        <f t="shared" si="4"/>
        <v>-0.17310423218286747</v>
      </c>
      <c r="O9" s="5">
        <f t="shared" si="4"/>
        <v>-0.15944913311948319</v>
      </c>
      <c r="P9" s="5">
        <f t="shared" si="4"/>
        <v>-0.14542588187546848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5.75" customHeight="1" x14ac:dyDescent="0.25">
      <c r="A10" s="1" t="s">
        <v>20</v>
      </c>
      <c r="B10" s="1">
        <v>8.5000000000000006E-2</v>
      </c>
      <c r="C10" s="1">
        <v>8.5000000000000006E-2</v>
      </c>
      <c r="D10" s="1">
        <v>8.5000000000000006E-2</v>
      </c>
      <c r="E10" s="1">
        <v>8.5000000000000006E-2</v>
      </c>
      <c r="F10" s="1">
        <v>8.5000000000000006E-2</v>
      </c>
      <c r="G10" s="1">
        <v>8.5000000000000006E-2</v>
      </c>
      <c r="H10" s="1">
        <v>8.5000000000000006E-2</v>
      </c>
      <c r="I10" s="1">
        <v>8.5000000000000006E-2</v>
      </c>
      <c r="J10" s="1">
        <v>8.5000000000000006E-2</v>
      </c>
      <c r="K10" s="1">
        <v>8.5000000000000006E-2</v>
      </c>
      <c r="L10" s="1">
        <v>8.5000000000000006E-2</v>
      </c>
      <c r="M10" s="1">
        <v>8.5000000000000006E-2</v>
      </c>
      <c r="N10" s="1">
        <v>8.5000000000000006E-2</v>
      </c>
      <c r="O10" s="1">
        <v>8.5000000000000006E-2</v>
      </c>
      <c r="P10" s="1">
        <v>8.5000000000000006E-2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5.75" customHeight="1" x14ac:dyDescent="0.25">
      <c r="A11" s="1" t="s">
        <v>21</v>
      </c>
      <c r="B11" s="5">
        <v>5.1999999999999998E-2</v>
      </c>
      <c r="C11" s="5">
        <v>5.1999999999999998E-2</v>
      </c>
      <c r="D11" s="5">
        <v>5.1999999999999998E-2</v>
      </c>
      <c r="E11" s="5">
        <v>5.1999999999999998E-2</v>
      </c>
      <c r="F11" s="5">
        <v>5.1999999999999998E-2</v>
      </c>
      <c r="G11" s="5">
        <v>5.1999999999999998E-2</v>
      </c>
      <c r="H11" s="5">
        <v>5.1999999999999998E-2</v>
      </c>
      <c r="I11" s="5">
        <v>5.1999999999999998E-2</v>
      </c>
      <c r="J11" s="5">
        <v>5.1999999999999998E-2</v>
      </c>
      <c r="K11" s="5">
        <v>5.1999999999999998E-2</v>
      </c>
      <c r="L11" s="5">
        <v>5.1999999999999998E-2</v>
      </c>
      <c r="M11" s="5">
        <v>5.1999999999999998E-2</v>
      </c>
      <c r="N11" s="5">
        <v>5.1999999999999998E-2</v>
      </c>
      <c r="O11" s="5">
        <v>5.1999999999999998E-2</v>
      </c>
      <c r="P11" s="5">
        <v>5.1999999999999998E-2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 x14ac:dyDescent="0.25">
      <c r="A12" s="1" t="s">
        <v>22</v>
      </c>
      <c r="B12" s="5">
        <v>4.8000000000000001E-2</v>
      </c>
      <c r="C12" s="5">
        <v>4.8000000000000001E-2</v>
      </c>
      <c r="D12" s="5">
        <v>4.8000000000000001E-2</v>
      </c>
      <c r="E12" s="5">
        <v>4.8000000000000001E-2</v>
      </c>
      <c r="F12" s="5">
        <v>4.8000000000000001E-2</v>
      </c>
      <c r="G12" s="5">
        <v>4.8000000000000001E-2</v>
      </c>
      <c r="H12" s="5">
        <v>4.8000000000000001E-2</v>
      </c>
      <c r="I12" s="5">
        <v>4.8000000000000001E-2</v>
      </c>
      <c r="J12" s="5">
        <v>4.8000000000000001E-2</v>
      </c>
      <c r="K12" s="5">
        <v>4.8000000000000001E-2</v>
      </c>
      <c r="L12" s="5">
        <v>4.8000000000000001E-2</v>
      </c>
      <c r="M12" s="5">
        <v>4.8000000000000001E-2</v>
      </c>
      <c r="N12" s="5">
        <v>4.8000000000000001E-2</v>
      </c>
      <c r="O12" s="5">
        <v>4.8000000000000001E-2</v>
      </c>
      <c r="P12" s="5">
        <v>4.8000000000000001E-2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4" spans="1:46" ht="15.75" customHeight="1" x14ac:dyDescent="0.25">
      <c r="A14" s="7" t="s">
        <v>23</v>
      </c>
      <c r="B14" s="7">
        <f t="shared" ref="B14:P14" si="5">B16-B21</f>
        <v>430915.40000000037</v>
      </c>
      <c r="C14" s="7">
        <f t="shared" si="5"/>
        <v>492777.18950000033</v>
      </c>
      <c r="D14" s="7">
        <f t="shared" si="5"/>
        <v>558405.28016124945</v>
      </c>
      <c r="E14" s="7">
        <f t="shared" si="5"/>
        <v>627995.12861210946</v>
      </c>
      <c r="F14" s="7">
        <f t="shared" si="5"/>
        <v>701751.80681724846</v>
      </c>
      <c r="G14" s="7">
        <f t="shared" si="5"/>
        <v>779890.46542905364</v>
      </c>
      <c r="H14" s="7">
        <f t="shared" si="5"/>
        <v>862636.81928067841</v>
      </c>
      <c r="I14" s="7">
        <f t="shared" si="5"/>
        <v>950227.65607513022</v>
      </c>
      <c r="J14" s="7">
        <f t="shared" si="5"/>
        <v>1042911.3693748908</v>
      </c>
      <c r="K14" s="7">
        <f t="shared" si="5"/>
        <v>1140948.5170491133</v>
      </c>
      <c r="L14" s="7">
        <f t="shared" si="5"/>
        <v>1244612.4063904416</v>
      </c>
      <c r="M14" s="7">
        <f t="shared" si="5"/>
        <v>1354189.7071711123</v>
      </c>
      <c r="N14" s="7">
        <f t="shared" si="5"/>
        <v>1469981.0939684073</v>
      </c>
      <c r="O14" s="7">
        <f t="shared" si="5"/>
        <v>1592301.919152705</v>
      </c>
      <c r="P14" s="7">
        <f t="shared" si="5"/>
        <v>1721482.9179976759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ht="15.75" customHeight="1" x14ac:dyDescent="0.25">
      <c r="A16" s="7" t="s">
        <v>24</v>
      </c>
      <c r="B16" s="7">
        <f>SUM(B17:B20)</f>
        <v>5805252.9000000004</v>
      </c>
      <c r="C16" s="7">
        <f t="shared" ref="C16:P16" si="6">SUM(C17:C19)</f>
        <v>5921357.9580000006</v>
      </c>
      <c r="D16" s="7">
        <f t="shared" si="6"/>
        <v>6039785.1171599999</v>
      </c>
      <c r="E16" s="7">
        <f t="shared" si="6"/>
        <v>6160580.8195032002</v>
      </c>
      <c r="F16" s="7">
        <f t="shared" si="6"/>
        <v>6283792.4358932646</v>
      </c>
      <c r="G16" s="7">
        <f t="shared" si="6"/>
        <v>6409468.2846111301</v>
      </c>
      <c r="H16" s="7">
        <f t="shared" si="6"/>
        <v>6537657.6503033526</v>
      </c>
      <c r="I16" s="7">
        <f t="shared" si="6"/>
        <v>6668410.8033094201</v>
      </c>
      <c r="J16" s="7">
        <f t="shared" si="6"/>
        <v>6801779.0193756074</v>
      </c>
      <c r="K16" s="7">
        <f t="shared" si="6"/>
        <v>6937814.5997631196</v>
      </c>
      <c r="L16" s="7">
        <f t="shared" si="6"/>
        <v>7076570.8917583823</v>
      </c>
      <c r="M16" s="7">
        <f t="shared" si="6"/>
        <v>7218102.3095935509</v>
      </c>
      <c r="N16" s="7">
        <f t="shared" si="6"/>
        <v>7362464.3557854211</v>
      </c>
      <c r="O16" s="7">
        <f t="shared" si="6"/>
        <v>7509713.6429011291</v>
      </c>
      <c r="P16" s="7">
        <f t="shared" si="6"/>
        <v>7659907.9157591518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ht="15.75" customHeight="1" x14ac:dyDescent="0.25">
      <c r="A17" s="7" t="s">
        <v>25</v>
      </c>
      <c r="B17" s="7">
        <f t="shared" ref="B17:P17" si="7">B12*B2</f>
        <v>5315760</v>
      </c>
      <c r="C17" s="7">
        <f t="shared" si="7"/>
        <v>5422075.2000000002</v>
      </c>
      <c r="D17" s="7">
        <f t="shared" si="7"/>
        <v>5530516.7039999999</v>
      </c>
      <c r="E17" s="7">
        <f t="shared" si="7"/>
        <v>5641127.0380800003</v>
      </c>
      <c r="F17" s="7">
        <f t="shared" si="7"/>
        <v>5753949.5788416006</v>
      </c>
      <c r="G17" s="7">
        <f t="shared" si="7"/>
        <v>5869028.5704184324</v>
      </c>
      <c r="H17" s="7">
        <f t="shared" si="7"/>
        <v>5986409.141826801</v>
      </c>
      <c r="I17" s="7">
        <f t="shared" si="7"/>
        <v>6106137.3246633373</v>
      </c>
      <c r="J17" s="7">
        <f t="shared" si="7"/>
        <v>6228260.0711566033</v>
      </c>
      <c r="K17" s="7">
        <f t="shared" si="7"/>
        <v>6352825.2725797361</v>
      </c>
      <c r="L17" s="7">
        <f t="shared" si="7"/>
        <v>6479881.7780313306</v>
      </c>
      <c r="M17" s="7">
        <f t="shared" si="7"/>
        <v>6609479.4135919577</v>
      </c>
      <c r="N17" s="7">
        <f t="shared" si="7"/>
        <v>6741669.0018637963</v>
      </c>
      <c r="O17" s="7">
        <f t="shared" si="7"/>
        <v>6876502.3819010723</v>
      </c>
      <c r="P17" s="7">
        <f t="shared" si="7"/>
        <v>7014032.4295390937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ht="15.75" customHeight="1" x14ac:dyDescent="0.25">
      <c r="A18" s="7" t="s">
        <v>26</v>
      </c>
      <c r="B18" s="7">
        <f t="shared" ref="B18:P18" si="8">B11*B10*B2</f>
        <v>489492.9</v>
      </c>
      <c r="C18" s="7">
        <f t="shared" si="8"/>
        <v>499282.75800000003</v>
      </c>
      <c r="D18" s="7">
        <f t="shared" si="8"/>
        <v>509268.41316000005</v>
      </c>
      <c r="E18" s="7">
        <f t="shared" si="8"/>
        <v>519453.7814232001</v>
      </c>
      <c r="F18" s="7">
        <f t="shared" si="8"/>
        <v>529842.85705166403</v>
      </c>
      <c r="G18" s="7">
        <f t="shared" si="8"/>
        <v>540439.71419269731</v>
      </c>
      <c r="H18" s="7">
        <f t="shared" si="8"/>
        <v>551248.50847655127</v>
      </c>
      <c r="I18" s="7">
        <f t="shared" si="8"/>
        <v>562273.47864608234</v>
      </c>
      <c r="J18" s="7">
        <f t="shared" si="8"/>
        <v>573518.94821900397</v>
      </c>
      <c r="K18" s="7">
        <f t="shared" si="8"/>
        <v>584989.32718338398</v>
      </c>
      <c r="L18" s="7">
        <f t="shared" si="8"/>
        <v>596689.11372705176</v>
      </c>
      <c r="M18" s="7">
        <f t="shared" si="8"/>
        <v>608622.89600159286</v>
      </c>
      <c r="N18" s="7">
        <f t="shared" si="8"/>
        <v>620795.3539216246</v>
      </c>
      <c r="O18" s="7">
        <f t="shared" si="8"/>
        <v>633211.2610000571</v>
      </c>
      <c r="P18" s="7">
        <f t="shared" si="8"/>
        <v>645875.48622005829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ht="15.75" customHeight="1" x14ac:dyDescent="0.25">
      <c r="A20" s="9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</row>
    <row r="21" spans="1:46" ht="15.75" customHeight="1" x14ac:dyDescent="0.25">
      <c r="A21" s="7" t="s">
        <v>28</v>
      </c>
      <c r="B21" s="7">
        <f t="shared" ref="B21:P21" si="9">SUM(B22:B28)</f>
        <v>5374337.5</v>
      </c>
      <c r="C21" s="7">
        <f t="shared" si="9"/>
        <v>5428580.7685000002</v>
      </c>
      <c r="D21" s="7">
        <f t="shared" si="9"/>
        <v>5481379.8369987505</v>
      </c>
      <c r="E21" s="7">
        <f t="shared" si="9"/>
        <v>5532585.6908910908</v>
      </c>
      <c r="F21" s="7">
        <f t="shared" si="9"/>
        <v>5582040.6290760161</v>
      </c>
      <c r="G21" s="7">
        <f t="shared" si="9"/>
        <v>5629577.8191820765</v>
      </c>
      <c r="H21" s="7">
        <f t="shared" si="9"/>
        <v>5675020.8310226742</v>
      </c>
      <c r="I21" s="7">
        <f t="shared" si="9"/>
        <v>5718183.1472342899</v>
      </c>
      <c r="J21" s="7">
        <f t="shared" si="9"/>
        <v>5758867.6500007166</v>
      </c>
      <c r="K21" s="7">
        <f t="shared" si="9"/>
        <v>5796866.0827140063</v>
      </c>
      <c r="L21" s="7">
        <f t="shared" si="9"/>
        <v>5831958.4853679407</v>
      </c>
      <c r="M21" s="7">
        <f t="shared" si="9"/>
        <v>5863912.6024224386</v>
      </c>
      <c r="N21" s="7">
        <f t="shared" si="9"/>
        <v>5892483.2618170138</v>
      </c>
      <c r="O21" s="7">
        <f t="shared" si="9"/>
        <v>5917411.7237484241</v>
      </c>
      <c r="P21" s="7">
        <f t="shared" si="9"/>
        <v>5938424.9977614759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ht="15.75" customHeight="1" x14ac:dyDescent="0.25">
      <c r="A22" s="7" t="s">
        <v>29</v>
      </c>
      <c r="B22" s="7">
        <v>1590000</v>
      </c>
      <c r="C22" s="7">
        <f t="shared" ref="C22:P22" si="10">B22*(1+C$3)</f>
        <v>1621800</v>
      </c>
      <c r="D22" s="7">
        <f t="shared" si="10"/>
        <v>1654236</v>
      </c>
      <c r="E22" s="7">
        <f t="shared" si="10"/>
        <v>1687320.72</v>
      </c>
      <c r="F22" s="7">
        <f t="shared" si="10"/>
        <v>1721067.1344000001</v>
      </c>
      <c r="G22" s="7">
        <f t="shared" si="10"/>
        <v>1755488.4770880002</v>
      </c>
      <c r="H22" s="7">
        <f t="shared" si="10"/>
        <v>1790598.2466297601</v>
      </c>
      <c r="I22" s="7">
        <f t="shared" si="10"/>
        <v>1826410.2115623553</v>
      </c>
      <c r="J22" s="7">
        <f t="shared" si="10"/>
        <v>1862938.4157936024</v>
      </c>
      <c r="K22" s="7">
        <f t="shared" si="10"/>
        <v>1900197.1841094745</v>
      </c>
      <c r="L22" s="7">
        <f t="shared" si="10"/>
        <v>1938201.1277916641</v>
      </c>
      <c r="M22" s="7">
        <f t="shared" si="10"/>
        <v>1976965.1503474973</v>
      </c>
      <c r="N22" s="7">
        <f t="shared" si="10"/>
        <v>2016504.4533544474</v>
      </c>
      <c r="O22" s="7">
        <f t="shared" si="10"/>
        <v>2056834.5424215363</v>
      </c>
      <c r="P22" s="7">
        <f t="shared" si="10"/>
        <v>2097971.2332699671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ht="15.75" customHeight="1" x14ac:dyDescent="0.25">
      <c r="A23" s="7" t="s">
        <v>30</v>
      </c>
      <c r="B23" s="7">
        <v>190000</v>
      </c>
      <c r="C23" s="7">
        <f t="shared" ref="C23:P23" si="11">B23*(1+C$3)</f>
        <v>193800</v>
      </c>
      <c r="D23" s="7">
        <f t="shared" si="11"/>
        <v>197676</v>
      </c>
      <c r="E23" s="7">
        <f t="shared" si="11"/>
        <v>201629.52</v>
      </c>
      <c r="F23" s="7">
        <f t="shared" si="11"/>
        <v>205662.11040000001</v>
      </c>
      <c r="G23" s="7">
        <f t="shared" si="11"/>
        <v>209775.35260800002</v>
      </c>
      <c r="H23" s="7">
        <f t="shared" si="11"/>
        <v>213970.85966016003</v>
      </c>
      <c r="I23" s="7">
        <f t="shared" si="11"/>
        <v>218250.27685336323</v>
      </c>
      <c r="J23" s="7">
        <f t="shared" si="11"/>
        <v>222615.28239043051</v>
      </c>
      <c r="K23" s="7">
        <f t="shared" si="11"/>
        <v>227067.58803823913</v>
      </c>
      <c r="L23" s="7">
        <f t="shared" si="11"/>
        <v>231608.93979900391</v>
      </c>
      <c r="M23" s="7">
        <f t="shared" si="11"/>
        <v>236241.118594984</v>
      </c>
      <c r="N23" s="7">
        <f t="shared" si="11"/>
        <v>240965.94096688367</v>
      </c>
      <c r="O23" s="7">
        <f t="shared" si="11"/>
        <v>245785.25978622134</v>
      </c>
      <c r="P23" s="7">
        <f t="shared" si="11"/>
        <v>250700.96498194578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ht="15.75" customHeight="1" x14ac:dyDescent="0.25">
      <c r="A24" s="7" t="s">
        <v>31</v>
      </c>
      <c r="B24" s="7">
        <v>775000</v>
      </c>
      <c r="C24" s="7">
        <f t="shared" ref="C24:P24" si="12">B24*(1+C$3)</f>
        <v>790500</v>
      </c>
      <c r="D24" s="7">
        <f t="shared" si="12"/>
        <v>806310</v>
      </c>
      <c r="E24" s="7">
        <f t="shared" si="12"/>
        <v>822436.20000000007</v>
      </c>
      <c r="F24" s="7">
        <f t="shared" si="12"/>
        <v>838884.92400000012</v>
      </c>
      <c r="G24" s="7">
        <f t="shared" si="12"/>
        <v>855662.62248000014</v>
      </c>
      <c r="H24" s="7">
        <f t="shared" si="12"/>
        <v>872775.87492960016</v>
      </c>
      <c r="I24" s="7">
        <f t="shared" si="12"/>
        <v>890231.39242819219</v>
      </c>
      <c r="J24" s="7">
        <f t="shared" si="12"/>
        <v>908036.02027675603</v>
      </c>
      <c r="K24" s="7">
        <f t="shared" si="12"/>
        <v>926196.74068229122</v>
      </c>
      <c r="L24" s="7">
        <f t="shared" si="12"/>
        <v>944720.675495937</v>
      </c>
      <c r="M24" s="7">
        <f t="shared" si="12"/>
        <v>963615.08900585573</v>
      </c>
      <c r="N24" s="7">
        <f t="shared" si="12"/>
        <v>982887.39078597282</v>
      </c>
      <c r="O24" s="7">
        <f t="shared" si="12"/>
        <v>1002545.1386016923</v>
      </c>
      <c r="P24" s="7">
        <f t="shared" si="12"/>
        <v>1022596.0413737261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ht="15.75" customHeight="1" x14ac:dyDescent="0.25">
      <c r="A25" s="7" t="s">
        <v>32</v>
      </c>
      <c r="B25" s="7">
        <f>B2*0.0075</f>
        <v>830587.5</v>
      </c>
      <c r="C25" s="7">
        <f t="shared" ref="C25:P25" si="13">B25*(1+C$3)</f>
        <v>847199.25</v>
      </c>
      <c r="D25" s="7">
        <f t="shared" si="13"/>
        <v>864143.23499999999</v>
      </c>
      <c r="E25" s="7">
        <f t="shared" si="13"/>
        <v>881426.09970000002</v>
      </c>
      <c r="F25" s="7">
        <f t="shared" si="13"/>
        <v>899054.62169400009</v>
      </c>
      <c r="G25" s="7">
        <f t="shared" si="13"/>
        <v>917035.71412788006</v>
      </c>
      <c r="H25" s="7">
        <f t="shared" si="13"/>
        <v>935376.42841043766</v>
      </c>
      <c r="I25" s="7">
        <f t="shared" si="13"/>
        <v>954083.95697864646</v>
      </c>
      <c r="J25" s="7">
        <f t="shared" si="13"/>
        <v>973165.63611821935</v>
      </c>
      <c r="K25" s="7">
        <f t="shared" si="13"/>
        <v>992628.94884058379</v>
      </c>
      <c r="L25" s="7">
        <f t="shared" si="13"/>
        <v>1012481.5278173955</v>
      </c>
      <c r="M25" s="7">
        <f t="shared" si="13"/>
        <v>1032731.1583737434</v>
      </c>
      <c r="N25" s="7">
        <f t="shared" si="13"/>
        <v>1053385.7815412183</v>
      </c>
      <c r="O25" s="7">
        <f t="shared" si="13"/>
        <v>1074453.4971720427</v>
      </c>
      <c r="P25" s="7">
        <f t="shared" si="13"/>
        <v>1095942.5671154836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ht="15.75" customHeight="1" x14ac:dyDescent="0.25">
      <c r="A26" s="7" t="s">
        <v>42</v>
      </c>
      <c r="B26" s="7">
        <v>350000</v>
      </c>
      <c r="C26" s="7">
        <f t="shared" ref="C26:P26" si="14">B26*(1+C$3)</f>
        <v>357000</v>
      </c>
      <c r="D26" s="7">
        <f t="shared" si="14"/>
        <v>364140</v>
      </c>
      <c r="E26" s="7">
        <f t="shared" si="14"/>
        <v>371422.8</v>
      </c>
      <c r="F26" s="7">
        <f t="shared" si="14"/>
        <v>378851.25599999999</v>
      </c>
      <c r="G26" s="7">
        <f t="shared" si="14"/>
        <v>386428.28112</v>
      </c>
      <c r="H26" s="7">
        <f t="shared" si="14"/>
        <v>394156.84674240003</v>
      </c>
      <c r="I26" s="7">
        <f t="shared" si="14"/>
        <v>402039.98367724806</v>
      </c>
      <c r="J26" s="7">
        <f t="shared" si="14"/>
        <v>410080.783350793</v>
      </c>
      <c r="K26" s="7">
        <f t="shared" si="14"/>
        <v>418282.3990178089</v>
      </c>
      <c r="L26" s="7">
        <f t="shared" si="14"/>
        <v>426648.04699816508</v>
      </c>
      <c r="M26" s="7">
        <f t="shared" si="14"/>
        <v>435181.00793812837</v>
      </c>
      <c r="N26" s="7">
        <f t="shared" si="14"/>
        <v>443884.62809689093</v>
      </c>
      <c r="O26" s="7">
        <f t="shared" si="14"/>
        <v>452762.32065882877</v>
      </c>
      <c r="P26" s="7">
        <f t="shared" si="14"/>
        <v>461817.56707200536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ht="15.75" customHeight="1" x14ac:dyDescent="0.25">
      <c r="A27" s="7" t="s">
        <v>33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ht="15.75" customHeight="1" x14ac:dyDescent="0.25">
      <c r="A28" s="7" t="s">
        <v>34</v>
      </c>
      <c r="B28" s="7">
        <f t="shared" ref="B28:P28" si="15">B8*-B7</f>
        <v>1638750</v>
      </c>
      <c r="C28" s="7">
        <f t="shared" si="15"/>
        <v>1618281.5185</v>
      </c>
      <c r="D28" s="7">
        <f t="shared" si="15"/>
        <v>1594874.6019987504</v>
      </c>
      <c r="E28" s="7">
        <f t="shared" si="15"/>
        <v>1568350.3511910909</v>
      </c>
      <c r="F28" s="7">
        <f t="shared" si="15"/>
        <v>1538520.5825820158</v>
      </c>
      <c r="G28" s="7">
        <f t="shared" si="15"/>
        <v>1505187.3717581965</v>
      </c>
      <c r="H28" s="7">
        <f t="shared" si="15"/>
        <v>1468142.5746503165</v>
      </c>
      <c r="I28" s="7">
        <f t="shared" si="15"/>
        <v>1427167.325734484</v>
      </c>
      <c r="J28" s="7">
        <f t="shared" si="15"/>
        <v>1382031.5120709154</v>
      </c>
      <c r="K28" s="7">
        <f t="shared" si="15"/>
        <v>1332493.2220256082</v>
      </c>
      <c r="L28" s="7">
        <f t="shared" si="15"/>
        <v>1278298.1674657753</v>
      </c>
      <c r="M28" s="7">
        <f t="shared" si="15"/>
        <v>1219179.0781622292</v>
      </c>
      <c r="N28" s="7">
        <f t="shared" si="15"/>
        <v>1154855.0670716013</v>
      </c>
      <c r="O28" s="7">
        <f t="shared" si="15"/>
        <v>1085030.9651081022</v>
      </c>
      <c r="P28" s="7">
        <f t="shared" si="15"/>
        <v>1009396.6239483486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R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  <col min="24" max="24" width="12.7265625" hidden="1" customWidth="1"/>
    <col min="25" max="30" width="12.6328125" hidden="1"/>
  </cols>
  <sheetData>
    <row r="1" spans="1:44" ht="15.75" customHeight="1" x14ac:dyDescent="0.25">
      <c r="A1" s="1" t="s">
        <v>11</v>
      </c>
      <c r="B1" s="17">
        <v>1860</v>
      </c>
      <c r="C1" s="1">
        <v>1861</v>
      </c>
      <c r="D1" s="17">
        <v>1862</v>
      </c>
      <c r="E1" s="1">
        <v>1863</v>
      </c>
      <c r="F1" s="17">
        <v>1864</v>
      </c>
      <c r="G1" s="1">
        <v>1865</v>
      </c>
      <c r="H1" s="17">
        <v>1866</v>
      </c>
      <c r="I1" s="1">
        <v>1867</v>
      </c>
      <c r="J1" s="17">
        <v>1868</v>
      </c>
      <c r="K1" s="1">
        <v>1869</v>
      </c>
      <c r="L1" s="17">
        <v>1870</v>
      </c>
      <c r="M1" s="1">
        <v>1871</v>
      </c>
      <c r="N1" s="17">
        <v>1872</v>
      </c>
      <c r="O1" s="1">
        <v>1873</v>
      </c>
      <c r="P1" s="17">
        <v>1874</v>
      </c>
      <c r="X1" s="1">
        <v>1866</v>
      </c>
      <c r="Y1" s="1">
        <v>1865</v>
      </c>
      <c r="Z1" s="1">
        <v>1864</v>
      </c>
      <c r="AA1" s="1">
        <v>1863</v>
      </c>
      <c r="AB1" s="1">
        <v>1862</v>
      </c>
      <c r="AC1" s="1">
        <v>1861</v>
      </c>
      <c r="AD1" s="1">
        <v>1860</v>
      </c>
    </row>
    <row r="2" spans="1:44" ht="15.75" customHeight="1" x14ac:dyDescent="0.25">
      <c r="A2" s="7" t="s">
        <v>12</v>
      </c>
      <c r="B2" s="10">
        <v>240673000</v>
      </c>
      <c r="C2" s="7">
        <f t="shared" ref="C2:P2" si="0">B2*(1+B3)</f>
        <v>244884777.50000003</v>
      </c>
      <c r="D2" s="7">
        <f t="shared" si="0"/>
        <v>249170261.10625005</v>
      </c>
      <c r="E2" s="7">
        <f t="shared" si="0"/>
        <v>253530740.67560944</v>
      </c>
      <c r="F2" s="7">
        <f t="shared" si="0"/>
        <v>257967528.63743263</v>
      </c>
      <c r="G2" s="7">
        <f t="shared" si="0"/>
        <v>262481960.38858771</v>
      </c>
      <c r="H2" s="7">
        <f t="shared" si="0"/>
        <v>267075394.69538802</v>
      </c>
      <c r="I2" s="7">
        <f t="shared" si="0"/>
        <v>271749214.1025573</v>
      </c>
      <c r="J2" s="7">
        <f t="shared" si="0"/>
        <v>276504825.34935206</v>
      </c>
      <c r="K2" s="7">
        <f t="shared" si="0"/>
        <v>281343659.79296577</v>
      </c>
      <c r="L2" s="7">
        <f t="shared" si="0"/>
        <v>286267173.83934271</v>
      </c>
      <c r="M2" s="7">
        <f t="shared" si="0"/>
        <v>291276849.38153124</v>
      </c>
      <c r="N2" s="7">
        <f t="shared" si="0"/>
        <v>296374194.24570805</v>
      </c>
      <c r="O2" s="7">
        <f t="shared" si="0"/>
        <v>301560742.64500797</v>
      </c>
      <c r="P2" s="7">
        <f t="shared" si="0"/>
        <v>306838055.64129561</v>
      </c>
      <c r="Q2" s="7"/>
      <c r="R2" s="7"/>
      <c r="S2" s="7"/>
      <c r="T2" s="7"/>
      <c r="U2" s="7"/>
      <c r="V2" s="7"/>
      <c r="W2" s="7"/>
      <c r="X2" s="7">
        <f t="shared" ref="X2:AC2" si="1">Y2*(1+Y3)</f>
        <v>368072477.33754212</v>
      </c>
      <c r="Y2" s="7">
        <f t="shared" si="1"/>
        <v>362632982.59856367</v>
      </c>
      <c r="Z2" s="7">
        <f t="shared" si="1"/>
        <v>357273874.48134357</v>
      </c>
      <c r="AA2" s="7">
        <f t="shared" si="1"/>
        <v>351993965.00624985</v>
      </c>
      <c r="AB2" s="7">
        <f t="shared" si="1"/>
        <v>346792083.74999988</v>
      </c>
      <c r="AC2" s="7">
        <f t="shared" si="1"/>
        <v>345066749.99999994</v>
      </c>
      <c r="AD2" s="7">
        <f>AD4*15.75</f>
        <v>343350000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5.75" customHeight="1" x14ac:dyDescent="0.25">
      <c r="A3" s="5" t="s">
        <v>13</v>
      </c>
      <c r="B3" s="13">
        <v>1.7500000000000002E-2</v>
      </c>
      <c r="C3" s="13">
        <v>1.7500000000000002E-2</v>
      </c>
      <c r="D3" s="13">
        <v>1.7500000000000002E-2</v>
      </c>
      <c r="E3" s="13">
        <v>1.7500000000000002E-2</v>
      </c>
      <c r="F3" s="13">
        <v>1.7500000000000002E-2</v>
      </c>
      <c r="G3" s="13">
        <v>1.7500000000000002E-2</v>
      </c>
      <c r="H3" s="13">
        <v>1.7500000000000002E-2</v>
      </c>
      <c r="I3" s="13">
        <v>1.7500000000000002E-2</v>
      </c>
      <c r="J3" s="13">
        <v>1.7500000000000002E-2</v>
      </c>
      <c r="K3" s="13">
        <v>1.7500000000000002E-2</v>
      </c>
      <c r="L3" s="13">
        <v>1.7500000000000002E-2</v>
      </c>
      <c r="M3" s="13">
        <v>1.7500000000000002E-2</v>
      </c>
      <c r="N3" s="13">
        <v>1.7500000000000002E-2</v>
      </c>
      <c r="O3" s="13">
        <v>1.7500000000000002E-2</v>
      </c>
      <c r="P3" s="13">
        <v>1.7500000000000002E-2</v>
      </c>
      <c r="Q3" s="5"/>
      <c r="R3" s="5"/>
      <c r="S3" s="5"/>
      <c r="T3" s="5"/>
      <c r="U3" s="5"/>
      <c r="V3" s="5"/>
      <c r="W3" s="5"/>
      <c r="X3" s="5">
        <v>1.4999999999999999E-2</v>
      </c>
      <c r="Y3" s="5">
        <v>1.4999999999999999E-2</v>
      </c>
      <c r="Z3" s="5">
        <v>1.4999999999999999E-2</v>
      </c>
      <c r="AA3" s="5">
        <v>1.4999999999999999E-2</v>
      </c>
      <c r="AB3" s="5">
        <v>1.4999999999999999E-2</v>
      </c>
      <c r="AC3" s="5">
        <v>5.0000000000000001E-3</v>
      </c>
      <c r="AD3" s="5">
        <v>5.0000000000000001E-3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x14ac:dyDescent="0.25">
      <c r="A4" s="8" t="s">
        <v>14</v>
      </c>
      <c r="B4" s="11">
        <v>20140000</v>
      </c>
      <c r="C4" s="6">
        <f t="shared" ref="C4:P4" si="2">B4*(1+B5)</f>
        <v>20361539.999999996</v>
      </c>
      <c r="D4" s="6">
        <f t="shared" si="2"/>
        <v>20585516.939999994</v>
      </c>
      <c r="E4" s="6">
        <f t="shared" si="2"/>
        <v>20811957.626339991</v>
      </c>
      <c r="F4" s="6">
        <f t="shared" si="2"/>
        <v>21040889.160229728</v>
      </c>
      <c r="G4" s="6">
        <f t="shared" si="2"/>
        <v>21272338.940992251</v>
      </c>
      <c r="H4" s="6">
        <f t="shared" si="2"/>
        <v>21506334.669343162</v>
      </c>
      <c r="I4" s="6">
        <f t="shared" si="2"/>
        <v>21742904.350705937</v>
      </c>
      <c r="J4" s="6">
        <f t="shared" si="2"/>
        <v>21982076.2985637</v>
      </c>
      <c r="K4" s="6">
        <f t="shared" si="2"/>
        <v>22223879.1378479</v>
      </c>
      <c r="L4" s="6">
        <f t="shared" si="2"/>
        <v>22468341.808364224</v>
      </c>
      <c r="M4" s="6">
        <f t="shared" si="2"/>
        <v>22715493.568256229</v>
      </c>
      <c r="N4" s="6">
        <f t="shared" si="2"/>
        <v>22965363.997507047</v>
      </c>
      <c r="O4" s="6">
        <f t="shared" si="2"/>
        <v>23217983.001479622</v>
      </c>
      <c r="P4" s="6">
        <f t="shared" si="2"/>
        <v>23473380.814495895</v>
      </c>
      <c r="Q4" s="8"/>
      <c r="R4" s="8"/>
      <c r="S4" s="8"/>
      <c r="T4" s="8"/>
      <c r="U4" s="8"/>
      <c r="V4" s="8"/>
      <c r="W4" s="8"/>
      <c r="X4" s="8">
        <f t="shared" ref="X4:AC4" si="3">Y4*(1+Y5)</f>
        <v>23486953.335898589</v>
      </c>
      <c r="Y4" s="8">
        <f t="shared" si="3"/>
        <v>23196990.949035645</v>
      </c>
      <c r="Z4" s="8">
        <f t="shared" si="3"/>
        <v>22910608.344726563</v>
      </c>
      <c r="AA4" s="8">
        <f t="shared" si="3"/>
        <v>22627761.328125</v>
      </c>
      <c r="AB4" s="8">
        <f t="shared" si="3"/>
        <v>22348406.25</v>
      </c>
      <c r="AC4" s="8">
        <f t="shared" si="3"/>
        <v>22072500</v>
      </c>
      <c r="AD4" s="8">
        <v>21800000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15.75" customHeight="1" x14ac:dyDescent="0.25">
      <c r="A5" s="5" t="s">
        <v>15</v>
      </c>
      <c r="B5" s="13">
        <v>1.0999999999999999E-2</v>
      </c>
      <c r="C5" s="13">
        <v>1.0999999999999999E-2</v>
      </c>
      <c r="D5" s="13">
        <v>1.0999999999999999E-2</v>
      </c>
      <c r="E5" s="13">
        <v>1.0999999999999999E-2</v>
      </c>
      <c r="F5" s="13">
        <v>1.0999999999999999E-2</v>
      </c>
      <c r="G5" s="13">
        <v>1.0999999999999999E-2</v>
      </c>
      <c r="H5" s="13">
        <v>1.0999999999999999E-2</v>
      </c>
      <c r="I5" s="13">
        <v>1.0999999999999999E-2</v>
      </c>
      <c r="J5" s="13">
        <v>1.0999999999999999E-2</v>
      </c>
      <c r="K5" s="13">
        <v>1.0999999999999999E-2</v>
      </c>
      <c r="L5" s="13">
        <v>1.0999999999999999E-2</v>
      </c>
      <c r="M5" s="13">
        <v>1.0999999999999999E-2</v>
      </c>
      <c r="N5" s="13">
        <v>1.0999999999999999E-2</v>
      </c>
      <c r="O5" s="13">
        <v>1.0999999999999999E-2</v>
      </c>
      <c r="P5" s="13">
        <v>1.0999999999999999E-2</v>
      </c>
      <c r="Q5" s="5"/>
      <c r="R5" s="5"/>
      <c r="S5" s="5"/>
      <c r="T5" s="5"/>
      <c r="U5" s="5"/>
      <c r="V5" s="5"/>
      <c r="W5" s="5"/>
      <c r="X5" s="5">
        <v>1.2500000000000001E-2</v>
      </c>
      <c r="Y5" s="5">
        <v>1.2500000000000001E-2</v>
      </c>
      <c r="Z5" s="5">
        <v>1.2500000000000001E-2</v>
      </c>
      <c r="AA5" s="5">
        <v>1.2500000000000001E-2</v>
      </c>
      <c r="AB5" s="5">
        <v>1.2500000000000001E-2</v>
      </c>
      <c r="AC5" s="5">
        <v>1.2500000000000001E-2</v>
      </c>
      <c r="AD5" s="5">
        <v>1.2500000000000001E-2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5.75" customHeight="1" x14ac:dyDescent="0.25">
      <c r="A6" s="9" t="s">
        <v>16</v>
      </c>
      <c r="B6" s="12">
        <f t="shared" ref="B6:P6" si="4">B2/B4</f>
        <v>11.95</v>
      </c>
      <c r="C6" s="9">
        <f t="shared" si="4"/>
        <v>12.026829871414444</v>
      </c>
      <c r="D6" s="9">
        <f t="shared" si="4"/>
        <v>12.104153703426508</v>
      </c>
      <c r="E6" s="9">
        <f t="shared" si="4"/>
        <v>12.181974671846167</v>
      </c>
      <c r="F6" s="9">
        <f t="shared" si="4"/>
        <v>12.260295972901561</v>
      </c>
      <c r="G6" s="9">
        <f t="shared" si="4"/>
        <v>12.339120823370267</v>
      </c>
      <c r="H6" s="9">
        <f t="shared" si="4"/>
        <v>12.418452460711425</v>
      </c>
      <c r="I6" s="9">
        <f t="shared" si="4"/>
        <v>12.49829414319869</v>
      </c>
      <c r="J6" s="9">
        <f t="shared" si="4"/>
        <v>12.578649150054073</v>
      </c>
      <c r="K6" s="9">
        <f t="shared" si="4"/>
        <v>12.659520781582613</v>
      </c>
      <c r="L6" s="9">
        <f t="shared" si="4"/>
        <v>12.740912359307925</v>
      </c>
      <c r="M6" s="9">
        <f t="shared" si="4"/>
        <v>12.82282722610862</v>
      </c>
      <c r="N6" s="9">
        <f t="shared" si="4"/>
        <v>12.905268746355611</v>
      </c>
      <c r="O6" s="9">
        <f t="shared" si="4"/>
        <v>12.988240306050283</v>
      </c>
      <c r="P6" s="9">
        <f t="shared" si="4"/>
        <v>13.071745312963566</v>
      </c>
      <c r="Q6" s="9"/>
      <c r="R6" s="9"/>
      <c r="S6" s="9"/>
      <c r="T6" s="9"/>
      <c r="U6" s="9"/>
      <c r="V6" s="9"/>
      <c r="W6" s="9"/>
      <c r="X6" s="9">
        <f t="shared" ref="X6:AD6" si="5">X2/X4</f>
        <v>15.671358991247384</v>
      </c>
      <c r="Y6" s="9">
        <f t="shared" si="5"/>
        <v>15.632759584865003</v>
      </c>
      <c r="Z6" s="9">
        <f t="shared" si="5"/>
        <v>15.594255250912134</v>
      </c>
      <c r="AA6" s="9">
        <f t="shared" si="5"/>
        <v>15.555845755220234</v>
      </c>
      <c r="AB6" s="9">
        <f t="shared" si="5"/>
        <v>15.517530864197525</v>
      </c>
      <c r="AC6" s="9">
        <f t="shared" si="5"/>
        <v>15.633333333333331</v>
      </c>
      <c r="AD6" s="9">
        <f t="shared" si="5"/>
        <v>15.75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ht="15.75" customHeight="1" x14ac:dyDescent="0.25">
      <c r="A7" s="7" t="s">
        <v>17</v>
      </c>
      <c r="B7" s="10">
        <v>-78000000</v>
      </c>
      <c r="C7" s="7">
        <f t="shared" ref="C7:P7" si="6">B7+B14</f>
        <v>-78563930.039999992</v>
      </c>
      <c r="D7" s="7">
        <f t="shared" si="6"/>
        <v>-79080051.818579987</v>
      </c>
      <c r="E7" s="7">
        <f t="shared" si="6"/>
        <v>-79543375.944492489</v>
      </c>
      <c r="F7" s="7">
        <f t="shared" si="6"/>
        <v>-79948526.714382753</v>
      </c>
      <c r="G7" s="7">
        <f t="shared" si="6"/>
        <v>-80289713.824488133</v>
      </c>
      <c r="H7" s="7">
        <f t="shared" si="6"/>
        <v>-80560702.037287831</v>
      </c>
      <c r="I7" s="7">
        <f t="shared" si="6"/>
        <v>-80754778.655714244</v>
      </c>
      <c r="J7" s="7">
        <f t="shared" si="6"/>
        <v>-80864718.646922842</v>
      </c>
      <c r="K7" s="7">
        <f t="shared" si="6"/>
        <v>-80882747.24623841</v>
      </c>
      <c r="L7" s="7">
        <f t="shared" si="6"/>
        <v>-80800499.859697595</v>
      </c>
      <c r="M7" s="7">
        <f t="shared" si="6"/>
        <v>-80608979.070531115</v>
      </c>
      <c r="N7" s="7">
        <f t="shared" si="6"/>
        <v>-80298508.540911019</v>
      </c>
      <c r="O7" s="7">
        <f t="shared" si="6"/>
        <v>-79858683.585261047</v>
      </c>
      <c r="P7" s="7">
        <f t="shared" si="6"/>
        <v>-79278318.175318852</v>
      </c>
      <c r="Q7" s="7"/>
      <c r="R7" s="7"/>
      <c r="S7" s="7"/>
      <c r="T7" s="7"/>
      <c r="U7" s="7"/>
      <c r="V7" s="7"/>
      <c r="W7" s="7"/>
      <c r="X7" s="7">
        <f t="shared" ref="X7:Z7" si="7">Y7+Y14</f>
        <v>-84399043.606592238</v>
      </c>
      <c r="Y7" s="7">
        <f t="shared" si="7"/>
        <v>-84957086.827670664</v>
      </c>
      <c r="Z7" s="7">
        <f t="shared" si="7"/>
        <v>-85388778.075688124</v>
      </c>
      <c r="AA7" s="7">
        <f>AB7+AB14+800000</f>
        <v>-85423337.286624998</v>
      </c>
      <c r="AB7" s="7">
        <f t="shared" ref="AB7:AC7" si="8">AC7+AC14</f>
        <v>-86221518.5</v>
      </c>
      <c r="AC7" s="7">
        <f t="shared" si="8"/>
        <v>-86466250</v>
      </c>
      <c r="AD7" s="7">
        <v>-85000000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ht="15.75" customHeight="1" x14ac:dyDescent="0.25">
      <c r="A8" s="5" t="s">
        <v>18</v>
      </c>
      <c r="B8" s="13">
        <v>7.1999999999999995E-2</v>
      </c>
      <c r="C8" s="13">
        <v>7.1999999999999995E-2</v>
      </c>
      <c r="D8" s="13">
        <v>7.1999999999999995E-2</v>
      </c>
      <c r="E8" s="13">
        <v>7.1999999999999995E-2</v>
      </c>
      <c r="F8" s="13">
        <v>7.1999999999999995E-2</v>
      </c>
      <c r="G8" s="13">
        <v>7.1999999999999995E-2</v>
      </c>
      <c r="H8" s="13">
        <v>7.1999999999999995E-2</v>
      </c>
      <c r="I8" s="13">
        <v>7.1999999999999995E-2</v>
      </c>
      <c r="J8" s="13">
        <v>7.1999999999999995E-2</v>
      </c>
      <c r="K8" s="13">
        <v>7.1999999999999995E-2</v>
      </c>
      <c r="L8" s="13">
        <v>7.1999999999999995E-2</v>
      </c>
      <c r="M8" s="13">
        <v>7.1999999999999995E-2</v>
      </c>
      <c r="N8" s="13">
        <v>7.1999999999999995E-2</v>
      </c>
      <c r="O8" s="13">
        <v>7.1999999999999995E-2</v>
      </c>
      <c r="P8" s="13">
        <v>7.1999999999999995E-2</v>
      </c>
      <c r="Q8" s="5"/>
      <c r="R8" s="5"/>
      <c r="S8" s="5"/>
      <c r="T8" s="5"/>
      <c r="U8" s="5"/>
      <c r="V8" s="5"/>
      <c r="W8" s="5"/>
      <c r="X8" s="5">
        <v>7.0000000000000007E-2</v>
      </c>
      <c r="Y8" s="5">
        <v>7.0000000000000007E-2</v>
      </c>
      <c r="Z8" s="5">
        <v>7.0000000000000007E-2</v>
      </c>
      <c r="AA8" s="5">
        <v>7.0000000000000007E-2</v>
      </c>
      <c r="AB8" s="5">
        <v>7.0000000000000007E-2</v>
      </c>
      <c r="AC8" s="5">
        <v>7.0000000000000007E-2</v>
      </c>
      <c r="AD8" s="5">
        <v>7.0000000000000007E-2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ht="15.75" customHeight="1" x14ac:dyDescent="0.25">
      <c r="A9" s="1" t="s">
        <v>19</v>
      </c>
      <c r="B9" s="13">
        <f t="shared" ref="B9:P9" si="9">B7/B2</f>
        <v>-0.32409119427605093</v>
      </c>
      <c r="C9" s="5">
        <f t="shared" si="9"/>
        <v>-0.32081998253239724</v>
      </c>
      <c r="D9" s="5">
        <f t="shared" si="9"/>
        <v>-0.3173735560073882</v>
      </c>
      <c r="E9" s="5">
        <f t="shared" si="9"/>
        <v>-0.31374252973239092</v>
      </c>
      <c r="F9" s="5">
        <f t="shared" si="9"/>
        <v>-0.30991701605494909</v>
      </c>
      <c r="G9" s="5">
        <f t="shared" si="9"/>
        <v>-0.3058865977137033</v>
      </c>
      <c r="H9" s="5">
        <f t="shared" si="9"/>
        <v>-0.3016402994711328</v>
      </c>
      <c r="I9" s="5">
        <f t="shared" si="9"/>
        <v>-0.29716655822687177</v>
      </c>
      <c r="J9" s="5">
        <f t="shared" si="9"/>
        <v>-0.29245319153021548</v>
      </c>
      <c r="K9" s="5">
        <f t="shared" si="9"/>
        <v>-0.28748736440607242</v>
      </c>
      <c r="L9" s="5">
        <f t="shared" si="9"/>
        <v>-0.28225555440402678</v>
      </c>
      <c r="M9" s="5">
        <f t="shared" si="9"/>
        <v>-0.27674351477533604</v>
      </c>
      <c r="N9" s="5">
        <f t="shared" si="9"/>
        <v>-0.27093623567759006</v>
      </c>
      <c r="O9" s="5">
        <f t="shared" si="9"/>
        <v>-0.26481790330138988</v>
      </c>
      <c r="P9" s="5">
        <f t="shared" si="9"/>
        <v>-0.25837185680774216</v>
      </c>
      <c r="Q9" s="5"/>
      <c r="R9" s="5"/>
      <c r="S9" s="5"/>
      <c r="T9" s="5"/>
      <c r="U9" s="5"/>
      <c r="V9" s="5"/>
      <c r="W9" s="5"/>
      <c r="X9" s="5">
        <f t="shared" ref="X9:AD9" si="10">X7/X2</f>
        <v>-0.22930006670722572</v>
      </c>
      <c r="Y9" s="5">
        <f t="shared" si="10"/>
        <v>-0.23427843275281593</v>
      </c>
      <c r="Z9" s="5">
        <f t="shared" si="10"/>
        <v>-0.23900090147830563</v>
      </c>
      <c r="AA9" s="5">
        <f t="shared" si="10"/>
        <v>-0.24268409626031021</v>
      </c>
      <c r="AB9" s="5">
        <f t="shared" si="10"/>
        <v>-0.24862597083431848</v>
      </c>
      <c r="AC9" s="5">
        <f t="shared" si="10"/>
        <v>-0.2505783301346769</v>
      </c>
      <c r="AD9" s="5">
        <f t="shared" si="10"/>
        <v>-0.24756079801951361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ht="15.75" customHeight="1" x14ac:dyDescent="0.25">
      <c r="A10" s="1" t="s">
        <v>20</v>
      </c>
      <c r="B10" s="17">
        <v>0.11</v>
      </c>
      <c r="C10" s="17">
        <v>0.11</v>
      </c>
      <c r="D10" s="17">
        <v>0.11</v>
      </c>
      <c r="E10" s="17">
        <v>0.11</v>
      </c>
      <c r="F10" s="17">
        <v>0.11</v>
      </c>
      <c r="G10" s="17">
        <v>0.11</v>
      </c>
      <c r="H10" s="17">
        <v>0.11</v>
      </c>
      <c r="I10" s="17">
        <v>0.11</v>
      </c>
      <c r="J10" s="17">
        <v>0.11</v>
      </c>
      <c r="K10" s="17">
        <v>0.11</v>
      </c>
      <c r="L10" s="17">
        <v>0.11</v>
      </c>
      <c r="M10" s="17">
        <v>0.11</v>
      </c>
      <c r="N10" s="17">
        <v>0.11</v>
      </c>
      <c r="O10" s="17">
        <v>0.11</v>
      </c>
      <c r="P10" s="17">
        <v>0.11</v>
      </c>
      <c r="X10" s="1">
        <v>0.15</v>
      </c>
      <c r="Y10" s="1">
        <v>0.15</v>
      </c>
      <c r="Z10" s="1">
        <v>0.15</v>
      </c>
      <c r="AA10" s="1">
        <v>0.15</v>
      </c>
      <c r="AB10" s="1">
        <v>0.15</v>
      </c>
      <c r="AC10" s="1">
        <v>0.3</v>
      </c>
      <c r="AD10" s="1">
        <v>0.3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ht="15.75" customHeight="1" x14ac:dyDescent="0.25">
      <c r="A11" s="1" t="s">
        <v>21</v>
      </c>
      <c r="B11" s="13">
        <v>3.2000000000000001E-2</v>
      </c>
      <c r="C11" s="13">
        <v>3.2000000000000001E-2</v>
      </c>
      <c r="D11" s="13">
        <v>3.2000000000000001E-2</v>
      </c>
      <c r="E11" s="13">
        <v>3.2000000000000001E-2</v>
      </c>
      <c r="F11" s="13">
        <v>3.2000000000000001E-2</v>
      </c>
      <c r="G11" s="13">
        <v>3.2000000000000001E-2</v>
      </c>
      <c r="H11" s="13">
        <v>3.2000000000000001E-2</v>
      </c>
      <c r="I11" s="13">
        <v>3.2000000000000001E-2</v>
      </c>
      <c r="J11" s="13">
        <v>3.2000000000000001E-2</v>
      </c>
      <c r="K11" s="13">
        <v>3.2000000000000001E-2</v>
      </c>
      <c r="L11" s="13">
        <v>3.2000000000000001E-2</v>
      </c>
      <c r="M11" s="13">
        <v>3.2000000000000001E-2</v>
      </c>
      <c r="N11" s="13">
        <v>3.2000000000000001E-2</v>
      </c>
      <c r="O11" s="13">
        <v>3.2000000000000001E-2</v>
      </c>
      <c r="P11" s="13">
        <v>3.2000000000000001E-2</v>
      </c>
      <c r="Q11" s="5"/>
      <c r="R11" s="5"/>
      <c r="S11" s="5"/>
      <c r="T11" s="5"/>
      <c r="U11" s="5"/>
      <c r="V11" s="5"/>
      <c r="W11" s="5"/>
      <c r="X11" s="5">
        <v>3.4000000000000002E-2</v>
      </c>
      <c r="Y11" s="5">
        <v>3.4000000000000002E-2</v>
      </c>
      <c r="Z11" s="5">
        <v>3.4000000000000002E-2</v>
      </c>
      <c r="AA11" s="5">
        <v>3.4000000000000002E-2</v>
      </c>
      <c r="AB11" s="5">
        <v>3.4000000000000002E-2</v>
      </c>
      <c r="AC11" s="5">
        <v>0.01</v>
      </c>
      <c r="AD11" s="5">
        <v>0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ht="15.75" customHeight="1" x14ac:dyDescent="0.25">
      <c r="A12" s="1" t="s">
        <v>22</v>
      </c>
      <c r="B12" s="13">
        <v>8.2000000000000003E-2</v>
      </c>
      <c r="C12" s="13">
        <v>8.2000000000000003E-2</v>
      </c>
      <c r="D12" s="13">
        <v>8.2000000000000003E-2</v>
      </c>
      <c r="E12" s="13">
        <v>8.2000000000000003E-2</v>
      </c>
      <c r="F12" s="13">
        <v>8.2000000000000003E-2</v>
      </c>
      <c r="G12" s="13">
        <v>8.2000000000000003E-2</v>
      </c>
      <c r="H12" s="13">
        <v>8.2000000000000003E-2</v>
      </c>
      <c r="I12" s="13">
        <v>8.2000000000000003E-2</v>
      </c>
      <c r="J12" s="13">
        <v>8.2000000000000003E-2</v>
      </c>
      <c r="K12" s="13">
        <v>8.2000000000000003E-2</v>
      </c>
      <c r="L12" s="13">
        <v>8.2000000000000003E-2</v>
      </c>
      <c r="M12" s="13">
        <v>8.2000000000000003E-2</v>
      </c>
      <c r="N12" s="13">
        <v>8.2000000000000003E-2</v>
      </c>
      <c r="O12" s="13">
        <v>8.2000000000000003E-2</v>
      </c>
      <c r="P12" s="13">
        <v>8.2000000000000003E-2</v>
      </c>
      <c r="Q12" s="5"/>
      <c r="R12" s="5"/>
      <c r="S12" s="5"/>
      <c r="T12" s="5"/>
      <c r="U12" s="5"/>
      <c r="V12" s="5"/>
      <c r="W12" s="5"/>
      <c r="X12" s="5">
        <v>0.08</v>
      </c>
      <c r="Y12" s="5">
        <v>0.08</v>
      </c>
      <c r="Z12" s="5">
        <v>0.08</v>
      </c>
      <c r="AA12" s="5">
        <v>0.08</v>
      </c>
      <c r="AB12" s="5">
        <v>0.08</v>
      </c>
      <c r="AC12" s="5">
        <v>0.08</v>
      </c>
      <c r="AD12" s="5">
        <v>0.08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ht="15.75" customHeight="1" x14ac:dyDescent="0.25">
      <c r="B13" s="18"/>
    </row>
    <row r="14" spans="1:44" ht="15.75" customHeight="1" x14ac:dyDescent="0.25">
      <c r="A14" s="7" t="s">
        <v>23</v>
      </c>
      <c r="B14" s="10">
        <f t="shared" ref="B14:P14" si="11">B16-B21</f>
        <v>-563930.03999999911</v>
      </c>
      <c r="C14" s="7">
        <f t="shared" si="11"/>
        <v>-516121.77857999504</v>
      </c>
      <c r="D14" s="7">
        <f t="shared" si="11"/>
        <v>-463324.12591250241</v>
      </c>
      <c r="E14" s="7">
        <f t="shared" si="11"/>
        <v>-405150.76989026368</v>
      </c>
      <c r="F14" s="7">
        <f t="shared" si="11"/>
        <v>-341187.11010538042</v>
      </c>
      <c r="G14" s="7">
        <f t="shared" si="11"/>
        <v>-270988.21279969439</v>
      </c>
      <c r="H14" s="7">
        <f t="shared" si="11"/>
        <v>-194076.61842641234</v>
      </c>
      <c r="I14" s="7">
        <f t="shared" si="11"/>
        <v>-109939.99120859802</v>
      </c>
      <c r="J14" s="7">
        <f t="shared" si="11"/>
        <v>-18028.599315565079</v>
      </c>
      <c r="K14" s="7">
        <f t="shared" si="11"/>
        <v>82247.386540815234</v>
      </c>
      <c r="L14" s="7">
        <f t="shared" si="11"/>
        <v>191520.7891664803</v>
      </c>
      <c r="M14" s="7">
        <f t="shared" si="11"/>
        <v>310470.52962010354</v>
      </c>
      <c r="N14" s="7">
        <f t="shared" si="11"/>
        <v>439824.95564997196</v>
      </c>
      <c r="O14" s="7">
        <f t="shared" si="11"/>
        <v>580365.40994219109</v>
      </c>
      <c r="P14" s="7">
        <f t="shared" si="11"/>
        <v>732930.05544944108</v>
      </c>
      <c r="Q14" s="7"/>
      <c r="R14" s="7"/>
      <c r="S14" s="7"/>
      <c r="T14" s="7"/>
      <c r="U14" s="7"/>
      <c r="V14" s="7"/>
      <c r="W14" s="7"/>
      <c r="X14" s="7">
        <f t="shared" ref="X14:AD14" si="12">X16-X21</f>
        <v>923685.40016414225</v>
      </c>
      <c r="Y14" s="7">
        <f t="shared" si="12"/>
        <v>558043.2210784182</v>
      </c>
      <c r="Z14" s="7">
        <f t="shared" si="12"/>
        <v>431691.24801746383</v>
      </c>
      <c r="AA14" s="7">
        <f t="shared" si="12"/>
        <v>34559.210936874151</v>
      </c>
      <c r="AB14" s="7">
        <f t="shared" si="12"/>
        <v>-1818.7866250053048</v>
      </c>
      <c r="AC14" s="7">
        <f t="shared" si="12"/>
        <v>244731.5</v>
      </c>
      <c r="AD14" s="7">
        <f t="shared" si="12"/>
        <v>-1466250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ht="15.75" customHeight="1" x14ac:dyDescent="0.25">
      <c r="A15" s="7"/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ht="15.75" customHeight="1" x14ac:dyDescent="0.25">
      <c r="A16" s="7" t="s">
        <v>24</v>
      </c>
      <c r="B16" s="10">
        <f t="shared" ref="B16:P16" si="13">SUM(B17:B19)</f>
        <v>20582354.960000001</v>
      </c>
      <c r="C16" s="10">
        <f t="shared" si="13"/>
        <v>20942546.171800002</v>
      </c>
      <c r="D16" s="10">
        <f t="shared" si="13"/>
        <v>21309040.729806505</v>
      </c>
      <c r="E16" s="10">
        <f t="shared" si="13"/>
        <v>21681948.942578122</v>
      </c>
      <c r="F16" s="10">
        <f t="shared" si="13"/>
        <v>22061383.049073242</v>
      </c>
      <c r="G16" s="10">
        <f t="shared" si="13"/>
        <v>22447457.252432022</v>
      </c>
      <c r="H16" s="10">
        <f t="shared" si="13"/>
        <v>22840287.754349582</v>
      </c>
      <c r="I16" s="10">
        <f t="shared" si="13"/>
        <v>23239992.7900507</v>
      </c>
      <c r="J16" s="10">
        <f t="shared" si="13"/>
        <v>23646692.663876589</v>
      </c>
      <c r="K16" s="10">
        <f t="shared" si="13"/>
        <v>24060509.785494432</v>
      </c>
      <c r="L16" s="10">
        <f t="shared" si="13"/>
        <v>24481568.706740588</v>
      </c>
      <c r="M16" s="10">
        <f t="shared" si="13"/>
        <v>24909996.159108553</v>
      </c>
      <c r="N16" s="10">
        <f t="shared" si="13"/>
        <v>25345921.091892954</v>
      </c>
      <c r="O16" s="10">
        <f t="shared" si="13"/>
        <v>25789474.711001083</v>
      </c>
      <c r="P16" s="10">
        <f t="shared" si="13"/>
        <v>26240790.518443599</v>
      </c>
      <c r="Q16" s="7"/>
      <c r="R16" s="7"/>
      <c r="S16" s="7"/>
      <c r="T16" s="7"/>
      <c r="U16" s="7"/>
      <c r="V16" s="7"/>
      <c r="W16" s="7"/>
      <c r="X16" s="7">
        <f t="shared" ref="X16:AD16" si="14">SUM(X17:X20)</f>
        <v>31322967.821424834</v>
      </c>
      <c r="Y16" s="7">
        <f t="shared" si="14"/>
        <v>30860066.819137767</v>
      </c>
      <c r="Z16" s="7">
        <f t="shared" si="14"/>
        <v>30404006.718362339</v>
      </c>
      <c r="AA16" s="7">
        <f t="shared" si="14"/>
        <v>29954686.422031865</v>
      </c>
      <c r="AB16" s="7">
        <f t="shared" si="14"/>
        <v>29512006.327124991</v>
      </c>
      <c r="AC16" s="7">
        <f t="shared" si="14"/>
        <v>28640540.249999996</v>
      </c>
      <c r="AD16" s="7">
        <f t="shared" si="14"/>
        <v>27468000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ht="15.75" customHeight="1" x14ac:dyDescent="0.25">
      <c r="A17" s="7" t="s">
        <v>25</v>
      </c>
      <c r="B17" s="10">
        <f t="shared" ref="B17:P17" si="15">B12*B2</f>
        <v>19735186</v>
      </c>
      <c r="C17" s="7">
        <f t="shared" si="15"/>
        <v>20080551.755000003</v>
      </c>
      <c r="D17" s="7">
        <f t="shared" si="15"/>
        <v>20431961.410712507</v>
      </c>
      <c r="E17" s="7">
        <f t="shared" si="15"/>
        <v>20789520.735399976</v>
      </c>
      <c r="F17" s="7">
        <f t="shared" si="15"/>
        <v>21153337.348269477</v>
      </c>
      <c r="G17" s="7">
        <f t="shared" si="15"/>
        <v>21523520.751864195</v>
      </c>
      <c r="H17" s="7">
        <f t="shared" si="15"/>
        <v>21900182.365021817</v>
      </c>
      <c r="I17" s="7">
        <f t="shared" si="15"/>
        <v>22283435.556409698</v>
      </c>
      <c r="J17" s="7">
        <f t="shared" si="15"/>
        <v>22673395.67864687</v>
      </c>
      <c r="K17" s="7">
        <f t="shared" si="15"/>
        <v>23070180.103023194</v>
      </c>
      <c r="L17" s="7">
        <f t="shared" si="15"/>
        <v>23473908.254826102</v>
      </c>
      <c r="M17" s="7">
        <f t="shared" si="15"/>
        <v>23884701.649285562</v>
      </c>
      <c r="N17" s="7">
        <f t="shared" si="15"/>
        <v>24302683.928148061</v>
      </c>
      <c r="O17" s="7">
        <f t="shared" si="15"/>
        <v>24727980.896890655</v>
      </c>
      <c r="P17" s="7">
        <f t="shared" si="15"/>
        <v>25160720.56258624</v>
      </c>
      <c r="Q17" s="7"/>
      <c r="R17" s="7"/>
      <c r="S17" s="7"/>
      <c r="T17" s="7"/>
      <c r="U17" s="7"/>
      <c r="V17" s="7"/>
      <c r="W17" s="7"/>
      <c r="X17" s="7">
        <f t="shared" ref="X17:AD17" si="16">X12*X2</f>
        <v>29445798.18700337</v>
      </c>
      <c r="Y17" s="7">
        <f t="shared" si="16"/>
        <v>29010638.607885092</v>
      </c>
      <c r="Z17" s="7">
        <f t="shared" si="16"/>
        <v>28581909.958507486</v>
      </c>
      <c r="AA17" s="7">
        <f t="shared" si="16"/>
        <v>28159517.200499989</v>
      </c>
      <c r="AB17" s="7">
        <f t="shared" si="16"/>
        <v>27743366.699999992</v>
      </c>
      <c r="AC17" s="7">
        <f t="shared" si="16"/>
        <v>27605339.999999996</v>
      </c>
      <c r="AD17" s="7">
        <f t="shared" si="16"/>
        <v>27468000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5.75" customHeight="1" x14ac:dyDescent="0.25">
      <c r="A18" s="7" t="s">
        <v>26</v>
      </c>
      <c r="B18" s="10">
        <f t="shared" ref="B18:P18" si="17">B11*B10*B2</f>
        <v>847168.96000000008</v>
      </c>
      <c r="C18" s="7">
        <f t="shared" si="17"/>
        <v>861994.41680000012</v>
      </c>
      <c r="D18" s="7">
        <f t="shared" si="17"/>
        <v>877079.31909400015</v>
      </c>
      <c r="E18" s="7">
        <f t="shared" si="17"/>
        <v>892428.2071781453</v>
      </c>
      <c r="F18" s="7">
        <f t="shared" si="17"/>
        <v>908045.70080376288</v>
      </c>
      <c r="G18" s="7">
        <f t="shared" si="17"/>
        <v>923936.50056782877</v>
      </c>
      <c r="H18" s="7">
        <f t="shared" si="17"/>
        <v>940105.38932776591</v>
      </c>
      <c r="I18" s="7">
        <f t="shared" si="17"/>
        <v>956557.23364100175</v>
      </c>
      <c r="J18" s="7">
        <f t="shared" si="17"/>
        <v>973296.98522971931</v>
      </c>
      <c r="K18" s="7">
        <f t="shared" si="17"/>
        <v>990329.68247123959</v>
      </c>
      <c r="L18" s="7">
        <f t="shared" si="17"/>
        <v>1007660.4519144864</v>
      </c>
      <c r="M18" s="7">
        <f t="shared" si="17"/>
        <v>1025294.50982299</v>
      </c>
      <c r="N18" s="7">
        <f t="shared" si="17"/>
        <v>1043237.1637448923</v>
      </c>
      <c r="O18" s="7">
        <f t="shared" si="17"/>
        <v>1061493.8141104281</v>
      </c>
      <c r="P18" s="7">
        <f t="shared" si="17"/>
        <v>1080069.9558573605</v>
      </c>
      <c r="Q18" s="7"/>
      <c r="R18" s="7"/>
      <c r="S18" s="7"/>
      <c r="T18" s="7"/>
      <c r="U18" s="7"/>
      <c r="V18" s="7"/>
      <c r="W18" s="7"/>
      <c r="X18" s="7">
        <f t="shared" ref="X18:AD18" si="18">X11*X10*X2</f>
        <v>1877169.634421465</v>
      </c>
      <c r="Y18" s="7">
        <f t="shared" si="18"/>
        <v>1849428.2112526749</v>
      </c>
      <c r="Z18" s="7">
        <f t="shared" si="18"/>
        <v>1822096.7598548522</v>
      </c>
      <c r="AA18" s="7">
        <f t="shared" si="18"/>
        <v>1795169.2215318743</v>
      </c>
      <c r="AB18" s="7">
        <f t="shared" si="18"/>
        <v>1768639.6271249994</v>
      </c>
      <c r="AC18" s="7">
        <f t="shared" si="18"/>
        <v>1035200.2499999999</v>
      </c>
      <c r="AD18" s="7">
        <f t="shared" si="18"/>
        <v>0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ht="15.75" customHeight="1" x14ac:dyDescent="0.25">
      <c r="A19" s="7" t="s">
        <v>27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ht="15.75" customHeight="1" x14ac:dyDescent="0.25">
      <c r="A20" s="9"/>
      <c r="B20" s="1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ht="15.75" customHeight="1" x14ac:dyDescent="0.25">
      <c r="A21" s="7" t="s">
        <v>28</v>
      </c>
      <c r="B21" s="10">
        <f t="shared" ref="B21:P21" si="19">SUM(B22:B27)</f>
        <v>21146285</v>
      </c>
      <c r="C21" s="10">
        <f t="shared" si="19"/>
        <v>21458667.950379997</v>
      </c>
      <c r="D21" s="10">
        <f t="shared" si="19"/>
        <v>21772364.855719008</v>
      </c>
      <c r="E21" s="10">
        <f t="shared" si="19"/>
        <v>22087099.712468386</v>
      </c>
      <c r="F21" s="10">
        <f t="shared" si="19"/>
        <v>22402570.159178622</v>
      </c>
      <c r="G21" s="10">
        <f t="shared" si="19"/>
        <v>22718445.465231717</v>
      </c>
      <c r="H21" s="10">
        <f t="shared" si="19"/>
        <v>23034364.372775994</v>
      </c>
      <c r="I21" s="10">
        <f t="shared" si="19"/>
        <v>23349932.781259298</v>
      </c>
      <c r="J21" s="10">
        <f t="shared" si="19"/>
        <v>23664721.263192154</v>
      </c>
      <c r="K21" s="10">
        <f t="shared" si="19"/>
        <v>23978262.398953617</v>
      </c>
      <c r="L21" s="10">
        <f t="shared" si="19"/>
        <v>24290047.917574108</v>
      </c>
      <c r="M21" s="10">
        <f t="shared" si="19"/>
        <v>24599525.62948845</v>
      </c>
      <c r="N21" s="10">
        <f t="shared" si="19"/>
        <v>24906096.136242982</v>
      </c>
      <c r="O21" s="10">
        <f t="shared" si="19"/>
        <v>25209109.301058892</v>
      </c>
      <c r="P21" s="10">
        <f t="shared" si="19"/>
        <v>25507860.462994158</v>
      </c>
      <c r="Q21" s="7"/>
      <c r="R21" s="7"/>
      <c r="S21" s="7"/>
      <c r="T21" s="7"/>
      <c r="U21" s="7"/>
      <c r="V21" s="7"/>
      <c r="W21" s="7"/>
      <c r="X21" s="7">
        <f t="shared" ref="X21:AD21" si="20">SUM(X22:X28)</f>
        <v>30399282.421260692</v>
      </c>
      <c r="Y21" s="7">
        <f t="shared" si="20"/>
        <v>30302023.598059349</v>
      </c>
      <c r="Z21" s="7">
        <f t="shared" si="20"/>
        <v>29972315.470344875</v>
      </c>
      <c r="AA21" s="7">
        <f t="shared" si="20"/>
        <v>29920127.21109499</v>
      </c>
      <c r="AB21" s="7">
        <f t="shared" si="20"/>
        <v>29513825.113749996</v>
      </c>
      <c r="AC21" s="7">
        <f t="shared" si="20"/>
        <v>28395808.749999996</v>
      </c>
      <c r="AD21" s="7">
        <f t="shared" si="20"/>
        <v>28934250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ht="15.75" customHeight="1" x14ac:dyDescent="0.25">
      <c r="A22" s="7" t="s">
        <v>29</v>
      </c>
      <c r="B22" s="10">
        <v>3810000</v>
      </c>
      <c r="C22" s="7">
        <f t="shared" ref="C22:P22" si="21">B22*(1+C$3)</f>
        <v>3876675.0000000005</v>
      </c>
      <c r="D22" s="7">
        <f t="shared" si="21"/>
        <v>3944516.8125000009</v>
      </c>
      <c r="E22" s="7">
        <f t="shared" si="21"/>
        <v>4013545.8567187511</v>
      </c>
      <c r="F22" s="7">
        <f t="shared" si="21"/>
        <v>4083782.9092113297</v>
      </c>
      <c r="G22" s="7">
        <f t="shared" si="21"/>
        <v>4155249.1101225284</v>
      </c>
      <c r="H22" s="7">
        <f t="shared" si="21"/>
        <v>4227965.9695496727</v>
      </c>
      <c r="I22" s="7">
        <f t="shared" si="21"/>
        <v>4301955.3740167925</v>
      </c>
      <c r="J22" s="7">
        <f t="shared" si="21"/>
        <v>4377239.593062087</v>
      </c>
      <c r="K22" s="7">
        <f t="shared" si="21"/>
        <v>4453841.2859406741</v>
      </c>
      <c r="L22" s="7">
        <f t="shared" si="21"/>
        <v>4531783.5084446361</v>
      </c>
      <c r="M22" s="7">
        <f t="shared" si="21"/>
        <v>4611089.7198424172</v>
      </c>
      <c r="N22" s="7">
        <f t="shared" si="21"/>
        <v>4691783.7899396596</v>
      </c>
      <c r="O22" s="7">
        <f t="shared" si="21"/>
        <v>4773890.0062636044</v>
      </c>
      <c r="P22" s="7">
        <f t="shared" si="21"/>
        <v>4857433.0813732175</v>
      </c>
      <c r="Q22" s="7"/>
      <c r="R22" s="7"/>
      <c r="S22" s="7"/>
      <c r="T22" s="7"/>
      <c r="U22" s="7"/>
      <c r="V22" s="7"/>
      <c r="W22" s="7"/>
      <c r="X22" s="7">
        <f t="shared" ref="X22:Z22" si="22">Y22*(1+X$3)</f>
        <v>2966982.7249439978</v>
      </c>
      <c r="Y22" s="7">
        <f t="shared" si="22"/>
        <v>2923135.6895999983</v>
      </c>
      <c r="Z22" s="7">
        <f t="shared" si="22"/>
        <v>2879936.6399999987</v>
      </c>
      <c r="AA22" s="7">
        <f>AB22*(1+AA$3)+200000</f>
        <v>2837375.9999999991</v>
      </c>
      <c r="AB22" s="7">
        <f>AC22*(1+AB$3)</f>
        <v>2598399.9999999995</v>
      </c>
      <c r="AC22" s="7">
        <v>2560000</v>
      </c>
      <c r="AD22" s="7">
        <f>3200000</f>
        <v>3200000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5.75" customHeight="1" x14ac:dyDescent="0.25">
      <c r="A23" s="7" t="s">
        <v>30</v>
      </c>
      <c r="B23" s="10">
        <v>890000</v>
      </c>
      <c r="C23" s="7">
        <f t="shared" ref="C23:P23" si="23">B23*(1+C$3)</f>
        <v>905575.00000000012</v>
      </c>
      <c r="D23" s="7">
        <f t="shared" si="23"/>
        <v>921422.56250000023</v>
      </c>
      <c r="E23" s="7">
        <f t="shared" si="23"/>
        <v>937547.45734375028</v>
      </c>
      <c r="F23" s="7">
        <f t="shared" si="23"/>
        <v>953954.53784726595</v>
      </c>
      <c r="G23" s="7">
        <f t="shared" si="23"/>
        <v>970648.74225959321</v>
      </c>
      <c r="H23" s="7">
        <f t="shared" si="23"/>
        <v>987635.09524913621</v>
      </c>
      <c r="I23" s="7">
        <f t="shared" si="23"/>
        <v>1004918.7094159962</v>
      </c>
      <c r="J23" s="7">
        <f t="shared" si="23"/>
        <v>1022504.7868307763</v>
      </c>
      <c r="K23" s="7">
        <f t="shared" si="23"/>
        <v>1040398.6206003149</v>
      </c>
      <c r="L23" s="7">
        <f t="shared" si="23"/>
        <v>1058605.5964608204</v>
      </c>
      <c r="M23" s="7">
        <f t="shared" si="23"/>
        <v>1077131.1943988849</v>
      </c>
      <c r="N23" s="7">
        <f t="shared" si="23"/>
        <v>1095980.9903008654</v>
      </c>
      <c r="O23" s="7">
        <f t="shared" si="23"/>
        <v>1115160.6576311307</v>
      </c>
      <c r="P23" s="7">
        <f t="shared" si="23"/>
        <v>1134675.9691396756</v>
      </c>
      <c r="Q23" s="7"/>
      <c r="R23" s="7"/>
      <c r="S23" s="7"/>
      <c r="T23" s="7"/>
      <c r="U23" s="7"/>
      <c r="V23" s="7"/>
      <c r="W23" s="7"/>
      <c r="X23" s="7">
        <f t="shared" ref="X23:AB23" si="24">Y23*(1+X$3)</f>
        <v>866674.98112497909</v>
      </c>
      <c r="Y23" s="7">
        <f t="shared" si="24"/>
        <v>853866.97647781204</v>
      </c>
      <c r="Z23" s="7">
        <f t="shared" si="24"/>
        <v>841248.25268749963</v>
      </c>
      <c r="AA23" s="7">
        <f t="shared" si="24"/>
        <v>828816.01249999972</v>
      </c>
      <c r="AB23" s="7">
        <f t="shared" si="24"/>
        <v>816567.49999999977</v>
      </c>
      <c r="AC23" s="7">
        <f>AD23*(1+AC$3)-100000</f>
        <v>804499.99999999988</v>
      </c>
      <c r="AD23" s="7">
        <v>900000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ht="15.75" customHeight="1" x14ac:dyDescent="0.25">
      <c r="A24" s="7" t="s">
        <v>31</v>
      </c>
      <c r="B24" s="10">
        <v>0</v>
      </c>
      <c r="C24" s="7">
        <f t="shared" ref="C24:P24" si="25">B24*(1+C$3)</f>
        <v>0</v>
      </c>
      <c r="D24" s="7">
        <f t="shared" si="25"/>
        <v>0</v>
      </c>
      <c r="E24" s="7">
        <f t="shared" si="25"/>
        <v>0</v>
      </c>
      <c r="F24" s="7">
        <f t="shared" si="25"/>
        <v>0</v>
      </c>
      <c r="G24" s="7">
        <f t="shared" si="25"/>
        <v>0</v>
      </c>
      <c r="H24" s="7">
        <f t="shared" si="25"/>
        <v>0</v>
      </c>
      <c r="I24" s="7">
        <f t="shared" si="25"/>
        <v>0</v>
      </c>
      <c r="J24" s="7">
        <f t="shared" si="25"/>
        <v>0</v>
      </c>
      <c r="K24" s="7">
        <f t="shared" si="25"/>
        <v>0</v>
      </c>
      <c r="L24" s="7">
        <f t="shared" si="25"/>
        <v>0</v>
      </c>
      <c r="M24" s="7">
        <f t="shared" si="25"/>
        <v>0</v>
      </c>
      <c r="N24" s="7">
        <f t="shared" si="25"/>
        <v>0</v>
      </c>
      <c r="O24" s="7">
        <f t="shared" si="25"/>
        <v>0</v>
      </c>
      <c r="P24" s="7">
        <f t="shared" si="25"/>
        <v>0</v>
      </c>
      <c r="Q24" s="7"/>
      <c r="R24" s="7"/>
      <c r="S24" s="7"/>
      <c r="T24" s="7"/>
      <c r="U24" s="7"/>
      <c r="V24" s="7"/>
      <c r="W24" s="7"/>
      <c r="X24" s="7">
        <f t="shared" ref="X24:AC24" si="26">Y24*(1+X$3)</f>
        <v>0</v>
      </c>
      <c r="Y24" s="7">
        <f t="shared" si="26"/>
        <v>0</v>
      </c>
      <c r="Z24" s="7">
        <f t="shared" si="26"/>
        <v>0</v>
      </c>
      <c r="AA24" s="7">
        <f t="shared" si="26"/>
        <v>0</v>
      </c>
      <c r="AB24" s="7">
        <f t="shared" si="26"/>
        <v>0</v>
      </c>
      <c r="AC24" s="7">
        <f t="shared" si="26"/>
        <v>0</v>
      </c>
      <c r="AD24" s="7">
        <v>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ht="15.75" customHeight="1" x14ac:dyDescent="0.25">
      <c r="A25" s="7" t="s">
        <v>32</v>
      </c>
      <c r="B25" s="10">
        <f>B2*0.045</f>
        <v>10830285</v>
      </c>
      <c r="C25" s="7">
        <f t="shared" ref="C25:P25" si="27">B25*(1+C$3)</f>
        <v>11019814.987500001</v>
      </c>
      <c r="D25" s="7">
        <f t="shared" si="27"/>
        <v>11212661.749781251</v>
      </c>
      <c r="E25" s="7">
        <f t="shared" si="27"/>
        <v>11408883.330402425</v>
      </c>
      <c r="F25" s="7">
        <f t="shared" si="27"/>
        <v>11608538.788684469</v>
      </c>
      <c r="G25" s="7">
        <f t="shared" si="27"/>
        <v>11811688.217486449</v>
      </c>
      <c r="H25" s="7">
        <f t="shared" si="27"/>
        <v>12018392.761292463</v>
      </c>
      <c r="I25" s="7">
        <f t="shared" si="27"/>
        <v>12228714.634615082</v>
      </c>
      <c r="J25" s="7">
        <f t="shared" si="27"/>
        <v>12442717.140720848</v>
      </c>
      <c r="K25" s="7">
        <f t="shared" si="27"/>
        <v>12660464.690683464</v>
      </c>
      <c r="L25" s="7">
        <f t="shared" si="27"/>
        <v>12882022.822770424</v>
      </c>
      <c r="M25" s="7">
        <f t="shared" si="27"/>
        <v>13107458.222168908</v>
      </c>
      <c r="N25" s="7">
        <f t="shared" si="27"/>
        <v>13336838.741056865</v>
      </c>
      <c r="O25" s="7">
        <f t="shared" si="27"/>
        <v>13570233.419025362</v>
      </c>
      <c r="P25" s="7">
        <f t="shared" si="27"/>
        <v>13807712.503858306</v>
      </c>
      <c r="Q25" s="7"/>
      <c r="R25" s="7"/>
      <c r="S25" s="7"/>
      <c r="T25" s="7"/>
      <c r="U25" s="7"/>
      <c r="V25" s="7"/>
      <c r="W25" s="7"/>
      <c r="X25" s="7">
        <f t="shared" ref="X25:AA25" si="28">Y25*(1+X$3)</f>
        <v>20657691.662730258</v>
      </c>
      <c r="Y25" s="7">
        <f t="shared" si="28"/>
        <v>20352405.579044592</v>
      </c>
      <c r="Z25" s="7">
        <f t="shared" si="28"/>
        <v>20051631.112359207</v>
      </c>
      <c r="AA25" s="7">
        <f t="shared" si="28"/>
        <v>19755301.588531241</v>
      </c>
      <c r="AB25" s="7">
        <f>AC25*(1+AB$3)+200000</f>
        <v>19463351.318749994</v>
      </c>
      <c r="AC25" s="7">
        <f t="shared" ref="AC25:AC26" si="29">AD25*(1+AC$3)</f>
        <v>18978671.249999996</v>
      </c>
      <c r="AD25" s="7">
        <f>AD2*0.055</f>
        <v>18884250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ht="15.75" customHeight="1" x14ac:dyDescent="0.25">
      <c r="A26" s="7" t="s">
        <v>33</v>
      </c>
      <c r="B26" s="10">
        <v>0</v>
      </c>
      <c r="C26" s="7">
        <f t="shared" ref="C26:P26" si="30">B26*(1+C$3)</f>
        <v>0</v>
      </c>
      <c r="D26" s="7">
        <f t="shared" si="30"/>
        <v>0</v>
      </c>
      <c r="E26" s="7">
        <f t="shared" si="30"/>
        <v>0</v>
      </c>
      <c r="F26" s="7">
        <f t="shared" si="30"/>
        <v>0</v>
      </c>
      <c r="G26" s="7">
        <f t="shared" si="30"/>
        <v>0</v>
      </c>
      <c r="H26" s="7">
        <f t="shared" si="30"/>
        <v>0</v>
      </c>
      <c r="I26" s="7">
        <f t="shared" si="30"/>
        <v>0</v>
      </c>
      <c r="J26" s="7">
        <f t="shared" si="30"/>
        <v>0</v>
      </c>
      <c r="K26" s="7">
        <f t="shared" si="30"/>
        <v>0</v>
      </c>
      <c r="L26" s="7">
        <f t="shared" si="30"/>
        <v>0</v>
      </c>
      <c r="M26" s="7">
        <f t="shared" si="30"/>
        <v>0</v>
      </c>
      <c r="N26" s="7">
        <f t="shared" si="30"/>
        <v>0</v>
      </c>
      <c r="O26" s="7">
        <f t="shared" si="30"/>
        <v>0</v>
      </c>
      <c r="P26" s="7">
        <f t="shared" si="30"/>
        <v>0</v>
      </c>
      <c r="Q26" s="7"/>
      <c r="R26" s="7"/>
      <c r="S26" s="7"/>
      <c r="T26" s="7"/>
      <c r="U26" s="7"/>
      <c r="V26" s="7"/>
      <c r="W26" s="7"/>
      <c r="X26" s="7"/>
      <c r="Y26" s="7">
        <f>Z26*(1+Y$3)</f>
        <v>225619.27499999982</v>
      </c>
      <c r="Z26" s="7">
        <f>(AA26-300000)*(1+Z$3)</f>
        <v>222284.99999999985</v>
      </c>
      <c r="AA26" s="7">
        <f>AB26*(1+AA$3)-90000</f>
        <v>518999.99999999988</v>
      </c>
      <c r="AB26" s="7">
        <f>AC26*(1+AB$3)+200000+400000</f>
        <v>600000</v>
      </c>
      <c r="AC26" s="7">
        <f t="shared" si="29"/>
        <v>0</v>
      </c>
      <c r="AD26" s="7">
        <v>0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ht="15.75" customHeight="1" x14ac:dyDescent="0.25">
      <c r="A27" s="7" t="s">
        <v>34</v>
      </c>
      <c r="B27" s="10">
        <f>-B8*B7</f>
        <v>5616000</v>
      </c>
      <c r="C27" s="7">
        <f t="shared" ref="C27:P27" si="31">C8*-C7</f>
        <v>5656602.9628799986</v>
      </c>
      <c r="D27" s="7">
        <f t="shared" si="31"/>
        <v>5693763.7309377585</v>
      </c>
      <c r="E27" s="7">
        <f t="shared" si="31"/>
        <v>5727123.0680034589</v>
      </c>
      <c r="F27" s="7">
        <f t="shared" si="31"/>
        <v>5756293.9234355576</v>
      </c>
      <c r="G27" s="7">
        <f t="shared" si="31"/>
        <v>5780859.3953631455</v>
      </c>
      <c r="H27" s="7">
        <f t="shared" si="31"/>
        <v>5800370.5466847233</v>
      </c>
      <c r="I27" s="7">
        <f t="shared" si="31"/>
        <v>5814344.0632114252</v>
      </c>
      <c r="J27" s="7">
        <f t="shared" si="31"/>
        <v>5822259.7425784441</v>
      </c>
      <c r="K27" s="7">
        <f t="shared" si="31"/>
        <v>5823557.801729165</v>
      </c>
      <c r="L27" s="7">
        <f t="shared" si="31"/>
        <v>5817635.9898982262</v>
      </c>
      <c r="M27" s="7">
        <f t="shared" si="31"/>
        <v>5803846.4930782402</v>
      </c>
      <c r="N27" s="7">
        <f t="shared" si="31"/>
        <v>5781492.6149455933</v>
      </c>
      <c r="O27" s="7">
        <f t="shared" si="31"/>
        <v>5749825.2181387953</v>
      </c>
      <c r="P27" s="7">
        <f t="shared" si="31"/>
        <v>5708038.9086229568</v>
      </c>
      <c r="Q27" s="7"/>
      <c r="R27" s="7"/>
      <c r="S27" s="7"/>
      <c r="T27" s="7"/>
      <c r="U27" s="7"/>
      <c r="V27" s="7"/>
      <c r="W27" s="7"/>
      <c r="X27" s="7">
        <f t="shared" ref="X27:AD27" si="32">-X8*X7</f>
        <v>5907933.0524614574</v>
      </c>
      <c r="Y27" s="7">
        <f t="shared" si="32"/>
        <v>5946996.0779369473</v>
      </c>
      <c r="Z27" s="7">
        <f t="shared" si="32"/>
        <v>5977214.4652981693</v>
      </c>
      <c r="AA27" s="7">
        <f t="shared" si="32"/>
        <v>5979633.6100637503</v>
      </c>
      <c r="AB27" s="7">
        <f t="shared" si="32"/>
        <v>6035506.2950000009</v>
      </c>
      <c r="AC27" s="7">
        <f t="shared" si="32"/>
        <v>6052637.5000000009</v>
      </c>
      <c r="AD27" s="7">
        <f t="shared" si="32"/>
        <v>5950000.0000000009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ht="15.75" customHeight="1" x14ac:dyDescent="0.25">
      <c r="A28" s="7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  <col min="6" max="6" width="12.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60060000</v>
      </c>
      <c r="C2" s="10">
        <f t="shared" ref="C2:P2" si="0">B2*(1+B3)</f>
        <v>61141080</v>
      </c>
      <c r="D2" s="10">
        <f t="shared" si="0"/>
        <v>62241619.439999998</v>
      </c>
      <c r="E2" s="10">
        <f t="shared" si="0"/>
        <v>63361968.589919999</v>
      </c>
      <c r="F2" s="10">
        <f t="shared" si="0"/>
        <v>64502484.024538562</v>
      </c>
      <c r="G2" s="10">
        <f t="shared" si="0"/>
        <v>65663528.736980259</v>
      </c>
      <c r="H2" s="10">
        <f t="shared" si="0"/>
        <v>66845472.254245907</v>
      </c>
      <c r="I2" s="10">
        <f t="shared" si="0"/>
        <v>68048690.754822329</v>
      </c>
      <c r="J2" s="10">
        <f t="shared" si="0"/>
        <v>69273567.188409135</v>
      </c>
      <c r="K2" s="10">
        <f t="shared" si="0"/>
        <v>70520491.397800505</v>
      </c>
      <c r="L2" s="10">
        <f t="shared" si="0"/>
        <v>71789860.242960915</v>
      </c>
      <c r="M2" s="10">
        <f t="shared" si="0"/>
        <v>73082077.727334216</v>
      </c>
      <c r="N2" s="10">
        <f t="shared" si="0"/>
        <v>74397555.126426235</v>
      </c>
      <c r="O2" s="10">
        <f t="shared" si="0"/>
        <v>75736711.118701905</v>
      </c>
      <c r="P2" s="10">
        <f t="shared" si="0"/>
        <v>77099971.918838546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" t="s">
        <v>14</v>
      </c>
      <c r="B4" s="6">
        <v>3120000</v>
      </c>
      <c r="C4" s="11">
        <f t="shared" ref="C4:P4" si="1">B4*(1+B5)</f>
        <v>3152760</v>
      </c>
      <c r="D4" s="11">
        <f t="shared" si="1"/>
        <v>3185863.98</v>
      </c>
      <c r="E4" s="11">
        <f t="shared" si="1"/>
        <v>3219315.5517899999</v>
      </c>
      <c r="F4" s="11">
        <f t="shared" si="1"/>
        <v>3253118.3650837946</v>
      </c>
      <c r="G4" s="11">
        <f t="shared" si="1"/>
        <v>3287276.1079171742</v>
      </c>
      <c r="H4" s="11">
        <f t="shared" si="1"/>
        <v>3321792.5070503042</v>
      </c>
      <c r="I4" s="11">
        <f t="shared" si="1"/>
        <v>3356671.3283743323</v>
      </c>
      <c r="J4" s="11">
        <f t="shared" si="1"/>
        <v>3391916.3773222626</v>
      </c>
      <c r="K4" s="11">
        <f t="shared" si="1"/>
        <v>3427531.4992841464</v>
      </c>
      <c r="L4" s="11">
        <f t="shared" si="1"/>
        <v>3463520.5800266298</v>
      </c>
      <c r="M4" s="11">
        <f t="shared" si="1"/>
        <v>3499887.5461169095</v>
      </c>
      <c r="N4" s="11">
        <f t="shared" si="1"/>
        <v>3536636.3653511368</v>
      </c>
      <c r="O4" s="11">
        <f t="shared" si="1"/>
        <v>3573771.0471873237</v>
      </c>
      <c r="P4" s="11">
        <f t="shared" si="1"/>
        <v>3611295.6431827904</v>
      </c>
    </row>
    <row r="5" spans="1:26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19.25</v>
      </c>
      <c r="C6" s="12">
        <f t="shared" si="2"/>
        <v>19.392874814448295</v>
      </c>
      <c r="D6" s="12">
        <f t="shared" si="2"/>
        <v>19.536810055525347</v>
      </c>
      <c r="E6" s="12">
        <f t="shared" si="2"/>
        <v>19.681813593790007</v>
      </c>
      <c r="F6" s="12">
        <f t="shared" si="2"/>
        <v>19.827893358216951</v>
      </c>
      <c r="G6" s="12">
        <f t="shared" si="2"/>
        <v>19.975057336630243</v>
      </c>
      <c r="H6" s="12">
        <f t="shared" si="2"/>
        <v>20.12331357614012</v>
      </c>
      <c r="I6" s="12">
        <f t="shared" si="2"/>
        <v>20.272670183583017</v>
      </c>
      <c r="J6" s="12">
        <f t="shared" si="2"/>
        <v>20.423135325964882</v>
      </c>
      <c r="K6" s="12">
        <f t="shared" si="2"/>
        <v>20.574717230907723</v>
      </c>
      <c r="L6" s="12">
        <f t="shared" si="2"/>
        <v>20.727424187099516</v>
      </c>
      <c r="M6" s="12">
        <f t="shared" si="2"/>
        <v>20.881264544747459</v>
      </c>
      <c r="N6" s="12">
        <f t="shared" si="2"/>
        <v>21.036246716034555</v>
      </c>
      <c r="O6" s="12">
        <f t="shared" si="2"/>
        <v>21.192379175579589</v>
      </c>
      <c r="P6" s="12">
        <f t="shared" si="2"/>
        <v>21.349670460900569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-22000000</v>
      </c>
      <c r="C7" s="10">
        <f t="shared" ref="C7:P7" si="3">B7+B14</f>
        <v>-21819948</v>
      </c>
      <c r="D7" s="10">
        <f t="shared" si="3"/>
        <v>-21613901.010000002</v>
      </c>
      <c r="E7" s="10">
        <f t="shared" si="3"/>
        <v>-21380492.335047003</v>
      </c>
      <c r="F7" s="10">
        <f t="shared" si="3"/>
        <v>-21118295.177666094</v>
      </c>
      <c r="G7" s="10">
        <f t="shared" si="3"/>
        <v>-20825820.153685566</v>
      </c>
      <c r="H7" s="10">
        <f t="shared" si="3"/>
        <v>-20501512.707954839</v>
      </c>
      <c r="I7" s="10">
        <f t="shared" si="3"/>
        <v>-20143750.425965324</v>
      </c>
      <c r="J7" s="10">
        <f t="shared" si="3"/>
        <v>-19750840.237226054</v>
      </c>
      <c r="K7" s="10">
        <f t="shared" si="3"/>
        <v>-19321015.506081417</v>
      </c>
      <c r="L7" s="10">
        <f t="shared" si="3"/>
        <v>-18852433.005487293</v>
      </c>
      <c r="M7" s="10">
        <f t="shared" si="3"/>
        <v>-18343169.769084185</v>
      </c>
      <c r="N7" s="10">
        <f t="shared" si="3"/>
        <v>-17791219.816720996</v>
      </c>
      <c r="O7" s="10">
        <f t="shared" si="3"/>
        <v>-17194490.748391107</v>
      </c>
      <c r="P7" s="10">
        <f t="shared" si="3"/>
        <v>-16550800.201342558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3.95E-2</v>
      </c>
      <c r="C8" s="5">
        <v>3.95E-2</v>
      </c>
      <c r="D8" s="5">
        <v>3.95E-2</v>
      </c>
      <c r="E8" s="5">
        <v>3.95E-2</v>
      </c>
      <c r="F8" s="5">
        <v>3.95E-2</v>
      </c>
      <c r="G8" s="5">
        <v>3.95E-2</v>
      </c>
      <c r="H8" s="5">
        <v>3.95E-2</v>
      </c>
      <c r="I8" s="5">
        <v>3.95E-2</v>
      </c>
      <c r="J8" s="5">
        <v>3.95E-2</v>
      </c>
      <c r="K8" s="5">
        <v>3.95E-2</v>
      </c>
      <c r="L8" s="5">
        <v>3.95E-2</v>
      </c>
      <c r="M8" s="5">
        <v>3.95E-2</v>
      </c>
      <c r="N8" s="5">
        <v>3.95E-2</v>
      </c>
      <c r="O8" s="5">
        <v>3.95E-2</v>
      </c>
      <c r="P8" s="5">
        <v>3.95E-2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-0.36630036630036628</v>
      </c>
      <c r="C9" s="13">
        <f t="shared" si="4"/>
        <v>-0.35687868124017436</v>
      </c>
      <c r="D9" s="13">
        <f t="shared" si="4"/>
        <v>-0.34725801167232617</v>
      </c>
      <c r="E9" s="13">
        <f t="shared" si="4"/>
        <v>-0.33743415507529451</v>
      </c>
      <c r="F9" s="13">
        <f t="shared" si="4"/>
        <v>-0.32740282017095806</v>
      </c>
      <c r="G9" s="13">
        <f t="shared" si="4"/>
        <v>-0.31715962505007628</v>
      </c>
      <c r="H9" s="13">
        <f t="shared" si="4"/>
        <v>-0.30670009525817388</v>
      </c>
      <c r="I9" s="13">
        <f t="shared" si="4"/>
        <v>-0.29601966184100054</v>
      </c>
      <c r="J9" s="13">
        <f t="shared" si="4"/>
        <v>-0.28511365934870997</v>
      </c>
      <c r="K9" s="13">
        <f t="shared" si="4"/>
        <v>-0.27397732379788875</v>
      </c>
      <c r="L9" s="13">
        <f t="shared" si="4"/>
        <v>-0.26260579059054229</v>
      </c>
      <c r="M9" s="13">
        <f t="shared" si="4"/>
        <v>-0.25099409238913112</v>
      </c>
      <c r="N9" s="13">
        <f t="shared" si="4"/>
        <v>-0.23913715694672744</v>
      </c>
      <c r="O9" s="13">
        <f t="shared" si="4"/>
        <v>-0.22702980489134572</v>
      </c>
      <c r="P9" s="13">
        <f t="shared" si="4"/>
        <v>-0.214666747463478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0.1</v>
      </c>
      <c r="C10" s="1">
        <v>0.1</v>
      </c>
      <c r="D10" s="1">
        <v>0.1</v>
      </c>
      <c r="E10" s="1">
        <v>0.1</v>
      </c>
      <c r="F10" s="1">
        <v>0.1</v>
      </c>
      <c r="G10" s="1">
        <v>0.1</v>
      </c>
      <c r="H10" s="1">
        <v>0.1</v>
      </c>
      <c r="I10" s="1">
        <v>0.1</v>
      </c>
      <c r="J10" s="1">
        <v>0.1</v>
      </c>
      <c r="K10" s="1">
        <v>0.1</v>
      </c>
      <c r="L10" s="1">
        <v>0.1</v>
      </c>
      <c r="M10" s="1">
        <v>0.1</v>
      </c>
      <c r="N10" s="1">
        <v>0.1</v>
      </c>
      <c r="O10" s="1">
        <v>0.1</v>
      </c>
      <c r="P10" s="1">
        <v>0.1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5.1999999999999998E-2</v>
      </c>
      <c r="C11" s="5">
        <v>5.1999999999999998E-2</v>
      </c>
      <c r="D11" s="5">
        <v>5.1999999999999998E-2</v>
      </c>
      <c r="E11" s="5">
        <v>5.1999999999999998E-2</v>
      </c>
      <c r="F11" s="5">
        <v>5.1999999999999998E-2</v>
      </c>
      <c r="G11" s="5">
        <v>5.1999999999999998E-2</v>
      </c>
      <c r="H11" s="5">
        <v>5.1999999999999998E-2</v>
      </c>
      <c r="I11" s="5">
        <v>5.1999999999999998E-2</v>
      </c>
      <c r="J11" s="5">
        <v>5.1999999999999998E-2</v>
      </c>
      <c r="K11" s="5">
        <v>5.1999999999999998E-2</v>
      </c>
      <c r="L11" s="5">
        <v>5.1999999999999998E-2</v>
      </c>
      <c r="M11" s="5">
        <v>5.1999999999999998E-2</v>
      </c>
      <c r="N11" s="5">
        <v>5.1999999999999998E-2</v>
      </c>
      <c r="O11" s="5">
        <v>5.1999999999999998E-2</v>
      </c>
      <c r="P11" s="5">
        <v>5.1999999999999998E-2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3.5999999999999997E-2</v>
      </c>
      <c r="C12" s="5">
        <v>3.5999999999999997E-2</v>
      </c>
      <c r="D12" s="5">
        <v>3.5999999999999997E-2</v>
      </c>
      <c r="E12" s="5">
        <v>3.5999999999999997E-2</v>
      </c>
      <c r="F12" s="5">
        <v>3.5999999999999997E-2</v>
      </c>
      <c r="G12" s="5">
        <v>3.5999999999999997E-2</v>
      </c>
      <c r="H12" s="5">
        <v>3.5999999999999997E-2</v>
      </c>
      <c r="I12" s="5">
        <v>3.5999999999999997E-2</v>
      </c>
      <c r="J12" s="5">
        <v>3.5999999999999997E-2</v>
      </c>
      <c r="K12" s="5">
        <v>3.5999999999999997E-2</v>
      </c>
      <c r="L12" s="5">
        <v>3.5999999999999997E-2</v>
      </c>
      <c r="M12" s="5">
        <v>3.5999999999999997E-2</v>
      </c>
      <c r="N12" s="5">
        <v>3.5999999999999997E-2</v>
      </c>
      <c r="O12" s="5">
        <v>3.5999999999999997E-2</v>
      </c>
      <c r="P12" s="5">
        <v>3.5999999999999997E-2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180052</v>
      </c>
      <c r="C14" s="10">
        <f t="shared" si="5"/>
        <v>206046.98999999976</v>
      </c>
      <c r="D14" s="10">
        <f t="shared" si="5"/>
        <v>233408.67495299922</v>
      </c>
      <c r="E14" s="10">
        <f t="shared" si="5"/>
        <v>262197.15738090733</v>
      </c>
      <c r="F14" s="10">
        <f t="shared" si="5"/>
        <v>292475.02398052765</v>
      </c>
      <c r="G14" s="10">
        <f t="shared" si="5"/>
        <v>324307.44573072903</v>
      </c>
      <c r="H14" s="10">
        <f t="shared" si="5"/>
        <v>357762.28198951669</v>
      </c>
      <c r="I14" s="10">
        <f t="shared" si="5"/>
        <v>392910.18873926904</v>
      </c>
      <c r="J14" s="10">
        <f t="shared" si="5"/>
        <v>429824.73114463827</v>
      </c>
      <c r="K14" s="10">
        <f t="shared" si="5"/>
        <v>468582.50059412373</v>
      </c>
      <c r="L14" s="10">
        <f t="shared" si="5"/>
        <v>509263.23640310904</v>
      </c>
      <c r="M14" s="10">
        <f t="shared" si="5"/>
        <v>551949.95236318931</v>
      </c>
      <c r="N14" s="10">
        <f t="shared" si="5"/>
        <v>596729.06832989119</v>
      </c>
      <c r="O14" s="10">
        <f t="shared" si="5"/>
        <v>643690.5470485487</v>
      </c>
      <c r="P14" s="10">
        <f t="shared" si="5"/>
        <v>692928.03642594721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2474472</v>
      </c>
      <c r="C16" s="7">
        <f t="shared" si="6"/>
        <v>2519012.4959999998</v>
      </c>
      <c r="D16" s="7">
        <f t="shared" si="6"/>
        <v>2564354.7209279994</v>
      </c>
      <c r="E16" s="7">
        <f t="shared" si="6"/>
        <v>2610513.105904704</v>
      </c>
      <c r="F16" s="7">
        <f t="shared" si="6"/>
        <v>2657502.3418109883</v>
      </c>
      <c r="G16" s="7">
        <f t="shared" si="6"/>
        <v>2705337.3839635868</v>
      </c>
      <c r="H16" s="7">
        <f t="shared" si="6"/>
        <v>2754033.4568749312</v>
      </c>
      <c r="I16" s="7">
        <f t="shared" si="6"/>
        <v>2803606.0590986796</v>
      </c>
      <c r="J16" s="7">
        <f t="shared" si="6"/>
        <v>2854070.9681624561</v>
      </c>
      <c r="K16" s="7">
        <f t="shared" si="6"/>
        <v>2905444.2455893811</v>
      </c>
      <c r="L16" s="7">
        <f t="shared" si="6"/>
        <v>2957742.2420099895</v>
      </c>
      <c r="M16" s="7">
        <f t="shared" si="6"/>
        <v>3010981.6023661694</v>
      </c>
      <c r="N16" s="7">
        <f t="shared" si="6"/>
        <v>3065179.2712087603</v>
      </c>
      <c r="O16" s="7">
        <f t="shared" si="6"/>
        <v>3120352.4980905182</v>
      </c>
      <c r="P16" s="7">
        <f t="shared" si="6"/>
        <v>3176518.8430561479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2162160</v>
      </c>
      <c r="C17" s="10">
        <f t="shared" si="7"/>
        <v>2201078.88</v>
      </c>
      <c r="D17" s="10">
        <f t="shared" si="7"/>
        <v>2240698.2998399995</v>
      </c>
      <c r="E17" s="10">
        <f t="shared" si="7"/>
        <v>2281030.8692371198</v>
      </c>
      <c r="F17" s="10">
        <f t="shared" si="7"/>
        <v>2322089.424883388</v>
      </c>
      <c r="G17" s="10">
        <f t="shared" si="7"/>
        <v>2363887.0345312892</v>
      </c>
      <c r="H17" s="10">
        <f t="shared" si="7"/>
        <v>2406437.0011528526</v>
      </c>
      <c r="I17" s="10">
        <f t="shared" si="7"/>
        <v>2449752.8671736037</v>
      </c>
      <c r="J17" s="10">
        <f t="shared" si="7"/>
        <v>2493848.4187827287</v>
      </c>
      <c r="K17" s="10">
        <f t="shared" si="7"/>
        <v>2538737.6903208182</v>
      </c>
      <c r="L17" s="10">
        <f t="shared" si="7"/>
        <v>2584434.9687465928</v>
      </c>
      <c r="M17" s="10">
        <f t="shared" si="7"/>
        <v>2630954.7981840316</v>
      </c>
      <c r="N17" s="10">
        <f t="shared" si="7"/>
        <v>2678311.9845513441</v>
      </c>
      <c r="O17" s="10">
        <f t="shared" si="7"/>
        <v>2726521.6002732683</v>
      </c>
      <c r="P17" s="10">
        <f t="shared" si="7"/>
        <v>2775598.9890781874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312312</v>
      </c>
      <c r="C18" s="10">
        <f t="shared" si="8"/>
        <v>317933.61599999998</v>
      </c>
      <c r="D18" s="10">
        <f t="shared" si="8"/>
        <v>323656.42108799994</v>
      </c>
      <c r="E18" s="10">
        <f t="shared" si="8"/>
        <v>329482.23666758399</v>
      </c>
      <c r="F18" s="10">
        <f t="shared" si="8"/>
        <v>335412.91692760051</v>
      </c>
      <c r="G18" s="10">
        <f t="shared" si="8"/>
        <v>341450.34943229734</v>
      </c>
      <c r="H18" s="10">
        <f t="shared" si="8"/>
        <v>347596.45572207868</v>
      </c>
      <c r="I18" s="10">
        <f t="shared" si="8"/>
        <v>353853.19192507607</v>
      </c>
      <c r="J18" s="10">
        <f t="shared" si="8"/>
        <v>360222.54937972751</v>
      </c>
      <c r="K18" s="10">
        <f t="shared" si="8"/>
        <v>366706.55526856263</v>
      </c>
      <c r="L18" s="10">
        <f t="shared" si="8"/>
        <v>373307.27326339675</v>
      </c>
      <c r="M18" s="10">
        <f t="shared" si="8"/>
        <v>380026.80418213789</v>
      </c>
      <c r="N18" s="10">
        <f t="shared" si="8"/>
        <v>386867.28665741638</v>
      </c>
      <c r="O18" s="10">
        <f t="shared" si="8"/>
        <v>393830.89781724988</v>
      </c>
      <c r="P18" s="10">
        <f t="shared" si="8"/>
        <v>400919.85397796042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2294420</v>
      </c>
      <c r="C21" s="7">
        <f t="shared" si="9"/>
        <v>2312965.5060000001</v>
      </c>
      <c r="D21" s="7">
        <f t="shared" si="9"/>
        <v>2330946.0459750001</v>
      </c>
      <c r="E21" s="7">
        <f t="shared" si="9"/>
        <v>2348315.9485237966</v>
      </c>
      <c r="F21" s="7">
        <f t="shared" si="9"/>
        <v>2365027.3178304606</v>
      </c>
      <c r="G21" s="7">
        <f t="shared" si="9"/>
        <v>2381029.9382328577</v>
      </c>
      <c r="H21" s="7">
        <f t="shared" si="9"/>
        <v>2396271.1748854145</v>
      </c>
      <c r="I21" s="7">
        <f t="shared" si="9"/>
        <v>2410695.8703594105</v>
      </c>
      <c r="J21" s="7">
        <f t="shared" si="9"/>
        <v>2424246.2370178178</v>
      </c>
      <c r="K21" s="7">
        <f t="shared" si="9"/>
        <v>2436861.7449952574</v>
      </c>
      <c r="L21" s="7">
        <f t="shared" si="9"/>
        <v>2448479.0056068804</v>
      </c>
      <c r="M21" s="7">
        <f t="shared" si="9"/>
        <v>2459031.6500029801</v>
      </c>
      <c r="N21" s="7">
        <f t="shared" si="9"/>
        <v>2468450.2028788691</v>
      </c>
      <c r="O21" s="7">
        <f t="shared" si="9"/>
        <v>2476661.9510419695</v>
      </c>
      <c r="P21" s="7">
        <f t="shared" si="9"/>
        <v>2483590.8066302007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390000</v>
      </c>
      <c r="C22" s="10">
        <f t="shared" ref="C22:P22" si="10">B22*(1+C$3)</f>
        <v>397020</v>
      </c>
      <c r="D22" s="10">
        <f t="shared" si="10"/>
        <v>404166.36</v>
      </c>
      <c r="E22" s="10">
        <f t="shared" si="10"/>
        <v>411441.35447999998</v>
      </c>
      <c r="F22" s="10">
        <f t="shared" si="10"/>
        <v>418847.29886063997</v>
      </c>
      <c r="G22" s="10">
        <f t="shared" si="10"/>
        <v>426386.5502401315</v>
      </c>
      <c r="H22" s="10">
        <f t="shared" si="10"/>
        <v>434061.50814445387</v>
      </c>
      <c r="I22" s="10">
        <f t="shared" si="10"/>
        <v>441874.61529105407</v>
      </c>
      <c r="J22" s="10">
        <f t="shared" si="10"/>
        <v>449828.35836629308</v>
      </c>
      <c r="K22" s="10">
        <f t="shared" si="10"/>
        <v>457925.26881688635</v>
      </c>
      <c r="L22" s="10">
        <f t="shared" si="10"/>
        <v>466167.92365559033</v>
      </c>
      <c r="M22" s="10">
        <f t="shared" si="10"/>
        <v>474558.94628139096</v>
      </c>
      <c r="N22" s="10">
        <f t="shared" si="10"/>
        <v>483101.00731445599</v>
      </c>
      <c r="O22" s="10">
        <f t="shared" si="10"/>
        <v>491796.82544611621</v>
      </c>
      <c r="P22" s="10">
        <f t="shared" si="10"/>
        <v>500649.16830414633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215000</v>
      </c>
      <c r="C23" s="10">
        <f t="shared" ref="C23:P23" si="11">B23*(1+C$3)</f>
        <v>218870</v>
      </c>
      <c r="D23" s="10">
        <f t="shared" si="11"/>
        <v>222809.66</v>
      </c>
      <c r="E23" s="10">
        <f t="shared" si="11"/>
        <v>226820.23388000001</v>
      </c>
      <c r="F23" s="10">
        <f t="shared" si="11"/>
        <v>230902.99808984002</v>
      </c>
      <c r="G23" s="10">
        <f t="shared" si="11"/>
        <v>235059.25205545715</v>
      </c>
      <c r="H23" s="10">
        <f t="shared" si="11"/>
        <v>239290.31859245538</v>
      </c>
      <c r="I23" s="10">
        <f t="shared" si="11"/>
        <v>243597.5443271196</v>
      </c>
      <c r="J23" s="10">
        <f t="shared" si="11"/>
        <v>247982.30012500775</v>
      </c>
      <c r="K23" s="10">
        <f t="shared" si="11"/>
        <v>252445.98152725789</v>
      </c>
      <c r="L23" s="10">
        <f t="shared" si="11"/>
        <v>256990.00919474853</v>
      </c>
      <c r="M23" s="10">
        <f t="shared" si="11"/>
        <v>261615.82936025402</v>
      </c>
      <c r="N23" s="10">
        <f t="shared" si="11"/>
        <v>266324.91428873863</v>
      </c>
      <c r="O23" s="10">
        <f t="shared" si="11"/>
        <v>271118.76274593594</v>
      </c>
      <c r="P23" s="10">
        <f t="shared" si="11"/>
        <v>275998.90047536278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400000</v>
      </c>
      <c r="C24" s="10">
        <f t="shared" ref="C24:P24" si="12">B24*(1+C$3)</f>
        <v>407200</v>
      </c>
      <c r="D24" s="10">
        <f t="shared" si="12"/>
        <v>414529.60000000003</v>
      </c>
      <c r="E24" s="10">
        <f t="shared" si="12"/>
        <v>421991.13280000002</v>
      </c>
      <c r="F24" s="10">
        <f t="shared" si="12"/>
        <v>429586.97319040005</v>
      </c>
      <c r="G24" s="10">
        <f t="shared" si="12"/>
        <v>437319.53870782728</v>
      </c>
      <c r="H24" s="10">
        <f t="shared" si="12"/>
        <v>445191.29040456819</v>
      </c>
      <c r="I24" s="10">
        <f t="shared" si="12"/>
        <v>453204.73363185045</v>
      </c>
      <c r="J24" s="10">
        <f t="shared" si="12"/>
        <v>461362.41883722378</v>
      </c>
      <c r="K24" s="10">
        <f t="shared" si="12"/>
        <v>469666.94237629382</v>
      </c>
      <c r="L24" s="10">
        <f t="shared" si="12"/>
        <v>478120.94733906712</v>
      </c>
      <c r="M24" s="10">
        <f t="shared" si="12"/>
        <v>486727.12439117034</v>
      </c>
      <c r="N24" s="10">
        <f t="shared" si="12"/>
        <v>495488.21263021143</v>
      </c>
      <c r="O24" s="10">
        <f t="shared" si="12"/>
        <v>504407.00045755523</v>
      </c>
      <c r="P24" s="10">
        <f t="shared" si="12"/>
        <v>513486.32646579121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</f>
        <v>420420</v>
      </c>
      <c r="C25" s="10">
        <f t="shared" ref="C25:P25" si="13">B25*(1+C$3)</f>
        <v>427987.56</v>
      </c>
      <c r="D25" s="10">
        <f t="shared" si="13"/>
        <v>435691.33607999998</v>
      </c>
      <c r="E25" s="10">
        <f t="shared" si="13"/>
        <v>443533.78012944001</v>
      </c>
      <c r="F25" s="10">
        <f t="shared" si="13"/>
        <v>451517.38817176991</v>
      </c>
      <c r="G25" s="10">
        <f t="shared" si="13"/>
        <v>459644.7011588618</v>
      </c>
      <c r="H25" s="10">
        <f t="shared" si="13"/>
        <v>467918.3057797213</v>
      </c>
      <c r="I25" s="10">
        <f t="shared" si="13"/>
        <v>476340.83528375631</v>
      </c>
      <c r="J25" s="10">
        <f t="shared" si="13"/>
        <v>484914.97031886393</v>
      </c>
      <c r="K25" s="10">
        <f t="shared" si="13"/>
        <v>493643.43978460348</v>
      </c>
      <c r="L25" s="10">
        <f t="shared" si="13"/>
        <v>502529.02170072636</v>
      </c>
      <c r="M25" s="10">
        <f t="shared" si="13"/>
        <v>511574.54409133946</v>
      </c>
      <c r="N25" s="10">
        <f t="shared" si="13"/>
        <v>520782.88588498358</v>
      </c>
      <c r="O25" s="10">
        <f t="shared" si="13"/>
        <v>530156.97783091327</v>
      </c>
      <c r="P25" s="10">
        <f t="shared" si="13"/>
        <v>539699.80343186972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10">
        <f t="shared" ref="C26:P26" si="14">B26*(1+C$3)</f>
        <v>0</v>
      </c>
      <c r="D26" s="10">
        <f t="shared" si="14"/>
        <v>0</v>
      </c>
      <c r="E26" s="10">
        <f t="shared" si="14"/>
        <v>0</v>
      </c>
      <c r="F26" s="10">
        <f t="shared" si="14"/>
        <v>0</v>
      </c>
      <c r="G26" s="10">
        <f t="shared" si="14"/>
        <v>0</v>
      </c>
      <c r="H26" s="10">
        <f t="shared" si="14"/>
        <v>0</v>
      </c>
      <c r="I26" s="10">
        <f t="shared" si="14"/>
        <v>0</v>
      </c>
      <c r="J26" s="10">
        <f t="shared" si="14"/>
        <v>0</v>
      </c>
      <c r="K26" s="10">
        <f t="shared" si="14"/>
        <v>0</v>
      </c>
      <c r="L26" s="10">
        <f t="shared" si="14"/>
        <v>0</v>
      </c>
      <c r="M26" s="10">
        <f t="shared" si="14"/>
        <v>0</v>
      </c>
      <c r="N26" s="10">
        <f t="shared" si="14"/>
        <v>0</v>
      </c>
      <c r="O26" s="10">
        <f t="shared" si="14"/>
        <v>0</v>
      </c>
      <c r="P26" s="10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 t="shared" ref="B27:P27" si="15">B8*-B7</f>
        <v>869000</v>
      </c>
      <c r="C27" s="10">
        <f t="shared" si="15"/>
        <v>861887.946</v>
      </c>
      <c r="D27" s="10">
        <f t="shared" si="15"/>
        <v>853749.0898950001</v>
      </c>
      <c r="E27" s="10">
        <f t="shared" si="15"/>
        <v>844529.44723435666</v>
      </c>
      <c r="F27" s="10">
        <f t="shared" si="15"/>
        <v>834172.65951781068</v>
      </c>
      <c r="G27" s="10">
        <f t="shared" si="15"/>
        <v>822619.89607057988</v>
      </c>
      <c r="H27" s="10">
        <f t="shared" si="15"/>
        <v>809809.75196421612</v>
      </c>
      <c r="I27" s="10">
        <f t="shared" si="15"/>
        <v>795678.14182563033</v>
      </c>
      <c r="J27" s="10">
        <f t="shared" si="15"/>
        <v>780158.18937042914</v>
      </c>
      <c r="K27" s="10">
        <f t="shared" si="15"/>
        <v>763180.11249021604</v>
      </c>
      <c r="L27" s="10">
        <f t="shared" si="15"/>
        <v>744671.10371674807</v>
      </c>
      <c r="M27" s="10">
        <f t="shared" si="15"/>
        <v>724555.20587882528</v>
      </c>
      <c r="N27" s="10">
        <f t="shared" si="15"/>
        <v>702753.18276047939</v>
      </c>
      <c r="O27" s="10">
        <f t="shared" si="15"/>
        <v>679182.38456144871</v>
      </c>
      <c r="P27" s="10">
        <f t="shared" si="15"/>
        <v>653756.60795303108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175439000</v>
      </c>
      <c r="C2" s="10">
        <f t="shared" ref="C2:P2" si="0">B2*(1+B3)</f>
        <v>178772340.99999997</v>
      </c>
      <c r="D2" s="10">
        <f t="shared" si="0"/>
        <v>182169015.47899994</v>
      </c>
      <c r="E2" s="10">
        <f t="shared" si="0"/>
        <v>185630226.77310091</v>
      </c>
      <c r="F2" s="10">
        <f t="shared" si="0"/>
        <v>189157201.08178982</v>
      </c>
      <c r="G2" s="10">
        <f t="shared" si="0"/>
        <v>192751187.90234381</v>
      </c>
      <c r="H2" s="10">
        <f t="shared" si="0"/>
        <v>196413460.47248831</v>
      </c>
      <c r="I2" s="10">
        <f t="shared" si="0"/>
        <v>200145316.22146559</v>
      </c>
      <c r="J2" s="10">
        <f t="shared" si="0"/>
        <v>203948077.22967342</v>
      </c>
      <c r="K2" s="10">
        <f t="shared" si="0"/>
        <v>207823090.69703719</v>
      </c>
      <c r="L2" s="10">
        <f t="shared" si="0"/>
        <v>211771729.42028087</v>
      </c>
      <c r="M2" s="10">
        <f t="shared" si="0"/>
        <v>215795392.27926618</v>
      </c>
      <c r="N2" s="10">
        <f t="shared" si="0"/>
        <v>219895504.73257223</v>
      </c>
      <c r="O2" s="10">
        <f t="shared" si="0"/>
        <v>224073519.32249108</v>
      </c>
      <c r="P2" s="10">
        <f t="shared" si="0"/>
        <v>228330916.18961838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1.9E-2</v>
      </c>
      <c r="C3" s="5">
        <v>1.9E-2</v>
      </c>
      <c r="D3" s="5">
        <v>1.9E-2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6">
        <v>9020000</v>
      </c>
      <c r="C4" s="11">
        <f t="shared" ref="C4:P4" si="1">B4*(1+B5)</f>
        <v>9119220</v>
      </c>
      <c r="D4" s="11">
        <f t="shared" si="1"/>
        <v>9219531.4199999999</v>
      </c>
      <c r="E4" s="11">
        <f t="shared" si="1"/>
        <v>9320946.2656199988</v>
      </c>
      <c r="F4" s="11">
        <f t="shared" si="1"/>
        <v>9423476.674541818</v>
      </c>
      <c r="G4" s="11">
        <f t="shared" si="1"/>
        <v>9527134.9179617763</v>
      </c>
      <c r="H4" s="11">
        <f t="shared" si="1"/>
        <v>9631933.4020593558</v>
      </c>
      <c r="I4" s="11">
        <f t="shared" si="1"/>
        <v>9737884.6694820076</v>
      </c>
      <c r="J4" s="11">
        <f t="shared" si="1"/>
        <v>9845001.4008463081</v>
      </c>
      <c r="K4" s="11">
        <f t="shared" si="1"/>
        <v>9953296.4162556157</v>
      </c>
      <c r="L4" s="11">
        <f t="shared" si="1"/>
        <v>10062782.676834427</v>
      </c>
      <c r="M4" s="11">
        <f t="shared" si="1"/>
        <v>10173473.286279604</v>
      </c>
      <c r="N4" s="11">
        <f t="shared" si="1"/>
        <v>10285381.492428679</v>
      </c>
      <c r="O4" s="11">
        <f t="shared" si="1"/>
        <v>10398520.688845394</v>
      </c>
      <c r="P4" s="11">
        <f t="shared" si="1"/>
        <v>10512904.416422693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19.45</v>
      </c>
      <c r="C6" s="12">
        <f t="shared" si="2"/>
        <v>19.603907022749748</v>
      </c>
      <c r="D6" s="12">
        <f t="shared" si="2"/>
        <v>19.759031905224521</v>
      </c>
      <c r="E6" s="12">
        <f t="shared" si="2"/>
        <v>19.915384284296525</v>
      </c>
      <c r="F6" s="12">
        <f t="shared" si="2"/>
        <v>20.072973873094124</v>
      </c>
      <c r="G6" s="12">
        <f t="shared" si="2"/>
        <v>20.231810461605257</v>
      </c>
      <c r="H6" s="12">
        <f t="shared" si="2"/>
        <v>20.391903917285614</v>
      </c>
      <c r="I6" s="12">
        <f t="shared" si="2"/>
        <v>20.553264185671654</v>
      </c>
      <c r="J6" s="12">
        <f t="shared" si="2"/>
        <v>20.715901290998431</v>
      </c>
      <c r="K6" s="12">
        <f t="shared" si="2"/>
        <v>20.879825336822361</v>
      </c>
      <c r="L6" s="12">
        <f t="shared" si="2"/>
        <v>21.045046506648845</v>
      </c>
      <c r="M6" s="12">
        <f t="shared" si="2"/>
        <v>21.211575064564961</v>
      </c>
      <c r="N6" s="12">
        <f t="shared" si="2"/>
        <v>21.379421355877046</v>
      </c>
      <c r="O6" s="12">
        <f t="shared" si="2"/>
        <v>21.548595807753422</v>
      </c>
      <c r="P6" s="12">
        <f t="shared" si="2"/>
        <v>21.719108929872142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-52000000</v>
      </c>
      <c r="C7" s="10">
        <f t="shared" ref="C7:P7" si="3">B7+B14</f>
        <v>-51282474.200000003</v>
      </c>
      <c r="D7" s="10">
        <f t="shared" si="3"/>
        <v>-50473713.985900007</v>
      </c>
      <c r="E7" s="10">
        <f t="shared" si="3"/>
        <v>-49568455.039044663</v>
      </c>
      <c r="F7" s="10">
        <f t="shared" si="3"/>
        <v>-48561172.364376336</v>
      </c>
      <c r="G7" s="10">
        <f t="shared" si="3"/>
        <v>-47446068.027810648</v>
      </c>
      <c r="H7" s="10">
        <f t="shared" si="3"/>
        <v>-46217058.328027472</v>
      </c>
      <c r="I7" s="10">
        <f t="shared" si="3"/>
        <v>-44867760.376798242</v>
      </c>
      <c r="J7" s="10">
        <f t="shared" si="3"/>
        <v>-43391478.060790144</v>
      </c>
      <c r="K7" s="10">
        <f t="shared" si="3"/>
        <v>-41781187.356553778</v>
      </c>
      <c r="L7" s="10">
        <f t="shared" si="3"/>
        <v>-40029520.969110616</v>
      </c>
      <c r="M7" s="10">
        <f t="shared" si="3"/>
        <v>-38128752.263207629</v>
      </c>
      <c r="N7" s="10">
        <f t="shared" si="3"/>
        <v>-36070778.454896107</v>
      </c>
      <c r="O7" s="10">
        <f t="shared" si="3"/>
        <v>-33847103.029616944</v>
      </c>
      <c r="P7" s="10">
        <f t="shared" si="3"/>
        <v>-31448817.351433016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4.5499999999999999E-2</v>
      </c>
      <c r="C8" s="5">
        <v>4.5499999999999999E-2</v>
      </c>
      <c r="D8" s="5">
        <v>4.5499999999999999E-2</v>
      </c>
      <c r="E8" s="5">
        <v>4.5499999999999999E-2</v>
      </c>
      <c r="F8" s="5">
        <v>4.5499999999999999E-2</v>
      </c>
      <c r="G8" s="5">
        <v>4.5499999999999999E-2</v>
      </c>
      <c r="H8" s="5">
        <v>4.5499999999999999E-2</v>
      </c>
      <c r="I8" s="5">
        <v>4.5499999999999999E-2</v>
      </c>
      <c r="J8" s="5">
        <v>4.5499999999999999E-2</v>
      </c>
      <c r="K8" s="5">
        <v>4.5499999999999999E-2</v>
      </c>
      <c r="L8" s="5">
        <v>4.5499999999999999E-2</v>
      </c>
      <c r="M8" s="5">
        <v>4.5499999999999999E-2</v>
      </c>
      <c r="N8" s="5">
        <v>4.5499999999999999E-2</v>
      </c>
      <c r="O8" s="5">
        <v>4.5499999999999999E-2</v>
      </c>
      <c r="P8" s="5">
        <v>4.5499999999999999E-2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-0.29639931828156796</v>
      </c>
      <c r="C9" s="13">
        <f t="shared" si="4"/>
        <v>-0.28685910758420963</v>
      </c>
      <c r="D9" s="13">
        <f t="shared" si="4"/>
        <v>-0.27707079523476102</v>
      </c>
      <c r="E9" s="13">
        <f t="shared" si="4"/>
        <v>-0.26702792912941414</v>
      </c>
      <c r="F9" s="13">
        <f t="shared" si="4"/>
        <v>-0.25672388937167101</v>
      </c>
      <c r="G9" s="13">
        <f t="shared" si="4"/>
        <v>-0.24615188390874615</v>
      </c>
      <c r="H9" s="13">
        <f t="shared" si="4"/>
        <v>-0.23530494405448912</v>
      </c>
      <c r="I9" s="13">
        <f t="shared" si="4"/>
        <v>-0.22417591989587701</v>
      </c>
      <c r="J9" s="13">
        <f t="shared" si="4"/>
        <v>-0.21275747558004879</v>
      </c>
      <c r="K9" s="13">
        <f t="shared" si="4"/>
        <v>-0.20104208447877456</v>
      </c>
      <c r="L9" s="13">
        <f t="shared" si="4"/>
        <v>-0.18902202422717282</v>
      </c>
      <c r="M9" s="13">
        <f t="shared" si="4"/>
        <v>-0.17668937163340478</v>
      </c>
      <c r="N9" s="13">
        <f t="shared" si="4"/>
        <v>-0.16403599745599115</v>
      </c>
      <c r="O9" s="13">
        <f t="shared" si="4"/>
        <v>-0.15105356104530818</v>
      </c>
      <c r="P9" s="13">
        <f t="shared" si="4"/>
        <v>-0.13773350484573108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0.15</v>
      </c>
      <c r="C10" s="1">
        <v>0.15</v>
      </c>
      <c r="D10" s="1">
        <v>0.15</v>
      </c>
      <c r="E10" s="1">
        <v>0.15</v>
      </c>
      <c r="F10" s="1">
        <v>0.15</v>
      </c>
      <c r="G10" s="1">
        <v>0.15</v>
      </c>
      <c r="H10" s="1">
        <v>0.15</v>
      </c>
      <c r="I10" s="1">
        <v>0.15</v>
      </c>
      <c r="J10" s="1">
        <v>0.15</v>
      </c>
      <c r="K10" s="1">
        <v>0.15</v>
      </c>
      <c r="L10" s="1">
        <v>0.15</v>
      </c>
      <c r="M10" s="1">
        <v>0.15</v>
      </c>
      <c r="N10" s="1">
        <v>0.15</v>
      </c>
      <c r="O10" s="1">
        <v>0.15</v>
      </c>
      <c r="P10" s="1">
        <v>0.15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4.8000000000000001E-2</v>
      </c>
      <c r="C11" s="5">
        <v>4.8000000000000001E-2</v>
      </c>
      <c r="D11" s="5">
        <v>4.8000000000000001E-2</v>
      </c>
      <c r="E11" s="5">
        <v>4.8000000000000001E-2</v>
      </c>
      <c r="F11" s="5">
        <v>4.8000000000000001E-2</v>
      </c>
      <c r="G11" s="5">
        <v>4.8000000000000001E-2</v>
      </c>
      <c r="H11" s="5">
        <v>4.8000000000000001E-2</v>
      </c>
      <c r="I11" s="5">
        <v>4.8000000000000001E-2</v>
      </c>
      <c r="J11" s="5">
        <v>4.8000000000000001E-2</v>
      </c>
      <c r="K11" s="5">
        <v>4.8000000000000001E-2</v>
      </c>
      <c r="L11" s="5">
        <v>4.8000000000000001E-2</v>
      </c>
      <c r="M11" s="5">
        <v>4.8000000000000001E-2</v>
      </c>
      <c r="N11" s="5">
        <v>4.8000000000000001E-2</v>
      </c>
      <c r="O11" s="5">
        <v>4.8000000000000001E-2</v>
      </c>
      <c r="P11" s="5">
        <v>4.8000000000000001E-2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4.3999999999999997E-2</v>
      </c>
      <c r="C12" s="5">
        <v>4.3999999999999997E-2</v>
      </c>
      <c r="D12" s="5">
        <v>4.3999999999999997E-2</v>
      </c>
      <c r="E12" s="5">
        <v>4.3999999999999997E-2</v>
      </c>
      <c r="F12" s="5">
        <v>4.3999999999999997E-2</v>
      </c>
      <c r="G12" s="5">
        <v>4.3999999999999997E-2</v>
      </c>
      <c r="H12" s="5">
        <v>4.3999999999999997E-2</v>
      </c>
      <c r="I12" s="5">
        <v>4.3999999999999997E-2</v>
      </c>
      <c r="J12" s="5">
        <v>4.3999999999999997E-2</v>
      </c>
      <c r="K12" s="5">
        <v>4.3999999999999997E-2</v>
      </c>
      <c r="L12" s="5">
        <v>4.3999999999999997E-2</v>
      </c>
      <c r="M12" s="5">
        <v>4.3999999999999997E-2</v>
      </c>
      <c r="N12" s="5">
        <v>4.3999999999999997E-2</v>
      </c>
      <c r="O12" s="5">
        <v>4.3999999999999997E-2</v>
      </c>
      <c r="P12" s="5">
        <v>4.3999999999999997E-2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717525.80000000075</v>
      </c>
      <c r="C14" s="10">
        <f t="shared" si="5"/>
        <v>808760.21409999672</v>
      </c>
      <c r="D14" s="10">
        <f t="shared" si="5"/>
        <v>905258.9468553476</v>
      </c>
      <c r="E14" s="10">
        <f t="shared" si="5"/>
        <v>1007282.6746683288</v>
      </c>
      <c r="F14" s="10">
        <f t="shared" si="5"/>
        <v>1115104.3365656901</v>
      </c>
      <c r="G14" s="10">
        <f t="shared" si="5"/>
        <v>1229009.699783178</v>
      </c>
      <c r="H14" s="10">
        <f t="shared" si="5"/>
        <v>1349297.9512292333</v>
      </c>
      <c r="I14" s="10">
        <f t="shared" si="5"/>
        <v>1476282.3160081003</v>
      </c>
      <c r="J14" s="10">
        <f t="shared" si="5"/>
        <v>1610290.7042363659</v>
      </c>
      <c r="K14" s="10">
        <f t="shared" si="5"/>
        <v>1751666.3874431625</v>
      </c>
      <c r="L14" s="10">
        <f t="shared" si="5"/>
        <v>1900768.7059029862</v>
      </c>
      <c r="M14" s="10">
        <f t="shared" si="5"/>
        <v>2057973.8083115239</v>
      </c>
      <c r="N14" s="10">
        <f t="shared" si="5"/>
        <v>2223675.4252791628</v>
      </c>
      <c r="O14" s="10">
        <f t="shared" si="5"/>
        <v>2398285.6781839263</v>
      </c>
      <c r="P14" s="10">
        <f t="shared" si="5"/>
        <v>2582235.9249958899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8982476.8000000007</v>
      </c>
      <c r="C16" s="7">
        <f t="shared" si="6"/>
        <v>9153143.859199997</v>
      </c>
      <c r="D16" s="7">
        <f t="shared" si="6"/>
        <v>9327053.5925247967</v>
      </c>
      <c r="E16" s="7">
        <f t="shared" si="6"/>
        <v>9504267.6107827667</v>
      </c>
      <c r="F16" s="7">
        <f t="shared" si="6"/>
        <v>9684848.6953876391</v>
      </c>
      <c r="G16" s="7">
        <f t="shared" si="6"/>
        <v>9868860.820600003</v>
      </c>
      <c r="H16" s="7">
        <f t="shared" si="6"/>
        <v>10056369.176191401</v>
      </c>
      <c r="I16" s="7">
        <f t="shared" si="6"/>
        <v>10247440.190539038</v>
      </c>
      <c r="J16" s="7">
        <f t="shared" si="6"/>
        <v>10442141.55415928</v>
      </c>
      <c r="K16" s="7">
        <f t="shared" si="6"/>
        <v>10640542.243688304</v>
      </c>
      <c r="L16" s="7">
        <f t="shared" si="6"/>
        <v>10842712.54631838</v>
      </c>
      <c r="M16" s="7">
        <f t="shared" si="6"/>
        <v>11048724.084698427</v>
      </c>
      <c r="N16" s="7">
        <f t="shared" si="6"/>
        <v>11258649.842307698</v>
      </c>
      <c r="O16" s="7">
        <f t="shared" si="6"/>
        <v>11472564.189311543</v>
      </c>
      <c r="P16" s="7">
        <f t="shared" si="6"/>
        <v>11690542.90890846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7719316</v>
      </c>
      <c r="C17" s="10">
        <f t="shared" si="7"/>
        <v>7865983.0039999979</v>
      </c>
      <c r="D17" s="10">
        <f t="shared" si="7"/>
        <v>8015436.6810759967</v>
      </c>
      <c r="E17" s="10">
        <f t="shared" si="7"/>
        <v>8167729.9780164398</v>
      </c>
      <c r="F17" s="10">
        <f t="shared" si="7"/>
        <v>8322916.847598752</v>
      </c>
      <c r="G17" s="10">
        <f t="shared" si="7"/>
        <v>8481052.2677031271</v>
      </c>
      <c r="H17" s="10">
        <f t="shared" si="7"/>
        <v>8642192.2607894856</v>
      </c>
      <c r="I17" s="10">
        <f t="shared" si="7"/>
        <v>8806393.913744485</v>
      </c>
      <c r="J17" s="10">
        <f t="shared" si="7"/>
        <v>8973715.3981056307</v>
      </c>
      <c r="K17" s="10">
        <f t="shared" si="7"/>
        <v>9144215.9906696361</v>
      </c>
      <c r="L17" s="10">
        <f t="shared" si="7"/>
        <v>9317956.0944923572</v>
      </c>
      <c r="M17" s="10">
        <f t="shared" si="7"/>
        <v>9494997.2602877114</v>
      </c>
      <c r="N17" s="10">
        <f t="shared" si="7"/>
        <v>9675402.2082331777</v>
      </c>
      <c r="O17" s="10">
        <f t="shared" si="7"/>
        <v>9859234.8501896076</v>
      </c>
      <c r="P17" s="10">
        <f t="shared" si="7"/>
        <v>10046560.312343208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1263160.8</v>
      </c>
      <c r="C18" s="10">
        <f t="shared" si="8"/>
        <v>1287160.8551999996</v>
      </c>
      <c r="D18" s="10">
        <f t="shared" si="8"/>
        <v>1311616.9114487995</v>
      </c>
      <c r="E18" s="10">
        <f t="shared" si="8"/>
        <v>1336537.6327663264</v>
      </c>
      <c r="F18" s="10">
        <f t="shared" si="8"/>
        <v>1361931.8477888866</v>
      </c>
      <c r="G18" s="10">
        <f t="shared" si="8"/>
        <v>1387808.5528968754</v>
      </c>
      <c r="H18" s="10">
        <f t="shared" si="8"/>
        <v>1414176.9154019158</v>
      </c>
      <c r="I18" s="10">
        <f t="shared" si="8"/>
        <v>1441046.2767945521</v>
      </c>
      <c r="J18" s="10">
        <f t="shared" si="8"/>
        <v>1468426.1560536486</v>
      </c>
      <c r="K18" s="10">
        <f t="shared" si="8"/>
        <v>1496326.2530186677</v>
      </c>
      <c r="L18" s="10">
        <f t="shared" si="8"/>
        <v>1524756.4518260222</v>
      </c>
      <c r="M18" s="10">
        <f t="shared" si="8"/>
        <v>1553726.8244107165</v>
      </c>
      <c r="N18" s="10">
        <f t="shared" si="8"/>
        <v>1583247.6340745201</v>
      </c>
      <c r="O18" s="10">
        <f t="shared" si="8"/>
        <v>1613329.3391219357</v>
      </c>
      <c r="P18" s="10">
        <f t="shared" si="8"/>
        <v>1643982.5965652522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8264951</v>
      </c>
      <c r="C21" s="7">
        <f t="shared" si="9"/>
        <v>8344383.6451000003</v>
      </c>
      <c r="D21" s="7">
        <f t="shared" si="9"/>
        <v>8421794.6456694491</v>
      </c>
      <c r="E21" s="7">
        <f t="shared" si="9"/>
        <v>8496984.9361144379</v>
      </c>
      <c r="F21" s="7">
        <f t="shared" si="9"/>
        <v>8569744.358821949</v>
      </c>
      <c r="G21" s="7">
        <f t="shared" si="9"/>
        <v>8639851.120816825</v>
      </c>
      <c r="H21" s="7">
        <f t="shared" si="9"/>
        <v>8707071.2249621674</v>
      </c>
      <c r="I21" s="7">
        <f t="shared" si="9"/>
        <v>8771157.8745309375</v>
      </c>
      <c r="J21" s="7">
        <f t="shared" si="9"/>
        <v>8831850.8499229141</v>
      </c>
      <c r="K21" s="7">
        <f t="shared" si="9"/>
        <v>8888875.8562451415</v>
      </c>
      <c r="L21" s="7">
        <f t="shared" si="9"/>
        <v>8941943.8404153939</v>
      </c>
      <c r="M21" s="7">
        <f t="shared" si="9"/>
        <v>8990750.2763869036</v>
      </c>
      <c r="N21" s="7">
        <f t="shared" si="9"/>
        <v>9034974.4170285352</v>
      </c>
      <c r="O21" s="7">
        <f t="shared" si="9"/>
        <v>9074278.5111276172</v>
      </c>
      <c r="P21" s="7">
        <f t="shared" si="9"/>
        <v>9108306.9839125704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3490000</v>
      </c>
      <c r="C22" s="10">
        <f t="shared" ref="C22:P22" si="10">B22*(1+C$3)</f>
        <v>3556309.9999999995</v>
      </c>
      <c r="D22" s="10">
        <f t="shared" si="10"/>
        <v>3623879.8899999992</v>
      </c>
      <c r="E22" s="10">
        <f t="shared" si="10"/>
        <v>3692733.6079099989</v>
      </c>
      <c r="F22" s="10">
        <f t="shared" si="10"/>
        <v>3762895.5464602886</v>
      </c>
      <c r="G22" s="10">
        <f t="shared" si="10"/>
        <v>3834390.5618430339</v>
      </c>
      <c r="H22" s="10">
        <f t="shared" si="10"/>
        <v>3907243.9825180513</v>
      </c>
      <c r="I22" s="10">
        <f t="shared" si="10"/>
        <v>3981481.6181858941</v>
      </c>
      <c r="J22" s="10">
        <f t="shared" si="10"/>
        <v>4057129.7689314256</v>
      </c>
      <c r="K22" s="10">
        <f t="shared" si="10"/>
        <v>4134215.2345411223</v>
      </c>
      <c r="L22" s="10">
        <f t="shared" si="10"/>
        <v>4212765.3239974035</v>
      </c>
      <c r="M22" s="10">
        <f t="shared" si="10"/>
        <v>4292807.8651533537</v>
      </c>
      <c r="N22" s="10">
        <f t="shared" si="10"/>
        <v>4374371.2145912666</v>
      </c>
      <c r="O22" s="10">
        <f t="shared" si="10"/>
        <v>4457484.2676685005</v>
      </c>
      <c r="P22" s="10">
        <f t="shared" si="10"/>
        <v>4542176.4687542012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230000</v>
      </c>
      <c r="C23" s="10">
        <f t="shared" ref="C23:P23" si="11">B23*(1+C$3)</f>
        <v>234369.99999999997</v>
      </c>
      <c r="D23" s="10">
        <f t="shared" si="11"/>
        <v>238823.02999999994</v>
      </c>
      <c r="E23" s="10">
        <f t="shared" si="11"/>
        <v>243360.6675699999</v>
      </c>
      <c r="F23" s="10">
        <f t="shared" si="11"/>
        <v>247984.52025382989</v>
      </c>
      <c r="G23" s="10">
        <f t="shared" si="11"/>
        <v>252696.22613865262</v>
      </c>
      <c r="H23" s="10">
        <f t="shared" si="11"/>
        <v>257497.45443528699</v>
      </c>
      <c r="I23" s="10">
        <f t="shared" si="11"/>
        <v>262389.90606955742</v>
      </c>
      <c r="J23" s="10">
        <f t="shared" si="11"/>
        <v>267375.31428487896</v>
      </c>
      <c r="K23" s="10">
        <f t="shared" si="11"/>
        <v>272455.44525629166</v>
      </c>
      <c r="L23" s="10">
        <f t="shared" si="11"/>
        <v>277632.09871616116</v>
      </c>
      <c r="M23" s="10">
        <f t="shared" si="11"/>
        <v>282907.10859176819</v>
      </c>
      <c r="N23" s="10">
        <f t="shared" si="11"/>
        <v>288282.34365501173</v>
      </c>
      <c r="O23" s="10">
        <f t="shared" si="11"/>
        <v>293759.70818445692</v>
      </c>
      <c r="P23" s="10">
        <f t="shared" si="11"/>
        <v>299341.14263996156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600000</v>
      </c>
      <c r="C24" s="10">
        <f t="shared" ref="C24:P24" si="12">B24*(1+C$3)</f>
        <v>611400</v>
      </c>
      <c r="D24" s="10">
        <f t="shared" si="12"/>
        <v>623016.6</v>
      </c>
      <c r="E24" s="10">
        <f t="shared" si="12"/>
        <v>634853.91539999994</v>
      </c>
      <c r="F24" s="10">
        <f t="shared" si="12"/>
        <v>646916.13979259983</v>
      </c>
      <c r="G24" s="10">
        <f t="shared" si="12"/>
        <v>659207.54644865915</v>
      </c>
      <c r="H24" s="10">
        <f t="shared" si="12"/>
        <v>671732.48983118357</v>
      </c>
      <c r="I24" s="10">
        <f t="shared" si="12"/>
        <v>684495.40713797603</v>
      </c>
      <c r="J24" s="10">
        <f t="shared" si="12"/>
        <v>697500.81987359747</v>
      </c>
      <c r="K24" s="10">
        <f t="shared" si="12"/>
        <v>710753.33545119571</v>
      </c>
      <c r="L24" s="10">
        <f t="shared" si="12"/>
        <v>724257.64882476837</v>
      </c>
      <c r="M24" s="10">
        <f t="shared" si="12"/>
        <v>738018.54415243887</v>
      </c>
      <c r="N24" s="10">
        <f t="shared" si="12"/>
        <v>752040.89649133512</v>
      </c>
      <c r="O24" s="10">
        <f t="shared" si="12"/>
        <v>766329.67352467042</v>
      </c>
      <c r="P24" s="10">
        <f t="shared" si="12"/>
        <v>780889.93732163904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B2*0.009</f>
        <v>1578950.9999999998</v>
      </c>
      <c r="C25" s="10">
        <f t="shared" ref="C25:P25" si="13">B25*(1+C$3)</f>
        <v>1608951.0689999997</v>
      </c>
      <c r="D25" s="10">
        <f t="shared" si="13"/>
        <v>1639521.1393109995</v>
      </c>
      <c r="E25" s="10">
        <f t="shared" si="13"/>
        <v>1670672.0409579084</v>
      </c>
      <c r="F25" s="10">
        <f t="shared" si="13"/>
        <v>1702414.8097361084</v>
      </c>
      <c r="G25" s="10">
        <f t="shared" si="13"/>
        <v>1734760.6911210944</v>
      </c>
      <c r="H25" s="10">
        <f t="shared" si="13"/>
        <v>1767721.144252395</v>
      </c>
      <c r="I25" s="10">
        <f t="shared" si="13"/>
        <v>1801307.8459931903</v>
      </c>
      <c r="J25" s="10">
        <f t="shared" si="13"/>
        <v>1835532.6950670606</v>
      </c>
      <c r="K25" s="10">
        <f t="shared" si="13"/>
        <v>1870407.8162733347</v>
      </c>
      <c r="L25" s="10">
        <f t="shared" si="13"/>
        <v>1905945.5647825277</v>
      </c>
      <c r="M25" s="10">
        <f t="shared" si="13"/>
        <v>1942158.5305133956</v>
      </c>
      <c r="N25" s="10">
        <f t="shared" si="13"/>
        <v>1979059.5425931499</v>
      </c>
      <c r="O25" s="10">
        <f t="shared" si="13"/>
        <v>2016661.6739024196</v>
      </c>
      <c r="P25" s="10">
        <f t="shared" si="13"/>
        <v>2054978.2457065654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10">
        <f t="shared" ref="C26:P26" si="14">B26*(1+C$3)</f>
        <v>0</v>
      </c>
      <c r="D26" s="10">
        <f t="shared" si="14"/>
        <v>0</v>
      </c>
      <c r="E26" s="10">
        <f t="shared" si="14"/>
        <v>0</v>
      </c>
      <c r="F26" s="10">
        <f t="shared" si="14"/>
        <v>0</v>
      </c>
      <c r="G26" s="10">
        <f t="shared" si="14"/>
        <v>0</v>
      </c>
      <c r="H26" s="10">
        <f t="shared" si="14"/>
        <v>0</v>
      </c>
      <c r="I26" s="10">
        <f t="shared" si="14"/>
        <v>0</v>
      </c>
      <c r="J26" s="10">
        <f t="shared" si="14"/>
        <v>0</v>
      </c>
      <c r="K26" s="10">
        <f t="shared" si="14"/>
        <v>0</v>
      </c>
      <c r="L26" s="10">
        <f t="shared" si="14"/>
        <v>0</v>
      </c>
      <c r="M26" s="10">
        <f t="shared" si="14"/>
        <v>0</v>
      </c>
      <c r="N26" s="10">
        <f t="shared" si="14"/>
        <v>0</v>
      </c>
      <c r="O26" s="10">
        <f t="shared" si="14"/>
        <v>0</v>
      </c>
      <c r="P26" s="10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-B8*B7</f>
        <v>2366000</v>
      </c>
      <c r="C27" s="10">
        <f t="shared" ref="C27:P27" si="15">C8*-C7</f>
        <v>2333352.5761000002</v>
      </c>
      <c r="D27" s="10">
        <f t="shared" si="15"/>
        <v>2296553.9863584503</v>
      </c>
      <c r="E27" s="10">
        <f t="shared" si="15"/>
        <v>2255364.7042765319</v>
      </c>
      <c r="F27" s="10">
        <f t="shared" si="15"/>
        <v>2209533.3425791231</v>
      </c>
      <c r="G27" s="10">
        <f t="shared" si="15"/>
        <v>2158796.0952653843</v>
      </c>
      <c r="H27" s="10">
        <f t="shared" si="15"/>
        <v>2102876.1539252498</v>
      </c>
      <c r="I27" s="10">
        <f t="shared" si="15"/>
        <v>2041483.0971443199</v>
      </c>
      <c r="J27" s="10">
        <f t="shared" si="15"/>
        <v>1974312.2517659515</v>
      </c>
      <c r="K27" s="10">
        <f t="shared" si="15"/>
        <v>1901044.0247231969</v>
      </c>
      <c r="L27" s="10">
        <f t="shared" si="15"/>
        <v>1821343.2040945329</v>
      </c>
      <c r="M27" s="10">
        <f t="shared" si="15"/>
        <v>1734858.2279759471</v>
      </c>
      <c r="N27" s="10">
        <f t="shared" si="15"/>
        <v>1641220.4196977729</v>
      </c>
      <c r="O27" s="10">
        <f t="shared" si="15"/>
        <v>1540043.187847571</v>
      </c>
      <c r="P27" s="10">
        <f t="shared" si="15"/>
        <v>1430921.1894902021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K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7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7" ht="15.75" customHeight="1" x14ac:dyDescent="0.25">
      <c r="A2" s="7" t="s">
        <v>12</v>
      </c>
      <c r="B2" s="7">
        <v>292248000</v>
      </c>
      <c r="C2" s="10">
        <f t="shared" ref="C2:P2" si="0">B2*(1+B3)</f>
        <v>297800712</v>
      </c>
      <c r="D2" s="10">
        <f t="shared" si="0"/>
        <v>303458925.528</v>
      </c>
      <c r="E2" s="10">
        <f t="shared" si="0"/>
        <v>309224645.11303198</v>
      </c>
      <c r="F2" s="10">
        <f t="shared" si="0"/>
        <v>315099913.37017953</v>
      </c>
      <c r="G2" s="10">
        <f t="shared" si="0"/>
        <v>321086811.72421294</v>
      </c>
      <c r="H2" s="10">
        <f t="shared" si="0"/>
        <v>327187461.14697295</v>
      </c>
      <c r="I2" s="10">
        <f t="shared" si="0"/>
        <v>333404022.90876544</v>
      </c>
      <c r="J2" s="10">
        <f t="shared" si="0"/>
        <v>339738699.34403193</v>
      </c>
      <c r="K2" s="10">
        <f t="shared" si="0"/>
        <v>346193734.63156849</v>
      </c>
      <c r="L2" s="10">
        <f t="shared" si="0"/>
        <v>352771415.58956826</v>
      </c>
      <c r="M2" s="10">
        <f t="shared" si="0"/>
        <v>359474072.48577005</v>
      </c>
      <c r="N2" s="10">
        <f t="shared" si="0"/>
        <v>366304079.86299962</v>
      </c>
      <c r="O2" s="10">
        <f t="shared" si="0"/>
        <v>373263857.3803966</v>
      </c>
      <c r="P2" s="10">
        <f t="shared" si="0"/>
        <v>380355870.67062408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customHeight="1" x14ac:dyDescent="0.25">
      <c r="A3" s="5" t="s">
        <v>13</v>
      </c>
      <c r="B3" s="5">
        <v>1.9E-2</v>
      </c>
      <c r="C3" s="5">
        <v>1.9E-2</v>
      </c>
      <c r="D3" s="5">
        <v>1.9E-2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 x14ac:dyDescent="0.25">
      <c r="A4" s="1" t="s">
        <v>14</v>
      </c>
      <c r="B4" s="6">
        <v>17820000</v>
      </c>
      <c r="C4" s="11">
        <f t="shared" ref="C4:P4" si="1">B4*(1+B5)</f>
        <v>18016020</v>
      </c>
      <c r="D4" s="11">
        <f t="shared" si="1"/>
        <v>18214196.219999999</v>
      </c>
      <c r="E4" s="11">
        <f t="shared" si="1"/>
        <v>18414552.378419995</v>
      </c>
      <c r="F4" s="11">
        <f t="shared" si="1"/>
        <v>18617112.454582613</v>
      </c>
      <c r="G4" s="11">
        <f t="shared" si="1"/>
        <v>18821900.691583019</v>
      </c>
      <c r="H4" s="11">
        <f t="shared" si="1"/>
        <v>19028941.599190429</v>
      </c>
      <c r="I4" s="11">
        <f t="shared" si="1"/>
        <v>19238259.956781521</v>
      </c>
      <c r="J4" s="11">
        <f t="shared" si="1"/>
        <v>19449880.816306118</v>
      </c>
      <c r="K4" s="11">
        <f t="shared" si="1"/>
        <v>19663829.505285483</v>
      </c>
      <c r="L4" s="11">
        <f t="shared" si="1"/>
        <v>19880131.629843622</v>
      </c>
      <c r="M4" s="11">
        <f t="shared" si="1"/>
        <v>20098813.077771902</v>
      </c>
      <c r="N4" s="11">
        <f t="shared" si="1"/>
        <v>20319900.021627393</v>
      </c>
      <c r="O4" s="11">
        <f t="shared" si="1"/>
        <v>20543418.921865292</v>
      </c>
      <c r="P4" s="11">
        <f t="shared" si="1"/>
        <v>20769396.530005809</v>
      </c>
    </row>
    <row r="5" spans="1:37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 x14ac:dyDescent="0.25">
      <c r="A6" s="9" t="s">
        <v>16</v>
      </c>
      <c r="B6" s="9">
        <f t="shared" ref="B6:P6" si="2">B2/B4</f>
        <v>16.399999999999999</v>
      </c>
      <c r="C6" s="12">
        <f t="shared" si="2"/>
        <v>16.529772502472799</v>
      </c>
      <c r="D6" s="12">
        <f t="shared" si="2"/>
        <v>16.660571889238163</v>
      </c>
      <c r="E6" s="12">
        <f t="shared" si="2"/>
        <v>16.792406285987823</v>
      </c>
      <c r="F6" s="12">
        <f t="shared" si="2"/>
        <v>16.925283882711764</v>
      </c>
      <c r="G6" s="12">
        <f t="shared" si="2"/>
        <v>17.059212934207011</v>
      </c>
      <c r="H6" s="12">
        <f t="shared" si="2"/>
        <v>17.194201760590452</v>
      </c>
      <c r="I6" s="12">
        <f t="shared" si="2"/>
        <v>17.330258747815698</v>
      </c>
      <c r="J6" s="12">
        <f t="shared" si="2"/>
        <v>17.467392348194061</v>
      </c>
      <c r="K6" s="12">
        <f t="shared" si="2"/>
        <v>17.60561108091963</v>
      </c>
      <c r="L6" s="12">
        <f t="shared" si="2"/>
        <v>17.74492353259852</v>
      </c>
      <c r="M6" s="12">
        <f t="shared" si="2"/>
        <v>17.885338357782285</v>
      </c>
      <c r="N6" s="12">
        <f t="shared" si="2"/>
        <v>18.026864279505585</v>
      </c>
      <c r="O6" s="12">
        <f t="shared" si="2"/>
        <v>18.169510089828083</v>
      </c>
      <c r="P6" s="12">
        <f t="shared" si="2"/>
        <v>18.313284650380631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.75" customHeight="1" x14ac:dyDescent="0.25">
      <c r="A7" s="7" t="s">
        <v>17</v>
      </c>
      <c r="B7" s="7">
        <v>-98000000</v>
      </c>
      <c r="C7" s="10">
        <f t="shared" ref="C7:P7" si="3">B7+B14</f>
        <v>-97272854.719999999</v>
      </c>
      <c r="D7" s="10">
        <f t="shared" si="3"/>
        <v>-96408909.27888</v>
      </c>
      <c r="E7" s="10">
        <f t="shared" si="3"/>
        <v>-95399722.71454072</v>
      </c>
      <c r="F7" s="10">
        <f t="shared" si="3"/>
        <v>-94236416.203048691</v>
      </c>
      <c r="G7" s="10">
        <f t="shared" si="3"/>
        <v>-92909651.558792561</v>
      </c>
      <c r="H7" s="10">
        <f t="shared" si="3"/>
        <v>-91409608.700070158</v>
      </c>
      <c r="I7" s="10">
        <f t="shared" si="3"/>
        <v>-89725962.030710906</v>
      </c>
      <c r="J7" s="10">
        <f t="shared" si="3"/>
        <v>-87847855.685987443</v>
      </c>
      <c r="K7" s="10">
        <f t="shared" si="3"/>
        <v>-85763877.588607162</v>
      </c>
      <c r="L7" s="10">
        <f t="shared" si="3"/>
        <v>-83462032.257994488</v>
      </c>
      <c r="M7" s="10">
        <f t="shared" si="3"/>
        <v>-80929712.313372344</v>
      </c>
      <c r="N7" s="10">
        <f t="shared" si="3"/>
        <v>-78153668.608319998</v>
      </c>
      <c r="O7" s="10">
        <f t="shared" si="3"/>
        <v>-75119978.931518853</v>
      </c>
      <c r="P7" s="10">
        <f t="shared" si="3"/>
        <v>-71814015.20529142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ht="15.75" customHeight="1" x14ac:dyDescent="0.25">
      <c r="A8" s="5" t="s">
        <v>18</v>
      </c>
      <c r="B8" s="5">
        <v>4.7500000000000001E-2</v>
      </c>
      <c r="C8" s="5">
        <v>4.7500000000000001E-2</v>
      </c>
      <c r="D8" s="5">
        <v>4.7500000000000001E-2</v>
      </c>
      <c r="E8" s="5">
        <v>4.7500000000000001E-2</v>
      </c>
      <c r="F8" s="5">
        <v>4.7500000000000001E-2</v>
      </c>
      <c r="G8" s="5">
        <v>4.7500000000000001E-2</v>
      </c>
      <c r="H8" s="5">
        <v>4.7500000000000001E-2</v>
      </c>
      <c r="I8" s="5">
        <v>4.7500000000000001E-2</v>
      </c>
      <c r="J8" s="5">
        <v>4.7500000000000001E-2</v>
      </c>
      <c r="K8" s="5">
        <v>4.7500000000000001E-2</v>
      </c>
      <c r="L8" s="5">
        <v>4.7500000000000001E-2</v>
      </c>
      <c r="M8" s="5">
        <v>4.7500000000000001E-2</v>
      </c>
      <c r="N8" s="5">
        <v>4.7500000000000001E-2</v>
      </c>
      <c r="O8" s="5">
        <v>4.7500000000000001E-2</v>
      </c>
      <c r="P8" s="5">
        <v>4.7500000000000001E-2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.75" customHeight="1" x14ac:dyDescent="0.25">
      <c r="A9" s="1" t="s">
        <v>19</v>
      </c>
      <c r="B9" s="5">
        <f t="shared" ref="B9:P9" si="4">B7/B2</f>
        <v>-0.33533163614464429</v>
      </c>
      <c r="C9" s="13">
        <f t="shared" si="4"/>
        <v>-0.32663741488972664</v>
      </c>
      <c r="D9" s="13">
        <f t="shared" si="4"/>
        <v>-0.31770002846722795</v>
      </c>
      <c r="E9" s="13">
        <f t="shared" si="4"/>
        <v>-0.30851267588865344</v>
      </c>
      <c r="F9" s="13">
        <f t="shared" si="4"/>
        <v>-0.29906836595140446</v>
      </c>
      <c r="G9" s="13">
        <f t="shared" si="4"/>
        <v>-0.28935991191875637</v>
      </c>
      <c r="H9" s="13">
        <f t="shared" si="4"/>
        <v>-0.27937992605104406</v>
      </c>
      <c r="I9" s="13">
        <f t="shared" si="4"/>
        <v>-0.26912081398389132</v>
      </c>
      <c r="J9" s="13">
        <f t="shared" si="4"/>
        <v>-0.25857476894920783</v>
      </c>
      <c r="K9" s="13">
        <f t="shared" si="4"/>
        <v>-0.24773376583455528</v>
      </c>
      <c r="L9" s="13">
        <f t="shared" si="4"/>
        <v>-0.2365895550763624</v>
      </c>
      <c r="M9" s="13">
        <f t="shared" si="4"/>
        <v>-0.2251336563823417</v>
      </c>
      <c r="N9" s="13">
        <f t="shared" si="4"/>
        <v>-0.21335735227833127</v>
      </c>
      <c r="O9" s="13">
        <f t="shared" si="4"/>
        <v>-0.20125168147465025</v>
      </c>
      <c r="P9" s="13">
        <f t="shared" si="4"/>
        <v>-0.18880743204692124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5.75" customHeight="1" x14ac:dyDescent="0.25">
      <c r="A10" s="1" t="s">
        <v>20</v>
      </c>
      <c r="B10" s="1">
        <v>9.5000000000000001E-2</v>
      </c>
      <c r="C10" s="1">
        <v>9.5000000000000001E-2</v>
      </c>
      <c r="D10" s="1">
        <v>9.5000000000000001E-2</v>
      </c>
      <c r="E10" s="1">
        <v>9.5000000000000001E-2</v>
      </c>
      <c r="F10" s="1">
        <v>9.5000000000000001E-2</v>
      </c>
      <c r="G10" s="1">
        <v>9.5000000000000001E-2</v>
      </c>
      <c r="H10" s="1">
        <v>9.5000000000000001E-2</v>
      </c>
      <c r="I10" s="1">
        <v>9.5000000000000001E-2</v>
      </c>
      <c r="J10" s="1">
        <v>9.5000000000000001E-2</v>
      </c>
      <c r="K10" s="1">
        <v>9.5000000000000001E-2</v>
      </c>
      <c r="L10" s="1">
        <v>9.5000000000000001E-2</v>
      </c>
      <c r="M10" s="1">
        <v>9.5000000000000001E-2</v>
      </c>
      <c r="N10" s="1">
        <v>9.5000000000000001E-2</v>
      </c>
      <c r="O10" s="1">
        <v>9.5000000000000001E-2</v>
      </c>
      <c r="P10" s="1">
        <v>9.5000000000000001E-2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.75" customHeight="1" x14ac:dyDescent="0.25">
      <c r="A11" s="1" t="s">
        <v>21</v>
      </c>
      <c r="B11" s="5">
        <v>4.8000000000000001E-2</v>
      </c>
      <c r="C11" s="5">
        <v>4.8000000000000001E-2</v>
      </c>
      <c r="D11" s="5">
        <v>4.8000000000000001E-2</v>
      </c>
      <c r="E11" s="5">
        <v>4.8000000000000001E-2</v>
      </c>
      <c r="F11" s="5">
        <v>4.8000000000000001E-2</v>
      </c>
      <c r="G11" s="5">
        <v>4.8000000000000001E-2</v>
      </c>
      <c r="H11" s="5">
        <v>4.8000000000000001E-2</v>
      </c>
      <c r="I11" s="5">
        <v>4.8000000000000001E-2</v>
      </c>
      <c r="J11" s="5">
        <v>4.8000000000000001E-2</v>
      </c>
      <c r="K11" s="5">
        <v>4.8000000000000001E-2</v>
      </c>
      <c r="L11" s="5">
        <v>4.8000000000000001E-2</v>
      </c>
      <c r="M11" s="5">
        <v>4.8000000000000001E-2</v>
      </c>
      <c r="N11" s="5">
        <v>4.8000000000000001E-2</v>
      </c>
      <c r="O11" s="5">
        <v>4.8000000000000001E-2</v>
      </c>
      <c r="P11" s="5">
        <v>4.8000000000000001E-2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.75" customHeight="1" x14ac:dyDescent="0.25">
      <c r="A12" s="1" t="s">
        <v>22</v>
      </c>
      <c r="B12" s="5">
        <v>3.5999999999999997E-2</v>
      </c>
      <c r="C12" s="5">
        <v>3.5999999999999997E-2</v>
      </c>
      <c r="D12" s="5">
        <v>3.5999999999999997E-2</v>
      </c>
      <c r="E12" s="5">
        <v>3.5999999999999997E-2</v>
      </c>
      <c r="F12" s="5">
        <v>3.5999999999999997E-2</v>
      </c>
      <c r="G12" s="5">
        <v>3.5999999999999997E-2</v>
      </c>
      <c r="H12" s="5">
        <v>3.5999999999999997E-2</v>
      </c>
      <c r="I12" s="5">
        <v>3.5999999999999997E-2</v>
      </c>
      <c r="J12" s="5">
        <v>3.5999999999999997E-2</v>
      </c>
      <c r="K12" s="5">
        <v>3.5999999999999997E-2</v>
      </c>
      <c r="L12" s="5">
        <v>3.5999999999999997E-2</v>
      </c>
      <c r="M12" s="5">
        <v>3.5999999999999997E-2</v>
      </c>
      <c r="N12" s="5">
        <v>3.5999999999999997E-2</v>
      </c>
      <c r="O12" s="5">
        <v>3.5999999999999997E-2</v>
      </c>
      <c r="P12" s="5">
        <v>3.5999999999999997E-2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37" ht="15.75" customHeight="1" x14ac:dyDescent="0.25">
      <c r="A14" s="7" t="s">
        <v>23</v>
      </c>
      <c r="B14" s="7">
        <f t="shared" ref="B14:P14" si="5">B16-B21</f>
        <v>727145.27999999933</v>
      </c>
      <c r="C14" s="10">
        <f t="shared" si="5"/>
        <v>863945.44112000056</v>
      </c>
      <c r="D14" s="10">
        <f t="shared" si="5"/>
        <v>1009186.5643392783</v>
      </c>
      <c r="E14" s="10">
        <f t="shared" si="5"/>
        <v>1163306.5114920326</v>
      </c>
      <c r="F14" s="10">
        <f t="shared" si="5"/>
        <v>1326764.6442561243</v>
      </c>
      <c r="G14" s="10">
        <f t="shared" si="5"/>
        <v>1500042.8587224055</v>
      </c>
      <c r="H14" s="10">
        <f t="shared" si="5"/>
        <v>1683646.6693592574</v>
      </c>
      <c r="I14" s="10">
        <f t="shared" si="5"/>
        <v>1878106.3447234612</v>
      </c>
      <c r="J14" s="10">
        <f t="shared" si="5"/>
        <v>2083978.0973802861</v>
      </c>
      <c r="K14" s="10">
        <f t="shared" si="5"/>
        <v>2301845.3306126781</v>
      </c>
      <c r="L14" s="10">
        <f t="shared" si="5"/>
        <v>2532319.9446221385</v>
      </c>
      <c r="M14" s="10">
        <f t="shared" si="5"/>
        <v>2776043.7050523497</v>
      </c>
      <c r="N14" s="10">
        <f t="shared" si="5"/>
        <v>3033689.6768011488</v>
      </c>
      <c r="O14" s="10">
        <f t="shared" si="5"/>
        <v>3305963.7262274362</v>
      </c>
      <c r="P14" s="10">
        <f t="shared" si="5"/>
        <v>3593606.0950072538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15.75" customHeight="1" x14ac:dyDescent="0.25">
      <c r="A16" s="7" t="s">
        <v>24</v>
      </c>
      <c r="B16" s="7">
        <f t="shared" ref="B16:P16" si="6">SUM(B17:B19)</f>
        <v>11853578.879999999</v>
      </c>
      <c r="C16" s="7">
        <f t="shared" si="6"/>
        <v>12078796.878719999</v>
      </c>
      <c r="D16" s="7">
        <f t="shared" si="6"/>
        <v>12308294.019415678</v>
      </c>
      <c r="E16" s="7">
        <f t="shared" si="6"/>
        <v>12542151.605784576</v>
      </c>
      <c r="F16" s="7">
        <f t="shared" si="6"/>
        <v>12780452.486294482</v>
      </c>
      <c r="G16" s="7">
        <f t="shared" si="6"/>
        <v>13023281.083534075</v>
      </c>
      <c r="H16" s="7">
        <f t="shared" si="6"/>
        <v>13270723.424121222</v>
      </c>
      <c r="I16" s="7">
        <f t="shared" si="6"/>
        <v>13522867.169179525</v>
      </c>
      <c r="J16" s="7">
        <f t="shared" si="6"/>
        <v>13779801.645393934</v>
      </c>
      <c r="K16" s="7">
        <f t="shared" si="6"/>
        <v>14041617.876656417</v>
      </c>
      <c r="L16" s="7">
        <f t="shared" si="6"/>
        <v>14308408.616312888</v>
      </c>
      <c r="M16" s="7">
        <f t="shared" si="6"/>
        <v>14580268.380022831</v>
      </c>
      <c r="N16" s="7">
        <f t="shared" si="6"/>
        <v>14857293.479243264</v>
      </c>
      <c r="O16" s="7">
        <f t="shared" si="6"/>
        <v>15139582.055348886</v>
      </c>
      <c r="P16" s="7">
        <f t="shared" si="6"/>
        <v>15427234.11440051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5.75" customHeight="1" x14ac:dyDescent="0.25">
      <c r="A17" s="7" t="s">
        <v>25</v>
      </c>
      <c r="B17" s="7">
        <f t="shared" ref="B17:P17" si="7">B12*B2</f>
        <v>10520928</v>
      </c>
      <c r="C17" s="10">
        <f t="shared" si="7"/>
        <v>10720825.631999999</v>
      </c>
      <c r="D17" s="10">
        <f t="shared" si="7"/>
        <v>10924521.319007998</v>
      </c>
      <c r="E17" s="10">
        <f t="shared" si="7"/>
        <v>11132087.22406915</v>
      </c>
      <c r="F17" s="10">
        <f t="shared" si="7"/>
        <v>11343596.881326463</v>
      </c>
      <c r="G17" s="10">
        <f t="shared" si="7"/>
        <v>11559125.222071664</v>
      </c>
      <c r="H17" s="10">
        <f t="shared" si="7"/>
        <v>11778748.601291025</v>
      </c>
      <c r="I17" s="10">
        <f t="shared" si="7"/>
        <v>12002544.824715555</v>
      </c>
      <c r="J17" s="10">
        <f t="shared" si="7"/>
        <v>12230593.176385149</v>
      </c>
      <c r="K17" s="10">
        <f t="shared" si="7"/>
        <v>12462974.446736464</v>
      </c>
      <c r="L17" s="10">
        <f t="shared" si="7"/>
        <v>12699770.961224455</v>
      </c>
      <c r="M17" s="10">
        <f t="shared" si="7"/>
        <v>12941066.60948772</v>
      </c>
      <c r="N17" s="10">
        <f t="shared" si="7"/>
        <v>13186946.875067985</v>
      </c>
      <c r="O17" s="10">
        <f t="shared" si="7"/>
        <v>13437498.865694277</v>
      </c>
      <c r="P17" s="10">
        <f t="shared" si="7"/>
        <v>13692811.344142465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5.75" customHeight="1" x14ac:dyDescent="0.25">
      <c r="A18" s="7" t="s">
        <v>26</v>
      </c>
      <c r="B18" s="7">
        <f t="shared" ref="B18:P18" si="8">B11*B10*B2</f>
        <v>1332650.8799999999</v>
      </c>
      <c r="C18" s="10">
        <f t="shared" si="8"/>
        <v>1357971.2467199999</v>
      </c>
      <c r="D18" s="10">
        <f t="shared" si="8"/>
        <v>1383772.7004076799</v>
      </c>
      <c r="E18" s="10">
        <f t="shared" si="8"/>
        <v>1410064.3817154258</v>
      </c>
      <c r="F18" s="10">
        <f t="shared" si="8"/>
        <v>1436855.6049680186</v>
      </c>
      <c r="G18" s="10">
        <f t="shared" si="8"/>
        <v>1464155.861462411</v>
      </c>
      <c r="H18" s="10">
        <f t="shared" si="8"/>
        <v>1491974.8228301967</v>
      </c>
      <c r="I18" s="10">
        <f t="shared" si="8"/>
        <v>1520322.3444639703</v>
      </c>
      <c r="J18" s="10">
        <f t="shared" si="8"/>
        <v>1549208.4690087854</v>
      </c>
      <c r="K18" s="10">
        <f t="shared" si="8"/>
        <v>1578643.4299199523</v>
      </c>
      <c r="L18" s="10">
        <f t="shared" si="8"/>
        <v>1608637.6550884312</v>
      </c>
      <c r="M18" s="10">
        <f t="shared" si="8"/>
        <v>1639201.7705351114</v>
      </c>
      <c r="N18" s="10">
        <f t="shared" si="8"/>
        <v>1670346.6041752782</v>
      </c>
      <c r="O18" s="10">
        <f t="shared" si="8"/>
        <v>1702083.1896546085</v>
      </c>
      <c r="P18" s="10">
        <f t="shared" si="8"/>
        <v>1734422.7702580458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5.75" customHeight="1" x14ac:dyDescent="0.25">
      <c r="A21" s="7" t="s">
        <v>28</v>
      </c>
      <c r="B21" s="7">
        <f t="shared" ref="B21:P21" si="9">SUM(B22:B27)</f>
        <v>11126433.6</v>
      </c>
      <c r="C21" s="7">
        <f t="shared" si="9"/>
        <v>11214851.437599998</v>
      </c>
      <c r="D21" s="7">
        <f t="shared" si="9"/>
        <v>11299107.4550764</v>
      </c>
      <c r="E21" s="7">
        <f t="shared" si="9"/>
        <v>11378845.094292544</v>
      </c>
      <c r="F21" s="7">
        <f t="shared" si="9"/>
        <v>11453687.842038358</v>
      </c>
      <c r="G21" s="7">
        <f t="shared" si="9"/>
        <v>11523238.224811669</v>
      </c>
      <c r="H21" s="7">
        <f t="shared" si="9"/>
        <v>11587076.754761964</v>
      </c>
      <c r="I21" s="7">
        <f t="shared" si="9"/>
        <v>11644760.824456064</v>
      </c>
      <c r="J21" s="7">
        <f t="shared" si="9"/>
        <v>11695823.548013648</v>
      </c>
      <c r="K21" s="7">
        <f t="shared" si="9"/>
        <v>11739772.546043739</v>
      </c>
      <c r="L21" s="7">
        <f t="shared" si="9"/>
        <v>11776088.671690749</v>
      </c>
      <c r="M21" s="7">
        <f t="shared" si="9"/>
        <v>11804224.674970482</v>
      </c>
      <c r="N21" s="7">
        <f t="shared" si="9"/>
        <v>11823603.802442115</v>
      </c>
      <c r="O21" s="7">
        <f t="shared" si="9"/>
        <v>11833618.32912145</v>
      </c>
      <c r="P21" s="7">
        <f t="shared" si="9"/>
        <v>11833628.019393256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7" t="s">
        <v>29</v>
      </c>
      <c r="B22" s="7">
        <v>2900000</v>
      </c>
      <c r="C22" s="10">
        <f t="shared" ref="C22:P22" si="10">B22*(1+C$3)</f>
        <v>2955099.9999999995</v>
      </c>
      <c r="D22" s="10">
        <f t="shared" si="10"/>
        <v>3011246.8999999994</v>
      </c>
      <c r="E22" s="10">
        <f t="shared" si="10"/>
        <v>3068460.5910999994</v>
      </c>
      <c r="F22" s="10">
        <f t="shared" si="10"/>
        <v>3126761.3423308991</v>
      </c>
      <c r="G22" s="10">
        <f t="shared" si="10"/>
        <v>3186169.8078351859</v>
      </c>
      <c r="H22" s="10">
        <f t="shared" si="10"/>
        <v>3246707.034184054</v>
      </c>
      <c r="I22" s="10">
        <f t="shared" si="10"/>
        <v>3308394.4678335506</v>
      </c>
      <c r="J22" s="10">
        <f t="shared" si="10"/>
        <v>3371253.9627223876</v>
      </c>
      <c r="K22" s="10">
        <f t="shared" si="10"/>
        <v>3435307.7880141125</v>
      </c>
      <c r="L22" s="10">
        <f t="shared" si="10"/>
        <v>3500578.6359863803</v>
      </c>
      <c r="M22" s="10">
        <f t="shared" si="10"/>
        <v>3567089.630070121</v>
      </c>
      <c r="N22" s="10">
        <f t="shared" si="10"/>
        <v>3634864.3330414528</v>
      </c>
      <c r="O22" s="10">
        <f t="shared" si="10"/>
        <v>3703926.75536924</v>
      </c>
      <c r="P22" s="10">
        <f t="shared" si="10"/>
        <v>3774301.3637212552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7" t="s">
        <v>30</v>
      </c>
      <c r="B23" s="7">
        <v>550000</v>
      </c>
      <c r="C23" s="10">
        <f t="shared" ref="C23:P23" si="11">B23*(1+C$3)</f>
        <v>560450</v>
      </c>
      <c r="D23" s="10">
        <f t="shared" si="11"/>
        <v>571098.54999999993</v>
      </c>
      <c r="E23" s="10">
        <f t="shared" si="11"/>
        <v>581949.42244999984</v>
      </c>
      <c r="F23" s="10">
        <f t="shared" si="11"/>
        <v>593006.46147654974</v>
      </c>
      <c r="G23" s="10">
        <f t="shared" si="11"/>
        <v>604273.58424460411</v>
      </c>
      <c r="H23" s="10">
        <f t="shared" si="11"/>
        <v>615754.78234525153</v>
      </c>
      <c r="I23" s="10">
        <f t="shared" si="11"/>
        <v>627454.12320981128</v>
      </c>
      <c r="J23" s="10">
        <f t="shared" si="11"/>
        <v>639375.75155079761</v>
      </c>
      <c r="K23" s="10">
        <f t="shared" si="11"/>
        <v>651523.89083026268</v>
      </c>
      <c r="L23" s="10">
        <f t="shared" si="11"/>
        <v>663902.84475603758</v>
      </c>
      <c r="M23" s="10">
        <f t="shared" si="11"/>
        <v>676516.9988064022</v>
      </c>
      <c r="N23" s="10">
        <f t="shared" si="11"/>
        <v>689370.82178372378</v>
      </c>
      <c r="O23" s="10">
        <f t="shared" si="11"/>
        <v>702468.86739761441</v>
      </c>
      <c r="P23" s="10">
        <f t="shared" si="11"/>
        <v>715815.77587816899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7" t="s">
        <v>31</v>
      </c>
      <c r="B24" s="7">
        <v>625000</v>
      </c>
      <c r="C24" s="10">
        <f t="shared" ref="C24:P24" si="12">B24*(1+C$3)</f>
        <v>636874.99999999988</v>
      </c>
      <c r="D24" s="10">
        <f t="shared" si="12"/>
        <v>648975.62499999977</v>
      </c>
      <c r="E24" s="10">
        <f t="shared" si="12"/>
        <v>661306.16187499976</v>
      </c>
      <c r="F24" s="10">
        <f t="shared" si="12"/>
        <v>673870.9789506247</v>
      </c>
      <c r="G24" s="10">
        <f t="shared" si="12"/>
        <v>686674.5275506865</v>
      </c>
      <c r="H24" s="10">
        <f t="shared" si="12"/>
        <v>699721.34357414953</v>
      </c>
      <c r="I24" s="10">
        <f t="shared" si="12"/>
        <v>713016.04910205828</v>
      </c>
      <c r="J24" s="10">
        <f t="shared" si="12"/>
        <v>726563.35403499729</v>
      </c>
      <c r="K24" s="10">
        <f t="shared" si="12"/>
        <v>740368.05776166217</v>
      </c>
      <c r="L24" s="10">
        <f t="shared" si="12"/>
        <v>754435.05085913371</v>
      </c>
      <c r="M24" s="10">
        <f t="shared" si="12"/>
        <v>768769.31682545715</v>
      </c>
      <c r="N24" s="10">
        <f t="shared" si="12"/>
        <v>783375.93384514074</v>
      </c>
      <c r="O24" s="10">
        <f t="shared" si="12"/>
        <v>798260.07658819831</v>
      </c>
      <c r="P24" s="10">
        <f t="shared" si="12"/>
        <v>813427.01804337406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7" t="s">
        <v>32</v>
      </c>
      <c r="B25" s="7">
        <f>B2*0.0082</f>
        <v>2396433.6</v>
      </c>
      <c r="C25" s="10">
        <f t="shared" ref="C25:P25" si="13">B25*(1+C$3)</f>
        <v>2441965.8383999998</v>
      </c>
      <c r="D25" s="10">
        <f t="shared" si="13"/>
        <v>2488363.1893295995</v>
      </c>
      <c r="E25" s="10">
        <f t="shared" si="13"/>
        <v>2535642.0899268617</v>
      </c>
      <c r="F25" s="10">
        <f t="shared" si="13"/>
        <v>2583819.289635472</v>
      </c>
      <c r="G25" s="10">
        <f t="shared" si="13"/>
        <v>2632911.8561385456</v>
      </c>
      <c r="H25" s="10">
        <f t="shared" si="13"/>
        <v>2682937.1814051778</v>
      </c>
      <c r="I25" s="10">
        <f t="shared" si="13"/>
        <v>2733912.9878518758</v>
      </c>
      <c r="J25" s="10">
        <f t="shared" si="13"/>
        <v>2785857.3346210611</v>
      </c>
      <c r="K25" s="10">
        <f t="shared" si="13"/>
        <v>2838788.6239788611</v>
      </c>
      <c r="L25" s="10">
        <f t="shared" si="13"/>
        <v>2892725.6078344593</v>
      </c>
      <c r="M25" s="10">
        <f t="shared" si="13"/>
        <v>2947687.3943833136</v>
      </c>
      <c r="N25" s="10">
        <f t="shared" si="13"/>
        <v>3003693.4548765961</v>
      </c>
      <c r="O25" s="10">
        <f t="shared" si="13"/>
        <v>3060763.6305192513</v>
      </c>
      <c r="P25" s="10">
        <f t="shared" si="13"/>
        <v>3118918.1394991167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7" t="s">
        <v>33</v>
      </c>
      <c r="B26" s="7">
        <v>0</v>
      </c>
      <c r="C26" s="10">
        <f t="shared" ref="C26:P26" si="14">B26*(1+C$3)</f>
        <v>0</v>
      </c>
      <c r="D26" s="10">
        <f t="shared" si="14"/>
        <v>0</v>
      </c>
      <c r="E26" s="10">
        <f t="shared" si="14"/>
        <v>0</v>
      </c>
      <c r="F26" s="10">
        <f t="shared" si="14"/>
        <v>0</v>
      </c>
      <c r="G26" s="10">
        <f t="shared" si="14"/>
        <v>0</v>
      </c>
      <c r="H26" s="10">
        <f t="shared" si="14"/>
        <v>0</v>
      </c>
      <c r="I26" s="10">
        <f t="shared" si="14"/>
        <v>0</v>
      </c>
      <c r="J26" s="10">
        <f t="shared" si="14"/>
        <v>0</v>
      </c>
      <c r="K26" s="10">
        <f t="shared" si="14"/>
        <v>0</v>
      </c>
      <c r="L26" s="10">
        <f t="shared" si="14"/>
        <v>0</v>
      </c>
      <c r="M26" s="10">
        <f t="shared" si="14"/>
        <v>0</v>
      </c>
      <c r="N26" s="10">
        <f t="shared" si="14"/>
        <v>0</v>
      </c>
      <c r="O26" s="10">
        <f t="shared" si="14"/>
        <v>0</v>
      </c>
      <c r="P26" s="10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7" t="s">
        <v>34</v>
      </c>
      <c r="B27" s="7">
        <f>-B7*B8</f>
        <v>4655000</v>
      </c>
      <c r="C27" s="10">
        <f t="shared" ref="C27:P27" si="15">C8*-C7</f>
        <v>4620460.5992000001</v>
      </c>
      <c r="D27" s="10">
        <f t="shared" si="15"/>
        <v>4579423.1907468</v>
      </c>
      <c r="E27" s="10">
        <f t="shared" si="15"/>
        <v>4531486.828940684</v>
      </c>
      <c r="F27" s="10">
        <f t="shared" si="15"/>
        <v>4476229.7696448127</v>
      </c>
      <c r="G27" s="10">
        <f t="shared" si="15"/>
        <v>4413208.4490426471</v>
      </c>
      <c r="H27" s="10">
        <f t="shared" si="15"/>
        <v>4341956.4132533325</v>
      </c>
      <c r="I27" s="10">
        <f t="shared" si="15"/>
        <v>4261983.1964587681</v>
      </c>
      <c r="J27" s="10">
        <f t="shared" si="15"/>
        <v>4172773.1450844035</v>
      </c>
      <c r="K27" s="10">
        <f t="shared" si="15"/>
        <v>4073784.1854588403</v>
      </c>
      <c r="L27" s="10">
        <f t="shared" si="15"/>
        <v>3964446.5322547383</v>
      </c>
      <c r="M27" s="10">
        <f t="shared" si="15"/>
        <v>3844161.3348851865</v>
      </c>
      <c r="N27" s="10">
        <f t="shared" si="15"/>
        <v>3712299.2588951997</v>
      </c>
      <c r="O27" s="10">
        <f t="shared" si="15"/>
        <v>3568198.9992471454</v>
      </c>
      <c r="P27" s="10">
        <f t="shared" si="15"/>
        <v>3411165.7222513426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A986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53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53" ht="15.75" customHeight="1" x14ac:dyDescent="0.25">
      <c r="A2" s="7" t="s">
        <v>12</v>
      </c>
      <c r="B2" s="7">
        <v>661165500</v>
      </c>
      <c r="C2" s="7">
        <f t="shared" ref="C2:P2" si="0">B2*(1+B3)</f>
        <v>673066479</v>
      </c>
      <c r="D2" s="7">
        <f t="shared" si="0"/>
        <v>685181675.62199998</v>
      </c>
      <c r="E2" s="7">
        <f t="shared" si="0"/>
        <v>697514945.78319597</v>
      </c>
      <c r="F2" s="7">
        <f t="shared" si="0"/>
        <v>710070214.80729353</v>
      </c>
      <c r="G2" s="7">
        <f t="shared" si="0"/>
        <v>722851478.67382479</v>
      </c>
      <c r="H2" s="7">
        <f t="shared" si="0"/>
        <v>735862805.28995359</v>
      </c>
      <c r="I2" s="7">
        <f t="shared" si="0"/>
        <v>749108335.78517282</v>
      </c>
      <c r="J2" s="7">
        <f t="shared" si="0"/>
        <v>762592285.82930589</v>
      </c>
      <c r="K2" s="7">
        <f t="shared" si="0"/>
        <v>776318946.97423339</v>
      </c>
      <c r="L2" s="7">
        <f t="shared" si="0"/>
        <v>790292688.01976955</v>
      </c>
      <c r="M2" s="7">
        <f t="shared" si="0"/>
        <v>804517956.40412545</v>
      </c>
      <c r="N2" s="7">
        <f t="shared" si="0"/>
        <v>818999279.61939967</v>
      </c>
      <c r="O2" s="7">
        <f t="shared" si="0"/>
        <v>833741266.65254891</v>
      </c>
      <c r="P2" s="7">
        <f t="shared" si="0"/>
        <v>848748609.45229483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15.75" customHeight="1" x14ac:dyDescent="0.25">
      <c r="A4" s="6" t="s">
        <v>14</v>
      </c>
      <c r="B4" s="6">
        <v>34890000</v>
      </c>
      <c r="C4" s="6">
        <f t="shared" ref="C4:P4" si="1">B4*(1+B5)</f>
        <v>35273790</v>
      </c>
      <c r="D4" s="6">
        <f t="shared" si="1"/>
        <v>35661801.689999998</v>
      </c>
      <c r="E4" s="6">
        <f t="shared" si="1"/>
        <v>36054081.50858999</v>
      </c>
      <c r="F4" s="6">
        <f t="shared" si="1"/>
        <v>36450676.405184478</v>
      </c>
      <c r="G4" s="6">
        <f t="shared" si="1"/>
        <v>36851633.845641501</v>
      </c>
      <c r="H4" s="6">
        <f t="shared" si="1"/>
        <v>37257001.817943551</v>
      </c>
      <c r="I4" s="6">
        <f t="shared" si="1"/>
        <v>37666828.837940924</v>
      </c>
      <c r="J4" s="6">
        <f t="shared" si="1"/>
        <v>38081163.955158271</v>
      </c>
      <c r="K4" s="6">
        <f t="shared" si="1"/>
        <v>38500056.75866501</v>
      </c>
      <c r="L4" s="6">
        <f t="shared" si="1"/>
        <v>38923557.38301032</v>
      </c>
      <c r="M4" s="6">
        <f t="shared" si="1"/>
        <v>39351716.514223427</v>
      </c>
      <c r="N4" s="6">
        <f t="shared" si="1"/>
        <v>39784585.39587988</v>
      </c>
      <c r="O4" s="6">
        <f t="shared" si="1"/>
        <v>40222215.835234553</v>
      </c>
      <c r="P4" s="6">
        <f t="shared" si="1"/>
        <v>40664660.209422126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15.75" customHeight="1" x14ac:dyDescent="0.25">
      <c r="A6" s="9" t="s">
        <v>16</v>
      </c>
      <c r="B6" s="9">
        <f t="shared" ref="B6:P6" si="2">B2/B4</f>
        <v>18.95</v>
      </c>
      <c r="C6" s="9">
        <f t="shared" si="2"/>
        <v>19.081206726013846</v>
      </c>
      <c r="D6" s="9">
        <f t="shared" si="2"/>
        <v>19.213321906114835</v>
      </c>
      <c r="E6" s="9">
        <f t="shared" si="2"/>
        <v>19.346351830291695</v>
      </c>
      <c r="F6" s="9">
        <f t="shared" si="2"/>
        <v>19.480302832084025</v>
      </c>
      <c r="G6" s="9">
        <f t="shared" si="2"/>
        <v>19.615181288883818</v>
      </c>
      <c r="H6" s="9">
        <f t="shared" si="2"/>
        <v>19.7509936222391</v>
      </c>
      <c r="I6" s="9">
        <f t="shared" si="2"/>
        <v>19.887746298159652</v>
      </c>
      <c r="J6" s="9">
        <f t="shared" si="2"/>
        <v>20.025445827424853</v>
      </c>
      <c r="K6" s="9">
        <f t="shared" si="2"/>
        <v>20.164098765893669</v>
      </c>
      <c r="L6" s="9">
        <f t="shared" si="2"/>
        <v>20.303711714816775</v>
      </c>
      <c r="M6" s="9">
        <f t="shared" si="2"/>
        <v>20.444291321150821</v>
      </c>
      <c r="N6" s="9">
        <f t="shared" si="2"/>
        <v>20.585844277874912</v>
      </c>
      <c r="O6" s="9">
        <f t="shared" si="2"/>
        <v>20.728377324309264</v>
      </c>
      <c r="P6" s="9">
        <f t="shared" si="2"/>
        <v>20.871897246436038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ht="15.75" customHeight="1" x14ac:dyDescent="0.25">
      <c r="A7" s="7" t="s">
        <v>17</v>
      </c>
      <c r="B7" s="7">
        <v>-335000000</v>
      </c>
      <c r="C7" s="7">
        <f t="shared" ref="C7:P7" si="3">B7+B14</f>
        <v>-332350406.36000001</v>
      </c>
      <c r="D7" s="7">
        <f t="shared" si="3"/>
        <v>-329266878.11750001</v>
      </c>
      <c r="E7" s="7">
        <f t="shared" si="3"/>
        <v>-325724416.68434942</v>
      </c>
      <c r="F7" s="7">
        <f t="shared" si="3"/>
        <v>-321696808.64225477</v>
      </c>
      <c r="G7" s="7">
        <f t="shared" si="3"/>
        <v>-317156569.83976507</v>
      </c>
      <c r="H7" s="7">
        <f t="shared" si="3"/>
        <v>-312074886.96839732</v>
      </c>
      <c r="I7" s="7">
        <f t="shared" si="3"/>
        <v>-306421556.50512743</v>
      </c>
      <c r="J7" s="7">
        <f t="shared" si="3"/>
        <v>-300164920.90344149</v>
      </c>
      <c r="K7" s="7">
        <f t="shared" si="3"/>
        <v>-293271801.90988958</v>
      </c>
      <c r="L7" s="7">
        <f t="shared" si="3"/>
        <v>-285707430.87759697</v>
      </c>
      <c r="M7" s="7">
        <f t="shared" si="3"/>
        <v>-277435375.94245631</v>
      </c>
      <c r="N7" s="7">
        <f t="shared" si="3"/>
        <v>-268417465.92173636</v>
      </c>
      <c r="O7" s="7">
        <f t="shared" si="3"/>
        <v>-258613710.7885915</v>
      </c>
      <c r="P7" s="7">
        <f t="shared" si="3"/>
        <v>-247982218.5694218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ht="15.75" customHeight="1" x14ac:dyDescent="0.25">
      <c r="A8" s="5" t="s">
        <v>18</v>
      </c>
      <c r="B8" s="5">
        <v>4.4499999999999998E-2</v>
      </c>
      <c r="C8" s="5">
        <v>4.4499999999999998E-2</v>
      </c>
      <c r="D8" s="5">
        <v>4.4499999999999998E-2</v>
      </c>
      <c r="E8" s="5">
        <v>4.4499999999999998E-2</v>
      </c>
      <c r="F8" s="5">
        <v>4.4499999999999998E-2</v>
      </c>
      <c r="G8" s="5">
        <v>4.4499999999999998E-2</v>
      </c>
      <c r="H8" s="5">
        <v>4.4499999999999998E-2</v>
      </c>
      <c r="I8" s="5">
        <v>4.4499999999999998E-2</v>
      </c>
      <c r="J8" s="5">
        <v>4.4499999999999998E-2</v>
      </c>
      <c r="K8" s="5">
        <v>4.4499999999999998E-2</v>
      </c>
      <c r="L8" s="5">
        <v>4.4499999999999998E-2</v>
      </c>
      <c r="M8" s="5">
        <v>4.4499999999999998E-2</v>
      </c>
      <c r="N8" s="5">
        <v>4.4499999999999998E-2</v>
      </c>
      <c r="O8" s="5">
        <v>4.4499999999999998E-2</v>
      </c>
      <c r="P8" s="5">
        <v>4.4499999999999998E-2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5.75" customHeight="1" x14ac:dyDescent="0.25">
      <c r="A9" s="1" t="s">
        <v>19</v>
      </c>
      <c r="B9" s="5">
        <f t="shared" ref="B9:P9" si="4">B7/B2</f>
        <v>-0.50668100498286739</v>
      </c>
      <c r="C9" s="5">
        <f t="shared" si="4"/>
        <v>-0.49378540861786108</v>
      </c>
      <c r="D9" s="5">
        <f t="shared" si="4"/>
        <v>-0.48055412138480696</v>
      </c>
      <c r="E9" s="5">
        <f t="shared" si="4"/>
        <v>-0.46697840476896707</v>
      </c>
      <c r="F9" s="5">
        <f t="shared" si="4"/>
        <v>-0.4530492927795321</v>
      </c>
      <c r="G9" s="5">
        <f t="shared" si="4"/>
        <v>-0.43875758602809323</v>
      </c>
      <c r="H9" s="5">
        <f t="shared" si="4"/>
        <v>-0.42409384565296759</v>
      </c>
      <c r="I9" s="5">
        <f t="shared" si="4"/>
        <v>-0.40904838708536562</v>
      </c>
      <c r="J9" s="5">
        <f t="shared" si="4"/>
        <v>-0.39361127365328297</v>
      </c>
      <c r="K9" s="5">
        <f t="shared" si="4"/>
        <v>-0.37777231001889161</v>
      </c>
      <c r="L9" s="5">
        <f t="shared" si="4"/>
        <v>-0.36152103544509812</v>
      </c>
      <c r="M9" s="5">
        <f t="shared" si="4"/>
        <v>-0.34484671688681984</v>
      </c>
      <c r="N9" s="5">
        <f t="shared" si="4"/>
        <v>-0.32773834190241741</v>
      </c>
      <c r="O9" s="5">
        <f t="shared" si="4"/>
        <v>-0.31018461138060172</v>
      </c>
      <c r="P9" s="5">
        <f t="shared" si="4"/>
        <v>-0.29217393207801184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15.75" customHeight="1" x14ac:dyDescent="0.25">
      <c r="A10" s="1" t="s">
        <v>20</v>
      </c>
      <c r="B10" s="1">
        <v>0.105</v>
      </c>
      <c r="C10" s="1">
        <v>0.105</v>
      </c>
      <c r="D10" s="1">
        <v>0.105</v>
      </c>
      <c r="E10" s="1">
        <v>0.105</v>
      </c>
      <c r="F10" s="1">
        <v>0.105</v>
      </c>
      <c r="G10" s="1">
        <v>0.105</v>
      </c>
      <c r="H10" s="1">
        <v>0.105</v>
      </c>
      <c r="I10" s="1">
        <v>0.105</v>
      </c>
      <c r="J10" s="1">
        <v>0.105</v>
      </c>
      <c r="K10" s="1">
        <v>0.105</v>
      </c>
      <c r="L10" s="1">
        <v>0.105</v>
      </c>
      <c r="M10" s="1">
        <v>0.105</v>
      </c>
      <c r="N10" s="1">
        <v>0.105</v>
      </c>
      <c r="O10" s="1">
        <v>0.105</v>
      </c>
      <c r="P10" s="1">
        <v>0.105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x14ac:dyDescent="0.25">
      <c r="A11" s="1" t="s">
        <v>21</v>
      </c>
      <c r="B11" s="5">
        <v>5.6000000000000001E-2</v>
      </c>
      <c r="C11" s="5">
        <v>5.6000000000000001E-2</v>
      </c>
      <c r="D11" s="5">
        <v>5.6000000000000001E-2</v>
      </c>
      <c r="E11" s="5">
        <v>5.6000000000000001E-2</v>
      </c>
      <c r="F11" s="5">
        <v>5.6000000000000001E-2</v>
      </c>
      <c r="G11" s="5">
        <v>5.6000000000000001E-2</v>
      </c>
      <c r="H11" s="5">
        <v>5.6000000000000001E-2</v>
      </c>
      <c r="I11" s="5">
        <v>5.6000000000000001E-2</v>
      </c>
      <c r="J11" s="5">
        <v>5.6000000000000001E-2</v>
      </c>
      <c r="K11" s="5">
        <v>5.6000000000000001E-2</v>
      </c>
      <c r="L11" s="5">
        <v>5.6000000000000001E-2</v>
      </c>
      <c r="M11" s="5">
        <v>5.6000000000000001E-2</v>
      </c>
      <c r="N11" s="5">
        <v>5.6000000000000001E-2</v>
      </c>
      <c r="O11" s="5">
        <v>5.6000000000000001E-2</v>
      </c>
      <c r="P11" s="5">
        <v>5.6000000000000001E-2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x14ac:dyDescent="0.25">
      <c r="A12" s="1" t="s">
        <v>22</v>
      </c>
      <c r="B12" s="5">
        <v>5.8000000000000003E-2</v>
      </c>
      <c r="C12" s="5">
        <v>5.8000000000000003E-2</v>
      </c>
      <c r="D12" s="5">
        <v>5.8000000000000003E-2</v>
      </c>
      <c r="E12" s="5">
        <v>5.8000000000000003E-2</v>
      </c>
      <c r="F12" s="5">
        <v>5.8000000000000003E-2</v>
      </c>
      <c r="G12" s="5">
        <v>5.8000000000000003E-2</v>
      </c>
      <c r="H12" s="5">
        <v>5.8000000000000003E-2</v>
      </c>
      <c r="I12" s="5">
        <v>5.8000000000000003E-2</v>
      </c>
      <c r="J12" s="5">
        <v>5.8000000000000003E-2</v>
      </c>
      <c r="K12" s="5">
        <v>5.8000000000000003E-2</v>
      </c>
      <c r="L12" s="5">
        <v>5.8000000000000003E-2</v>
      </c>
      <c r="M12" s="5">
        <v>5.8000000000000003E-2</v>
      </c>
      <c r="N12" s="5">
        <v>5.8000000000000003E-2</v>
      </c>
      <c r="O12" s="5">
        <v>5.8000000000000003E-2</v>
      </c>
      <c r="P12" s="5">
        <v>5.8000000000000003E-2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4" spans="1:53" ht="15.75" customHeight="1" x14ac:dyDescent="0.25">
      <c r="A14" s="7" t="s">
        <v>23</v>
      </c>
      <c r="B14" s="7">
        <f t="shared" ref="B14:P14" si="5">B16-B22</f>
        <v>2649593.6400000006</v>
      </c>
      <c r="C14" s="7">
        <f t="shared" si="5"/>
        <v>3083528.2425000072</v>
      </c>
      <c r="D14" s="7">
        <f t="shared" si="5"/>
        <v>3542461.4331506118</v>
      </c>
      <c r="E14" s="7">
        <f t="shared" si="5"/>
        <v>4027608.042094633</v>
      </c>
      <c r="F14" s="7">
        <f t="shared" si="5"/>
        <v>4540238.8024897128</v>
      </c>
      <c r="G14" s="7">
        <f t="shared" si="5"/>
        <v>5081682.8713677749</v>
      </c>
      <c r="H14" s="7">
        <f t="shared" si="5"/>
        <v>5653330.4632699117</v>
      </c>
      <c r="I14" s="7">
        <f t="shared" si="5"/>
        <v>6256635.6016859561</v>
      </c>
      <c r="J14" s="7">
        <f t="shared" si="5"/>
        <v>6893118.9935519397</v>
      </c>
      <c r="K14" s="7">
        <f t="shared" si="5"/>
        <v>7564371.0322925746</v>
      </c>
      <c r="L14" s="7">
        <f t="shared" si="5"/>
        <v>8272054.9351406842</v>
      </c>
      <c r="M14" s="7">
        <f t="shared" si="5"/>
        <v>9017910.0207199454</v>
      </c>
      <c r="N14" s="7">
        <f t="shared" si="5"/>
        <v>9803755.133144848</v>
      </c>
      <c r="O14" s="7">
        <f t="shared" si="5"/>
        <v>10631492.219169714</v>
      </c>
      <c r="P14" s="7">
        <f t="shared" si="5"/>
        <v>11503110.065209471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ht="15.75" customHeight="1" x14ac:dyDescent="0.25">
      <c r="A16" s="7" t="s">
        <v>24</v>
      </c>
      <c r="B16" s="7">
        <f t="shared" ref="B16:P16" si="6">SUM(B17:B20)</f>
        <v>42985252.140000001</v>
      </c>
      <c r="C16" s="7">
        <f t="shared" si="6"/>
        <v>43758986.678520009</v>
      </c>
      <c r="D16" s="7">
        <f t="shared" si="6"/>
        <v>44546648.438733362</v>
      </c>
      <c r="E16" s="7">
        <f t="shared" si="6"/>
        <v>45348488.110630557</v>
      </c>
      <c r="F16" s="7">
        <f t="shared" si="6"/>
        <v>46164760.896621905</v>
      </c>
      <c r="G16" s="7">
        <f t="shared" si="6"/>
        <v>46995726.592761107</v>
      </c>
      <c r="H16" s="7">
        <f t="shared" si="6"/>
        <v>47841649.671430811</v>
      </c>
      <c r="I16" s="7">
        <f t="shared" si="6"/>
        <v>48702799.365516558</v>
      </c>
      <c r="J16" s="7">
        <f t="shared" si="6"/>
        <v>49579449.75409586</v>
      </c>
      <c r="K16" s="7">
        <f t="shared" si="6"/>
        <v>50471879.849669576</v>
      </c>
      <c r="L16" s="7">
        <f t="shared" si="6"/>
        <v>51380373.686963633</v>
      </c>
      <c r="M16" s="7">
        <f t="shared" si="6"/>
        <v>52305220.413328983</v>
      </c>
      <c r="N16" s="7">
        <f t="shared" si="6"/>
        <v>53246714.380768903</v>
      </c>
      <c r="O16" s="7">
        <f t="shared" si="6"/>
        <v>54205155.239622749</v>
      </c>
      <c r="P16" s="7">
        <f t="shared" si="6"/>
        <v>55180848.033935949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 ht="15.75" customHeight="1" x14ac:dyDescent="0.25">
      <c r="A17" s="7" t="s">
        <v>25</v>
      </c>
      <c r="B17" s="7">
        <f t="shared" ref="B17:P17" si="7">B12*B2</f>
        <v>38347599</v>
      </c>
      <c r="C17" s="7">
        <f t="shared" si="7"/>
        <v>39037855.782000005</v>
      </c>
      <c r="D17" s="7">
        <f t="shared" si="7"/>
        <v>39740537.186076</v>
      </c>
      <c r="E17" s="7">
        <f t="shared" si="7"/>
        <v>40455866.855425365</v>
      </c>
      <c r="F17" s="7">
        <f t="shared" si="7"/>
        <v>41184072.458823025</v>
      </c>
      <c r="G17" s="7">
        <f t="shared" si="7"/>
        <v>41925385.763081841</v>
      </c>
      <c r="H17" s="7">
        <f t="shared" si="7"/>
        <v>42680042.706817314</v>
      </c>
      <c r="I17" s="7">
        <f t="shared" si="7"/>
        <v>43448283.475540027</v>
      </c>
      <c r="J17" s="7">
        <f t="shared" si="7"/>
        <v>44230352.578099743</v>
      </c>
      <c r="K17" s="7">
        <f t="shared" si="7"/>
        <v>45026498.924505539</v>
      </c>
      <c r="L17" s="7">
        <f t="shared" si="7"/>
        <v>45836975.905146636</v>
      </c>
      <c r="M17" s="7">
        <f t="shared" si="7"/>
        <v>46662041.47143928</v>
      </c>
      <c r="N17" s="7">
        <f t="shared" si="7"/>
        <v>47501958.217925183</v>
      </c>
      <c r="O17" s="7">
        <f t="shared" si="7"/>
        <v>48356993.465847842</v>
      </c>
      <c r="P17" s="7">
        <f t="shared" si="7"/>
        <v>49227419.348233104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ht="15.75" customHeight="1" x14ac:dyDescent="0.25">
      <c r="A18" s="7" t="s">
        <v>26</v>
      </c>
      <c r="B18" s="7">
        <f t="shared" ref="B18:P18" si="8">B11*B10*B2</f>
        <v>3887653.1399999997</v>
      </c>
      <c r="C18" s="7">
        <f t="shared" si="8"/>
        <v>3957630.89652</v>
      </c>
      <c r="D18" s="7">
        <f t="shared" si="8"/>
        <v>4028868.2526573599</v>
      </c>
      <c r="E18" s="7">
        <f t="shared" si="8"/>
        <v>4101387.8812051923</v>
      </c>
      <c r="F18" s="7">
        <f t="shared" si="8"/>
        <v>4175212.8630668856</v>
      </c>
      <c r="G18" s="7">
        <f t="shared" si="8"/>
        <v>4250366.6946020899</v>
      </c>
      <c r="H18" s="7">
        <f t="shared" si="8"/>
        <v>4326873.2951049274</v>
      </c>
      <c r="I18" s="7">
        <f t="shared" si="8"/>
        <v>4404757.0144168157</v>
      </c>
      <c r="J18" s="7">
        <f t="shared" si="8"/>
        <v>4484042.6406763187</v>
      </c>
      <c r="K18" s="7">
        <f t="shared" si="8"/>
        <v>4564755.4082084922</v>
      </c>
      <c r="L18" s="7">
        <f t="shared" si="8"/>
        <v>4646921.0055562444</v>
      </c>
      <c r="M18" s="7">
        <f t="shared" si="8"/>
        <v>4730565.5836562579</v>
      </c>
      <c r="N18" s="7">
        <f t="shared" si="8"/>
        <v>4815715.7641620701</v>
      </c>
      <c r="O18" s="7">
        <f t="shared" si="8"/>
        <v>4902398.6479169875</v>
      </c>
      <c r="P18" s="7">
        <f t="shared" si="8"/>
        <v>4990641.823579493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ht="15.75" customHeight="1" x14ac:dyDescent="0.25">
      <c r="A19" s="7" t="s">
        <v>35</v>
      </c>
      <c r="B19" s="7">
        <v>750000</v>
      </c>
      <c r="C19" s="7">
        <f t="shared" ref="C19:P19" si="9">B19*(1+C3)</f>
        <v>763500</v>
      </c>
      <c r="D19" s="7">
        <f t="shared" si="9"/>
        <v>777243</v>
      </c>
      <c r="E19" s="7">
        <f t="shared" si="9"/>
        <v>791233.37400000007</v>
      </c>
      <c r="F19" s="7">
        <f t="shared" si="9"/>
        <v>805475.57473200012</v>
      </c>
      <c r="G19" s="7">
        <f t="shared" si="9"/>
        <v>819974.13507717615</v>
      </c>
      <c r="H19" s="7">
        <f t="shared" si="9"/>
        <v>834733.66950856533</v>
      </c>
      <c r="I19" s="7">
        <f t="shared" si="9"/>
        <v>849758.87555971951</v>
      </c>
      <c r="J19" s="7">
        <f t="shared" si="9"/>
        <v>865054.53531979444</v>
      </c>
      <c r="K19" s="7">
        <f t="shared" si="9"/>
        <v>880625.51695555076</v>
      </c>
      <c r="L19" s="7">
        <f t="shared" si="9"/>
        <v>896476.77626075072</v>
      </c>
      <c r="M19" s="7">
        <f t="shared" si="9"/>
        <v>912613.35823344428</v>
      </c>
      <c r="N19" s="7">
        <f t="shared" si="9"/>
        <v>929040.39868164633</v>
      </c>
      <c r="O19" s="7">
        <f t="shared" si="9"/>
        <v>945763.12585791596</v>
      </c>
      <c r="P19" s="7">
        <f t="shared" si="9"/>
        <v>962786.86212335841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53" ht="15.75" customHeight="1" x14ac:dyDescent="0.25">
      <c r="A20" s="7" t="s">
        <v>36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53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</row>
    <row r="22" spans="1:53" ht="15.75" customHeight="1" x14ac:dyDescent="0.25">
      <c r="A22" s="7" t="s">
        <v>28</v>
      </c>
      <c r="B22" s="7">
        <f t="shared" ref="B22:P22" si="10">SUM(B23:B29)</f>
        <v>40335658.5</v>
      </c>
      <c r="C22" s="7">
        <f t="shared" si="10"/>
        <v>40675458.436020002</v>
      </c>
      <c r="D22" s="7">
        <f t="shared" si="10"/>
        <v>41004187.00558275</v>
      </c>
      <c r="E22" s="7">
        <f t="shared" si="10"/>
        <v>41320880.068535924</v>
      </c>
      <c r="F22" s="7">
        <f t="shared" si="10"/>
        <v>41624522.094132192</v>
      </c>
      <c r="G22" s="7">
        <f t="shared" si="10"/>
        <v>41914043.721393332</v>
      </c>
      <c r="H22" s="7">
        <f t="shared" si="10"/>
        <v>42188319.2081609</v>
      </c>
      <c r="I22" s="7">
        <f t="shared" si="10"/>
        <v>42446163.763830602</v>
      </c>
      <c r="J22" s="7">
        <f t="shared" si="10"/>
        <v>42686330.76054392</v>
      </c>
      <c r="K22" s="7">
        <f t="shared" si="10"/>
        <v>42907508.817377001</v>
      </c>
      <c r="L22" s="7">
        <f t="shared" si="10"/>
        <v>43108318.751822948</v>
      </c>
      <c r="M22" s="7">
        <f t="shared" si="10"/>
        <v>43287310.392609037</v>
      </c>
      <c r="N22" s="7">
        <f t="shared" si="10"/>
        <v>43442959.247624055</v>
      </c>
      <c r="O22" s="7">
        <f t="shared" si="10"/>
        <v>43573663.020453036</v>
      </c>
      <c r="P22" s="7">
        <f t="shared" si="10"/>
        <v>43677737.968726479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ht="15.75" customHeight="1" x14ac:dyDescent="0.25">
      <c r="A23" s="7" t="s">
        <v>29</v>
      </c>
      <c r="B23" s="7">
        <v>15380000</v>
      </c>
      <c r="C23" s="7">
        <f t="shared" ref="C23:P23" si="11">B23*(1+C$3)</f>
        <v>15656840</v>
      </c>
      <c r="D23" s="7">
        <f t="shared" si="11"/>
        <v>15938663.120000001</v>
      </c>
      <c r="E23" s="7">
        <f t="shared" si="11"/>
        <v>16225559.056160001</v>
      </c>
      <c r="F23" s="7">
        <f t="shared" si="11"/>
        <v>16517619.119170882</v>
      </c>
      <c r="G23" s="7">
        <f t="shared" si="11"/>
        <v>16814936.263315957</v>
      </c>
      <c r="H23" s="7">
        <f t="shared" si="11"/>
        <v>17117605.116055645</v>
      </c>
      <c r="I23" s="7">
        <f t="shared" si="11"/>
        <v>17425722.008144647</v>
      </c>
      <c r="J23" s="7">
        <f t="shared" si="11"/>
        <v>17739385.004291251</v>
      </c>
      <c r="K23" s="7">
        <f t="shared" si="11"/>
        <v>18058693.934368495</v>
      </c>
      <c r="L23" s="7">
        <f t="shared" si="11"/>
        <v>18383750.42518713</v>
      </c>
      <c r="M23" s="7">
        <f t="shared" si="11"/>
        <v>18714657.932840496</v>
      </c>
      <c r="N23" s="7">
        <f t="shared" si="11"/>
        <v>19051521.775631625</v>
      </c>
      <c r="O23" s="7">
        <f t="shared" si="11"/>
        <v>19394449.167592995</v>
      </c>
      <c r="P23" s="7">
        <f t="shared" si="11"/>
        <v>19743549.25260967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ht="15.75" customHeight="1" x14ac:dyDescent="0.25">
      <c r="A24" s="7" t="s">
        <v>30</v>
      </c>
      <c r="B24" s="7">
        <v>820000</v>
      </c>
      <c r="C24" s="7">
        <f t="shared" ref="C24:P24" si="12">B24*(1+C$3)</f>
        <v>834760</v>
      </c>
      <c r="D24" s="7">
        <f t="shared" si="12"/>
        <v>849785.68</v>
      </c>
      <c r="E24" s="7">
        <f t="shared" si="12"/>
        <v>865081.82224000001</v>
      </c>
      <c r="F24" s="7">
        <f t="shared" si="12"/>
        <v>880653.29504032002</v>
      </c>
      <c r="G24" s="7">
        <f t="shared" si="12"/>
        <v>896505.05435104575</v>
      </c>
      <c r="H24" s="7">
        <f t="shared" si="12"/>
        <v>912642.14532936458</v>
      </c>
      <c r="I24" s="7">
        <f t="shared" si="12"/>
        <v>929069.70394529321</v>
      </c>
      <c r="J24" s="7">
        <f t="shared" si="12"/>
        <v>945792.95861630852</v>
      </c>
      <c r="K24" s="7">
        <f t="shared" si="12"/>
        <v>962817.23187140212</v>
      </c>
      <c r="L24" s="7">
        <f t="shared" si="12"/>
        <v>980147.94204508734</v>
      </c>
      <c r="M24" s="7">
        <f t="shared" si="12"/>
        <v>997790.60500189895</v>
      </c>
      <c r="N24" s="7">
        <f t="shared" si="12"/>
        <v>1015750.8358919332</v>
      </c>
      <c r="O24" s="7">
        <f t="shared" si="12"/>
        <v>1034034.350937988</v>
      </c>
      <c r="P24" s="7">
        <f t="shared" si="12"/>
        <v>1052646.9692548718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 ht="15.75" customHeight="1" x14ac:dyDescent="0.25">
      <c r="A25" s="7" t="s">
        <v>31</v>
      </c>
      <c r="B25" s="7">
        <v>1000000</v>
      </c>
      <c r="C25" s="7">
        <f t="shared" ref="C25:P25" si="13">B25*(1+C$3)</f>
        <v>1018000</v>
      </c>
      <c r="D25" s="7">
        <f t="shared" si="13"/>
        <v>1036324</v>
      </c>
      <c r="E25" s="7">
        <f t="shared" si="13"/>
        <v>1054977.8319999999</v>
      </c>
      <c r="F25" s="7">
        <f t="shared" si="13"/>
        <v>1073967.432976</v>
      </c>
      <c r="G25" s="7">
        <f t="shared" si="13"/>
        <v>1093298.846769568</v>
      </c>
      <c r="H25" s="7">
        <f t="shared" si="13"/>
        <v>1112978.2260114204</v>
      </c>
      <c r="I25" s="7">
        <f t="shared" si="13"/>
        <v>1133011.834079626</v>
      </c>
      <c r="J25" s="7">
        <f t="shared" si="13"/>
        <v>1153406.0470930594</v>
      </c>
      <c r="K25" s="7">
        <f t="shared" si="13"/>
        <v>1174167.3559407345</v>
      </c>
      <c r="L25" s="7">
        <f t="shared" si="13"/>
        <v>1195302.3683476679</v>
      </c>
      <c r="M25" s="7">
        <f t="shared" si="13"/>
        <v>1216817.810977926</v>
      </c>
      <c r="N25" s="7">
        <f t="shared" si="13"/>
        <v>1238720.5315755287</v>
      </c>
      <c r="O25" s="7">
        <f t="shared" si="13"/>
        <v>1261017.5011438881</v>
      </c>
      <c r="P25" s="7">
        <f t="shared" si="13"/>
        <v>1283715.8161644782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53" ht="15.75" customHeight="1" x14ac:dyDescent="0.25">
      <c r="A26" s="7" t="s">
        <v>32</v>
      </c>
      <c r="B26" s="7">
        <f>B2*0.007</f>
        <v>4628158.5</v>
      </c>
      <c r="C26" s="7">
        <f t="shared" ref="C26:P26" si="14">B26*(1+C$3)</f>
        <v>4711465.3530000001</v>
      </c>
      <c r="D26" s="7">
        <f t="shared" si="14"/>
        <v>4796271.7293540007</v>
      </c>
      <c r="E26" s="7">
        <f t="shared" si="14"/>
        <v>4882604.6204823731</v>
      </c>
      <c r="F26" s="7">
        <f t="shared" si="14"/>
        <v>4970491.5036510555</v>
      </c>
      <c r="G26" s="7">
        <f t="shared" si="14"/>
        <v>5059960.3507167744</v>
      </c>
      <c r="H26" s="7">
        <f t="shared" si="14"/>
        <v>5151039.6370296767</v>
      </c>
      <c r="I26" s="7">
        <f t="shared" si="14"/>
        <v>5243758.3504962111</v>
      </c>
      <c r="J26" s="7">
        <f t="shared" si="14"/>
        <v>5338146.0008051433</v>
      </c>
      <c r="K26" s="7">
        <f t="shared" si="14"/>
        <v>5434232.6288196361</v>
      </c>
      <c r="L26" s="7">
        <f t="shared" si="14"/>
        <v>5532048.8161383895</v>
      </c>
      <c r="M26" s="7">
        <f t="shared" si="14"/>
        <v>5631625.694828881</v>
      </c>
      <c r="N26" s="7">
        <f t="shared" si="14"/>
        <v>5732994.9573358009</v>
      </c>
      <c r="O26" s="7">
        <f t="shared" si="14"/>
        <v>5836188.8665678455</v>
      </c>
      <c r="P26" s="7">
        <f t="shared" si="14"/>
        <v>5941240.2661660668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1:53" ht="15.75" customHeight="1" x14ac:dyDescent="0.25">
      <c r="A27" s="7" t="s">
        <v>37</v>
      </c>
      <c r="B27" s="7">
        <v>3600000</v>
      </c>
      <c r="C27" s="7">
        <f t="shared" ref="C27:P27" si="15">B27*(1+C$3)</f>
        <v>3664800</v>
      </c>
      <c r="D27" s="7">
        <f t="shared" si="15"/>
        <v>3730766.4</v>
      </c>
      <c r="E27" s="7">
        <f t="shared" si="15"/>
        <v>3797920.1952</v>
      </c>
      <c r="F27" s="7">
        <f t="shared" si="15"/>
        <v>3866282.7587136002</v>
      </c>
      <c r="G27" s="7">
        <f t="shared" si="15"/>
        <v>3935875.848370445</v>
      </c>
      <c r="H27" s="7">
        <f t="shared" si="15"/>
        <v>4006721.613641113</v>
      </c>
      <c r="I27" s="7">
        <f t="shared" si="15"/>
        <v>4078842.6026866529</v>
      </c>
      <c r="J27" s="7">
        <f t="shared" si="15"/>
        <v>4152261.7695350125</v>
      </c>
      <c r="K27" s="7">
        <f t="shared" si="15"/>
        <v>4227002.4813866429</v>
      </c>
      <c r="L27" s="7">
        <f t="shared" si="15"/>
        <v>4303088.5260516023</v>
      </c>
      <c r="M27" s="7">
        <f t="shared" si="15"/>
        <v>4380544.119520531</v>
      </c>
      <c r="N27" s="7">
        <f t="shared" si="15"/>
        <v>4459393.9136719005</v>
      </c>
      <c r="O27" s="7">
        <f t="shared" si="15"/>
        <v>4539663.0041179946</v>
      </c>
      <c r="P27" s="7">
        <f t="shared" si="15"/>
        <v>4621376.9381921189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1:53" ht="15.75" customHeight="1" x14ac:dyDescent="0.25">
      <c r="A28" s="7" t="s">
        <v>33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1:53" ht="15.75" customHeight="1" x14ac:dyDescent="0.25">
      <c r="A29" s="7" t="s">
        <v>34</v>
      </c>
      <c r="B29" s="7">
        <f t="shared" ref="B29:P29" si="16">-B8*B7</f>
        <v>14907500</v>
      </c>
      <c r="C29" s="7">
        <f t="shared" si="16"/>
        <v>14789593.08302</v>
      </c>
      <c r="D29" s="7">
        <f t="shared" si="16"/>
        <v>14652376.076228749</v>
      </c>
      <c r="E29" s="7">
        <f t="shared" si="16"/>
        <v>14494736.542453548</v>
      </c>
      <c r="F29" s="7">
        <f t="shared" si="16"/>
        <v>14315507.984580336</v>
      </c>
      <c r="G29" s="7">
        <f t="shared" si="16"/>
        <v>14113467.357869545</v>
      </c>
      <c r="H29" s="7">
        <f t="shared" si="16"/>
        <v>13887332.470093681</v>
      </c>
      <c r="I29" s="7">
        <f t="shared" si="16"/>
        <v>13635759.264478169</v>
      </c>
      <c r="J29" s="7">
        <f t="shared" si="16"/>
        <v>13357338.980203146</v>
      </c>
      <c r="K29" s="7">
        <f t="shared" si="16"/>
        <v>13050595.184990086</v>
      </c>
      <c r="L29" s="7">
        <f t="shared" si="16"/>
        <v>12713980.674053065</v>
      </c>
      <c r="M29" s="7">
        <f t="shared" si="16"/>
        <v>12345874.229439305</v>
      </c>
      <c r="N29" s="7">
        <f t="shared" si="16"/>
        <v>11944577.233517267</v>
      </c>
      <c r="O29" s="7">
        <f t="shared" si="16"/>
        <v>11508310.130092321</v>
      </c>
      <c r="P29" s="7">
        <f t="shared" si="16"/>
        <v>11035208.726339269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1:53" ht="15.75" customHeight="1" x14ac:dyDescent="0.25">
      <c r="A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ht="15.75" customHeight="1" x14ac:dyDescent="0.25">
      <c r="B31" s="7"/>
    </row>
    <row r="32" spans="1:53" ht="15.75" customHeight="1" x14ac:dyDescent="0.25">
      <c r="B32" s="5"/>
    </row>
    <row r="33" spans="2:2" ht="15.75" customHeight="1" x14ac:dyDescent="0.25">
      <c r="B33" s="6"/>
    </row>
    <row r="34" spans="2:2" ht="15.75" customHeight="1" x14ac:dyDescent="0.25">
      <c r="B34" s="5"/>
    </row>
    <row r="35" spans="2:2" ht="15.75" customHeight="1" x14ac:dyDescent="0.25">
      <c r="B35" s="9"/>
    </row>
    <row r="36" spans="2:2" ht="15.75" customHeight="1" x14ac:dyDescent="0.25">
      <c r="B36" s="7"/>
    </row>
    <row r="37" spans="2:2" ht="12.5" x14ac:dyDescent="0.25">
      <c r="B37" s="5"/>
    </row>
    <row r="38" spans="2:2" ht="12.5" x14ac:dyDescent="0.25">
      <c r="B38" s="5"/>
    </row>
    <row r="40" spans="2:2" ht="12.5" x14ac:dyDescent="0.25">
      <c r="B40" s="5"/>
    </row>
    <row r="41" spans="2:2" ht="12.5" x14ac:dyDescent="0.25">
      <c r="B41" s="5"/>
    </row>
    <row r="43" spans="2:2" ht="12.5" x14ac:dyDescent="0.25">
      <c r="B43" s="7"/>
    </row>
    <row r="44" spans="2:2" ht="12.5" x14ac:dyDescent="0.25">
      <c r="B44" s="7"/>
    </row>
    <row r="45" spans="2:2" ht="12.5" x14ac:dyDescent="0.25">
      <c r="B45" s="7"/>
    </row>
    <row r="46" spans="2:2" ht="12.5" x14ac:dyDescent="0.25">
      <c r="B46" s="7"/>
    </row>
    <row r="47" spans="2:2" ht="12.5" x14ac:dyDescent="0.25">
      <c r="B47" s="7"/>
    </row>
    <row r="48" spans="2:2" ht="12.5" x14ac:dyDescent="0.25">
      <c r="B48" s="7"/>
    </row>
    <row r="49" spans="2:2" ht="12.5" x14ac:dyDescent="0.25">
      <c r="B49" s="7"/>
    </row>
    <row r="50" spans="2:2" ht="12.5" x14ac:dyDescent="0.25">
      <c r="B50" s="7"/>
    </row>
    <row r="51" spans="2:2" ht="12.5" x14ac:dyDescent="0.25">
      <c r="B51" s="9"/>
    </row>
    <row r="52" spans="2:2" ht="12.5" x14ac:dyDescent="0.25">
      <c r="B52" s="7"/>
    </row>
    <row r="53" spans="2:2" ht="12.5" x14ac:dyDescent="0.25">
      <c r="B53" s="7"/>
    </row>
    <row r="54" spans="2:2" ht="12.5" x14ac:dyDescent="0.25">
      <c r="B54" s="7"/>
    </row>
    <row r="55" spans="2:2" ht="12.5" x14ac:dyDescent="0.25">
      <c r="B55" s="7"/>
    </row>
    <row r="56" spans="2:2" ht="12.5" x14ac:dyDescent="0.25">
      <c r="B56" s="7"/>
    </row>
    <row r="57" spans="2:2" ht="12.5" x14ac:dyDescent="0.25">
      <c r="B57" s="7"/>
    </row>
    <row r="58" spans="2:2" ht="12.5" x14ac:dyDescent="0.25">
      <c r="B58" s="7"/>
    </row>
    <row r="59" spans="2:2" ht="12.5" x14ac:dyDescent="0.25">
      <c r="B59" s="7"/>
    </row>
    <row r="60" spans="2:2" ht="12.5" x14ac:dyDescent="0.25">
      <c r="B60" s="7"/>
    </row>
    <row r="61" spans="2:2" ht="12.5" x14ac:dyDescent="0.25">
      <c r="B61" s="7"/>
    </row>
    <row r="62" spans="2:2" ht="12.5" x14ac:dyDescent="0.25">
      <c r="B62" s="7"/>
    </row>
    <row r="64" spans="2:2" ht="12.5" x14ac:dyDescent="0.25">
      <c r="B64" s="7"/>
    </row>
    <row r="65" spans="2:2" ht="12.5" x14ac:dyDescent="0.25">
      <c r="B65" s="5"/>
    </row>
    <row r="66" spans="2:2" ht="12.5" x14ac:dyDescent="0.25">
      <c r="B66" s="6"/>
    </row>
    <row r="67" spans="2:2" ht="12.5" x14ac:dyDescent="0.25">
      <c r="B67" s="5"/>
    </row>
    <row r="68" spans="2:2" ht="12.5" x14ac:dyDescent="0.25">
      <c r="B68" s="9"/>
    </row>
    <row r="69" spans="2:2" ht="12.5" x14ac:dyDescent="0.25">
      <c r="B69" s="7"/>
    </row>
    <row r="70" spans="2:2" ht="12.5" x14ac:dyDescent="0.25">
      <c r="B70" s="5"/>
    </row>
    <row r="71" spans="2:2" ht="12.5" x14ac:dyDescent="0.25">
      <c r="B71" s="5"/>
    </row>
    <row r="73" spans="2:2" ht="12.5" x14ac:dyDescent="0.25">
      <c r="B73" s="5"/>
    </row>
    <row r="74" spans="2:2" ht="12.5" x14ac:dyDescent="0.25">
      <c r="B74" s="5"/>
    </row>
    <row r="76" spans="2:2" ht="12.5" x14ac:dyDescent="0.25">
      <c r="B76" s="7"/>
    </row>
    <row r="77" spans="2:2" ht="12.5" x14ac:dyDescent="0.25">
      <c r="B77" s="7"/>
    </row>
    <row r="78" spans="2:2" ht="12.5" x14ac:dyDescent="0.25">
      <c r="B78" s="7"/>
    </row>
    <row r="79" spans="2:2" ht="12.5" x14ac:dyDescent="0.25">
      <c r="B79" s="7"/>
    </row>
    <row r="80" spans="2:2" ht="12.5" x14ac:dyDescent="0.25">
      <c r="B80" s="7"/>
    </row>
    <row r="81" spans="2:2" ht="12.5" x14ac:dyDescent="0.25">
      <c r="B81" s="7"/>
    </row>
    <row r="82" spans="2:2" ht="12.5" x14ac:dyDescent="0.25">
      <c r="B82" s="7"/>
    </row>
    <row r="83" spans="2:2" ht="12.5" x14ac:dyDescent="0.25">
      <c r="B83" s="7"/>
    </row>
    <row r="84" spans="2:2" ht="12.5" x14ac:dyDescent="0.25">
      <c r="B84" s="9"/>
    </row>
    <row r="85" spans="2:2" ht="12.5" x14ac:dyDescent="0.25">
      <c r="B85" s="7"/>
    </row>
    <row r="86" spans="2:2" ht="12.5" x14ac:dyDescent="0.25">
      <c r="B86" s="7"/>
    </row>
    <row r="87" spans="2:2" ht="12.5" x14ac:dyDescent="0.25">
      <c r="B87" s="7"/>
    </row>
    <row r="88" spans="2:2" ht="12.5" x14ac:dyDescent="0.25">
      <c r="B88" s="7"/>
    </row>
    <row r="89" spans="2:2" ht="12.5" x14ac:dyDescent="0.25">
      <c r="B89" s="7"/>
    </row>
    <row r="90" spans="2:2" ht="12.5" x14ac:dyDescent="0.25">
      <c r="B90" s="7"/>
    </row>
    <row r="91" spans="2:2" ht="12.5" x14ac:dyDescent="0.25">
      <c r="B91" s="7"/>
    </row>
    <row r="92" spans="2:2" ht="12.5" x14ac:dyDescent="0.25">
      <c r="B92" s="7"/>
    </row>
    <row r="93" spans="2:2" ht="12.5" x14ac:dyDescent="0.25">
      <c r="B93" s="7"/>
    </row>
    <row r="94" spans="2:2" ht="12.5" x14ac:dyDescent="0.25">
      <c r="B94" s="7"/>
    </row>
    <row r="95" spans="2:2" ht="12.5" x14ac:dyDescent="0.25">
      <c r="B95" s="7"/>
    </row>
    <row r="97" spans="2:2" ht="12.5" x14ac:dyDescent="0.25">
      <c r="B97" s="7"/>
    </row>
    <row r="98" spans="2:2" ht="12.5" x14ac:dyDescent="0.25">
      <c r="B98" s="5"/>
    </row>
    <row r="99" spans="2:2" ht="12.5" x14ac:dyDescent="0.25">
      <c r="B99" s="6"/>
    </row>
    <row r="100" spans="2:2" ht="12.5" x14ac:dyDescent="0.25">
      <c r="B100" s="5"/>
    </row>
    <row r="101" spans="2:2" ht="12.5" x14ac:dyDescent="0.25">
      <c r="B101" s="9"/>
    </row>
    <row r="102" spans="2:2" ht="12.5" x14ac:dyDescent="0.25">
      <c r="B102" s="7"/>
    </row>
    <row r="103" spans="2:2" ht="12.5" x14ac:dyDescent="0.25">
      <c r="B103" s="5"/>
    </row>
    <row r="104" spans="2:2" ht="12.5" x14ac:dyDescent="0.25">
      <c r="B104" s="5"/>
    </row>
    <row r="106" spans="2:2" ht="12.5" x14ac:dyDescent="0.25">
      <c r="B106" s="5"/>
    </row>
    <row r="107" spans="2:2" ht="12.5" x14ac:dyDescent="0.25">
      <c r="B107" s="5"/>
    </row>
    <row r="109" spans="2:2" ht="12.5" x14ac:dyDescent="0.25">
      <c r="B109" s="7"/>
    </row>
    <row r="110" spans="2:2" ht="12.5" x14ac:dyDescent="0.25">
      <c r="B110" s="7"/>
    </row>
    <row r="111" spans="2:2" ht="12.5" x14ac:dyDescent="0.25">
      <c r="B111" s="7"/>
    </row>
    <row r="112" spans="2:2" ht="12.5" x14ac:dyDescent="0.25">
      <c r="B112" s="7"/>
    </row>
    <row r="113" spans="2:2" ht="12.5" x14ac:dyDescent="0.25">
      <c r="B113" s="7"/>
    </row>
    <row r="114" spans="2:2" ht="12.5" x14ac:dyDescent="0.25">
      <c r="B114" s="7"/>
    </row>
    <row r="115" spans="2:2" ht="12.5" x14ac:dyDescent="0.25">
      <c r="B115" s="7"/>
    </row>
    <row r="116" spans="2:2" ht="12.5" x14ac:dyDescent="0.25">
      <c r="B116" s="7"/>
    </row>
    <row r="117" spans="2:2" ht="12.5" x14ac:dyDescent="0.25">
      <c r="B117" s="9"/>
    </row>
    <row r="118" spans="2:2" ht="12.5" x14ac:dyDescent="0.25">
      <c r="B118" s="7"/>
    </row>
    <row r="119" spans="2:2" ht="12.5" x14ac:dyDescent="0.25">
      <c r="B119" s="7"/>
    </row>
    <row r="120" spans="2:2" ht="12.5" x14ac:dyDescent="0.25">
      <c r="B120" s="7"/>
    </row>
    <row r="121" spans="2:2" ht="12.5" x14ac:dyDescent="0.25">
      <c r="B121" s="7"/>
    </row>
    <row r="122" spans="2:2" ht="12.5" x14ac:dyDescent="0.25">
      <c r="B122" s="7"/>
    </row>
    <row r="123" spans="2:2" ht="12.5" x14ac:dyDescent="0.25">
      <c r="B123" s="7"/>
    </row>
    <row r="124" spans="2:2" ht="12.5" x14ac:dyDescent="0.25">
      <c r="B124" s="7"/>
    </row>
    <row r="125" spans="2:2" ht="12.5" x14ac:dyDescent="0.25">
      <c r="B125" s="7"/>
    </row>
    <row r="126" spans="2:2" ht="12.5" x14ac:dyDescent="0.25">
      <c r="B126" s="7"/>
    </row>
    <row r="127" spans="2:2" ht="12.5" x14ac:dyDescent="0.25">
      <c r="B127" s="7"/>
    </row>
    <row r="128" spans="2:2" ht="12.5" x14ac:dyDescent="0.25">
      <c r="B128" s="7"/>
    </row>
    <row r="130" spans="2:2" ht="12.5" x14ac:dyDescent="0.25">
      <c r="B130" s="7"/>
    </row>
    <row r="131" spans="2:2" ht="12.5" x14ac:dyDescent="0.25">
      <c r="B131" s="5"/>
    </row>
    <row r="132" spans="2:2" ht="12.5" x14ac:dyDescent="0.25">
      <c r="B132" s="6"/>
    </row>
    <row r="133" spans="2:2" ht="12.5" x14ac:dyDescent="0.25">
      <c r="B133" s="5"/>
    </row>
    <row r="134" spans="2:2" ht="12.5" x14ac:dyDescent="0.25">
      <c r="B134" s="9"/>
    </row>
    <row r="135" spans="2:2" ht="12.5" x14ac:dyDescent="0.25">
      <c r="B135" s="7"/>
    </row>
    <row r="136" spans="2:2" ht="12.5" x14ac:dyDescent="0.25">
      <c r="B136" s="5"/>
    </row>
    <row r="137" spans="2:2" ht="12.5" x14ac:dyDescent="0.25">
      <c r="B137" s="5"/>
    </row>
    <row r="139" spans="2:2" ht="12.5" x14ac:dyDescent="0.25">
      <c r="B139" s="5"/>
    </row>
    <row r="140" spans="2:2" ht="12.5" x14ac:dyDescent="0.25">
      <c r="B140" s="5"/>
    </row>
    <row r="142" spans="2:2" ht="12.5" x14ac:dyDescent="0.25">
      <c r="B142" s="7"/>
    </row>
    <row r="143" spans="2:2" ht="12.5" x14ac:dyDescent="0.25">
      <c r="B143" s="7"/>
    </row>
    <row r="144" spans="2:2" ht="12.5" x14ac:dyDescent="0.25">
      <c r="B144" s="7"/>
    </row>
    <row r="145" spans="2:2" ht="12.5" x14ac:dyDescent="0.25">
      <c r="B145" s="7"/>
    </row>
    <row r="146" spans="2:2" ht="12.5" x14ac:dyDescent="0.25">
      <c r="B146" s="7"/>
    </row>
    <row r="147" spans="2:2" ht="12.5" x14ac:dyDescent="0.25">
      <c r="B147" s="7"/>
    </row>
    <row r="148" spans="2:2" ht="12.5" x14ac:dyDescent="0.25">
      <c r="B148" s="7"/>
    </row>
    <row r="149" spans="2:2" ht="12.5" x14ac:dyDescent="0.25">
      <c r="B149" s="7"/>
    </row>
    <row r="150" spans="2:2" ht="12.5" x14ac:dyDescent="0.25">
      <c r="B150" s="9"/>
    </row>
    <row r="151" spans="2:2" ht="12.5" x14ac:dyDescent="0.25">
      <c r="B151" s="7"/>
    </row>
    <row r="152" spans="2:2" ht="12.5" x14ac:dyDescent="0.25">
      <c r="B152" s="7"/>
    </row>
    <row r="153" spans="2:2" ht="12.5" x14ac:dyDescent="0.25">
      <c r="B153" s="7"/>
    </row>
    <row r="154" spans="2:2" ht="12.5" x14ac:dyDescent="0.25">
      <c r="B154" s="7"/>
    </row>
    <row r="155" spans="2:2" ht="12.5" x14ac:dyDescent="0.25">
      <c r="B155" s="7"/>
    </row>
    <row r="156" spans="2:2" ht="12.5" x14ac:dyDescent="0.25">
      <c r="B156" s="7"/>
    </row>
    <row r="157" spans="2:2" ht="12.5" x14ac:dyDescent="0.25">
      <c r="B157" s="7"/>
    </row>
    <row r="158" spans="2:2" ht="12.5" x14ac:dyDescent="0.25">
      <c r="B158" s="7"/>
    </row>
    <row r="159" spans="2:2" ht="12.5" x14ac:dyDescent="0.25">
      <c r="B159" s="7"/>
    </row>
    <row r="160" spans="2:2" ht="12.5" x14ac:dyDescent="0.25">
      <c r="B160" s="7"/>
    </row>
    <row r="161" spans="2:2" ht="12.5" x14ac:dyDescent="0.25">
      <c r="B161" s="7"/>
    </row>
    <row r="163" spans="2:2" ht="12.5" x14ac:dyDescent="0.25">
      <c r="B163" s="7"/>
    </row>
    <row r="164" spans="2:2" ht="12.5" x14ac:dyDescent="0.25">
      <c r="B164" s="5"/>
    </row>
    <row r="165" spans="2:2" ht="12.5" x14ac:dyDescent="0.25">
      <c r="B165" s="6"/>
    </row>
    <row r="166" spans="2:2" ht="12.5" x14ac:dyDescent="0.25">
      <c r="B166" s="5"/>
    </row>
    <row r="167" spans="2:2" ht="12.5" x14ac:dyDescent="0.25">
      <c r="B167" s="9"/>
    </row>
    <row r="168" spans="2:2" ht="12.5" x14ac:dyDescent="0.25">
      <c r="B168" s="7"/>
    </row>
    <row r="169" spans="2:2" ht="12.5" x14ac:dyDescent="0.25">
      <c r="B169" s="5"/>
    </row>
    <row r="170" spans="2:2" ht="12.5" x14ac:dyDescent="0.25">
      <c r="B170" s="5"/>
    </row>
    <row r="172" spans="2:2" ht="12.5" x14ac:dyDescent="0.25">
      <c r="B172" s="5"/>
    </row>
    <row r="173" spans="2:2" ht="12.5" x14ac:dyDescent="0.25">
      <c r="B173" s="5"/>
    </row>
    <row r="175" spans="2:2" ht="12.5" x14ac:dyDescent="0.25">
      <c r="B175" s="7"/>
    </row>
    <row r="176" spans="2:2" ht="12.5" x14ac:dyDescent="0.25">
      <c r="B176" s="7"/>
    </row>
    <row r="177" spans="2:2" ht="12.5" x14ac:dyDescent="0.25">
      <c r="B177" s="7"/>
    </row>
    <row r="178" spans="2:2" ht="12.5" x14ac:dyDescent="0.25">
      <c r="B178" s="7"/>
    </row>
    <row r="179" spans="2:2" ht="12.5" x14ac:dyDescent="0.25">
      <c r="B179" s="7"/>
    </row>
    <row r="180" spans="2:2" ht="12.5" x14ac:dyDescent="0.25">
      <c r="B180" s="7"/>
    </row>
    <row r="181" spans="2:2" ht="12.5" x14ac:dyDescent="0.25">
      <c r="B181" s="7"/>
    </row>
    <row r="182" spans="2:2" ht="12.5" x14ac:dyDescent="0.25">
      <c r="B182" s="7"/>
    </row>
    <row r="183" spans="2:2" ht="12.5" x14ac:dyDescent="0.25">
      <c r="B183" s="9"/>
    </row>
    <row r="184" spans="2:2" ht="12.5" x14ac:dyDescent="0.25">
      <c r="B184" s="7"/>
    </row>
    <row r="185" spans="2:2" ht="12.5" x14ac:dyDescent="0.25">
      <c r="B185" s="7"/>
    </row>
    <row r="186" spans="2:2" ht="12.5" x14ac:dyDescent="0.25">
      <c r="B186" s="7"/>
    </row>
    <row r="187" spans="2:2" ht="12.5" x14ac:dyDescent="0.25">
      <c r="B187" s="7"/>
    </row>
    <row r="188" spans="2:2" ht="12.5" x14ac:dyDescent="0.25">
      <c r="B188" s="7"/>
    </row>
    <row r="189" spans="2:2" ht="12.5" x14ac:dyDescent="0.25">
      <c r="B189" s="7"/>
    </row>
    <row r="190" spans="2:2" ht="12.5" x14ac:dyDescent="0.25">
      <c r="B190" s="7"/>
    </row>
    <row r="191" spans="2:2" ht="12.5" x14ac:dyDescent="0.25">
      <c r="B191" s="7"/>
    </row>
    <row r="192" spans="2:2" ht="12.5" x14ac:dyDescent="0.25">
      <c r="B192" s="7"/>
    </row>
    <row r="193" spans="2:2" ht="12.5" x14ac:dyDescent="0.25">
      <c r="B193" s="7"/>
    </row>
    <row r="194" spans="2:2" ht="12.5" x14ac:dyDescent="0.25">
      <c r="B194" s="7"/>
    </row>
    <row r="196" spans="2:2" ht="12.5" x14ac:dyDescent="0.25">
      <c r="B196" s="7"/>
    </row>
    <row r="197" spans="2:2" ht="12.5" x14ac:dyDescent="0.25">
      <c r="B197" s="5"/>
    </row>
    <row r="198" spans="2:2" ht="12.5" x14ac:dyDescent="0.25">
      <c r="B198" s="6"/>
    </row>
    <row r="199" spans="2:2" ht="12.5" x14ac:dyDescent="0.25">
      <c r="B199" s="5"/>
    </row>
    <row r="200" spans="2:2" ht="12.5" x14ac:dyDescent="0.25">
      <c r="B200" s="9"/>
    </row>
    <row r="201" spans="2:2" ht="12.5" x14ac:dyDescent="0.25">
      <c r="B201" s="7"/>
    </row>
    <row r="202" spans="2:2" ht="12.5" x14ac:dyDescent="0.25">
      <c r="B202" s="5"/>
    </row>
    <row r="203" spans="2:2" ht="12.5" x14ac:dyDescent="0.25">
      <c r="B203" s="5"/>
    </row>
    <row r="205" spans="2:2" ht="12.5" x14ac:dyDescent="0.25">
      <c r="B205" s="5"/>
    </row>
    <row r="206" spans="2:2" ht="12.5" x14ac:dyDescent="0.25">
      <c r="B206" s="5"/>
    </row>
    <row r="208" spans="2:2" ht="12.5" x14ac:dyDescent="0.25">
      <c r="B208" s="7"/>
    </row>
    <row r="209" spans="2:2" ht="12.5" x14ac:dyDescent="0.25">
      <c r="B209" s="7"/>
    </row>
    <row r="210" spans="2:2" ht="12.5" x14ac:dyDescent="0.25">
      <c r="B210" s="7"/>
    </row>
    <row r="211" spans="2:2" ht="12.5" x14ac:dyDescent="0.25">
      <c r="B211" s="7"/>
    </row>
    <row r="212" spans="2:2" ht="12.5" x14ac:dyDescent="0.25">
      <c r="B212" s="7"/>
    </row>
    <row r="213" spans="2:2" ht="12.5" x14ac:dyDescent="0.25">
      <c r="B213" s="7"/>
    </row>
    <row r="214" spans="2:2" ht="12.5" x14ac:dyDescent="0.25">
      <c r="B214" s="7"/>
    </row>
    <row r="215" spans="2:2" ht="12.5" x14ac:dyDescent="0.25">
      <c r="B215" s="7"/>
    </row>
    <row r="216" spans="2:2" ht="12.5" x14ac:dyDescent="0.25">
      <c r="B216" s="9"/>
    </row>
    <row r="217" spans="2:2" ht="12.5" x14ac:dyDescent="0.25">
      <c r="B217" s="7"/>
    </row>
    <row r="218" spans="2:2" ht="12.5" x14ac:dyDescent="0.25">
      <c r="B218" s="7"/>
    </row>
    <row r="219" spans="2:2" ht="12.5" x14ac:dyDescent="0.25">
      <c r="B219" s="7"/>
    </row>
    <row r="220" spans="2:2" ht="12.5" x14ac:dyDescent="0.25">
      <c r="B220" s="7"/>
    </row>
    <row r="221" spans="2:2" ht="12.5" x14ac:dyDescent="0.25">
      <c r="B221" s="7"/>
    </row>
    <row r="222" spans="2:2" ht="12.5" x14ac:dyDescent="0.25">
      <c r="B222" s="7"/>
    </row>
    <row r="223" spans="2:2" ht="12.5" x14ac:dyDescent="0.25">
      <c r="B223" s="7"/>
    </row>
    <row r="224" spans="2:2" ht="12.5" x14ac:dyDescent="0.25">
      <c r="B224" s="7"/>
    </row>
    <row r="225" spans="2:2" ht="12.5" x14ac:dyDescent="0.25">
      <c r="B225" s="7"/>
    </row>
    <row r="226" spans="2:2" ht="12.5" x14ac:dyDescent="0.25">
      <c r="B226" s="7"/>
    </row>
    <row r="227" spans="2:2" ht="12.5" x14ac:dyDescent="0.25">
      <c r="B227" s="7"/>
    </row>
    <row r="229" spans="2:2" ht="12.5" x14ac:dyDescent="0.25">
      <c r="B229" s="7"/>
    </row>
    <row r="230" spans="2:2" ht="12.5" x14ac:dyDescent="0.25">
      <c r="B230" s="5"/>
    </row>
    <row r="231" spans="2:2" ht="12.5" x14ac:dyDescent="0.25">
      <c r="B231" s="6"/>
    </row>
    <row r="232" spans="2:2" ht="12.5" x14ac:dyDescent="0.25">
      <c r="B232" s="5"/>
    </row>
    <row r="233" spans="2:2" ht="12.5" x14ac:dyDescent="0.25">
      <c r="B233" s="9"/>
    </row>
    <row r="234" spans="2:2" ht="12.5" x14ac:dyDescent="0.25">
      <c r="B234" s="7"/>
    </row>
    <row r="235" spans="2:2" ht="12.5" x14ac:dyDescent="0.25">
      <c r="B235" s="5"/>
    </row>
    <row r="236" spans="2:2" ht="12.5" x14ac:dyDescent="0.25">
      <c r="B236" s="5"/>
    </row>
    <row r="238" spans="2:2" ht="12.5" x14ac:dyDescent="0.25">
      <c r="B238" s="5"/>
    </row>
    <row r="239" spans="2:2" ht="12.5" x14ac:dyDescent="0.25">
      <c r="B239" s="5"/>
    </row>
    <row r="241" spans="2:2" ht="12.5" x14ac:dyDescent="0.25">
      <c r="B241" s="7"/>
    </row>
    <row r="242" spans="2:2" ht="12.5" x14ac:dyDescent="0.25">
      <c r="B242" s="7"/>
    </row>
    <row r="243" spans="2:2" ht="12.5" x14ac:dyDescent="0.25">
      <c r="B243" s="7"/>
    </row>
    <row r="244" spans="2:2" ht="12.5" x14ac:dyDescent="0.25">
      <c r="B244" s="7"/>
    </row>
    <row r="245" spans="2:2" ht="12.5" x14ac:dyDescent="0.25">
      <c r="B245" s="7"/>
    </row>
    <row r="246" spans="2:2" ht="12.5" x14ac:dyDescent="0.25">
      <c r="B246" s="7"/>
    </row>
    <row r="247" spans="2:2" ht="12.5" x14ac:dyDescent="0.25">
      <c r="B247" s="7"/>
    </row>
    <row r="248" spans="2:2" ht="12.5" x14ac:dyDescent="0.25">
      <c r="B248" s="7"/>
    </row>
    <row r="249" spans="2:2" ht="12.5" x14ac:dyDescent="0.25">
      <c r="B249" s="9"/>
    </row>
    <row r="250" spans="2:2" ht="12.5" x14ac:dyDescent="0.25">
      <c r="B250" s="7"/>
    </row>
    <row r="251" spans="2:2" ht="12.5" x14ac:dyDescent="0.25">
      <c r="B251" s="7"/>
    </row>
    <row r="252" spans="2:2" ht="12.5" x14ac:dyDescent="0.25">
      <c r="B252" s="7"/>
    </row>
    <row r="253" spans="2:2" ht="12.5" x14ac:dyDescent="0.25">
      <c r="B253" s="7"/>
    </row>
    <row r="254" spans="2:2" ht="12.5" x14ac:dyDescent="0.25">
      <c r="B254" s="7"/>
    </row>
    <row r="255" spans="2:2" ht="12.5" x14ac:dyDescent="0.25">
      <c r="B255" s="7"/>
    </row>
    <row r="256" spans="2:2" ht="12.5" x14ac:dyDescent="0.25">
      <c r="B256" s="7"/>
    </row>
    <row r="257" spans="2:2" ht="12.5" x14ac:dyDescent="0.25">
      <c r="B257" s="7"/>
    </row>
    <row r="258" spans="2:2" ht="12.5" x14ac:dyDescent="0.25">
      <c r="B258" s="7"/>
    </row>
    <row r="259" spans="2:2" ht="12.5" x14ac:dyDescent="0.25">
      <c r="B259" s="7"/>
    </row>
    <row r="260" spans="2:2" ht="12.5" x14ac:dyDescent="0.25">
      <c r="B260" s="7"/>
    </row>
    <row r="262" spans="2:2" ht="12.5" x14ac:dyDescent="0.25">
      <c r="B262" s="7"/>
    </row>
    <row r="263" spans="2:2" ht="12.5" x14ac:dyDescent="0.25">
      <c r="B263" s="5"/>
    </row>
    <row r="264" spans="2:2" ht="12.5" x14ac:dyDescent="0.25">
      <c r="B264" s="6"/>
    </row>
    <row r="265" spans="2:2" ht="12.5" x14ac:dyDescent="0.25">
      <c r="B265" s="5"/>
    </row>
    <row r="266" spans="2:2" ht="12.5" x14ac:dyDescent="0.25">
      <c r="B266" s="9"/>
    </row>
    <row r="267" spans="2:2" ht="12.5" x14ac:dyDescent="0.25">
      <c r="B267" s="7"/>
    </row>
    <row r="268" spans="2:2" ht="12.5" x14ac:dyDescent="0.25">
      <c r="B268" s="5"/>
    </row>
    <row r="269" spans="2:2" ht="12.5" x14ac:dyDescent="0.25">
      <c r="B269" s="5"/>
    </row>
    <row r="271" spans="2:2" ht="12.5" x14ac:dyDescent="0.25">
      <c r="B271" s="5"/>
    </row>
    <row r="272" spans="2:2" ht="12.5" x14ac:dyDescent="0.25">
      <c r="B272" s="5"/>
    </row>
    <row r="274" spans="2:2" ht="12.5" x14ac:dyDescent="0.25">
      <c r="B274" s="7"/>
    </row>
    <row r="275" spans="2:2" ht="12.5" x14ac:dyDescent="0.25">
      <c r="B275" s="7"/>
    </row>
    <row r="276" spans="2:2" ht="12.5" x14ac:dyDescent="0.25">
      <c r="B276" s="7"/>
    </row>
    <row r="277" spans="2:2" ht="12.5" x14ac:dyDescent="0.25">
      <c r="B277" s="7"/>
    </row>
    <row r="278" spans="2:2" ht="12.5" x14ac:dyDescent="0.25">
      <c r="B278" s="7"/>
    </row>
    <row r="279" spans="2:2" ht="12.5" x14ac:dyDescent="0.25">
      <c r="B279" s="7"/>
    </row>
    <row r="280" spans="2:2" ht="12.5" x14ac:dyDescent="0.25">
      <c r="B280" s="7"/>
    </row>
    <row r="281" spans="2:2" ht="12.5" x14ac:dyDescent="0.25">
      <c r="B281" s="7"/>
    </row>
    <row r="282" spans="2:2" ht="12.5" x14ac:dyDescent="0.25">
      <c r="B282" s="9"/>
    </row>
    <row r="283" spans="2:2" ht="12.5" x14ac:dyDescent="0.25">
      <c r="B283" s="7"/>
    </row>
    <row r="284" spans="2:2" ht="12.5" x14ac:dyDescent="0.25">
      <c r="B284" s="7"/>
    </row>
    <row r="285" spans="2:2" ht="12.5" x14ac:dyDescent="0.25">
      <c r="B285" s="7"/>
    </row>
    <row r="286" spans="2:2" ht="12.5" x14ac:dyDescent="0.25">
      <c r="B286" s="7"/>
    </row>
    <row r="287" spans="2:2" ht="12.5" x14ac:dyDescent="0.25">
      <c r="B287" s="7"/>
    </row>
    <row r="288" spans="2:2" ht="12.5" x14ac:dyDescent="0.25">
      <c r="B288" s="7"/>
    </row>
    <row r="289" spans="2:2" ht="12.5" x14ac:dyDescent="0.25">
      <c r="B289" s="7"/>
    </row>
    <row r="290" spans="2:2" ht="12.5" x14ac:dyDescent="0.25">
      <c r="B290" s="7"/>
    </row>
    <row r="291" spans="2:2" ht="12.5" x14ac:dyDescent="0.25">
      <c r="B291" s="7"/>
    </row>
    <row r="292" spans="2:2" ht="12.5" x14ac:dyDescent="0.25">
      <c r="B292" s="7"/>
    </row>
    <row r="293" spans="2:2" ht="12.5" x14ac:dyDescent="0.25">
      <c r="B293" s="7"/>
    </row>
    <row r="295" spans="2:2" ht="12.5" x14ac:dyDescent="0.25">
      <c r="B295" s="7"/>
    </row>
    <row r="296" spans="2:2" ht="12.5" x14ac:dyDescent="0.25">
      <c r="B296" s="5"/>
    </row>
    <row r="297" spans="2:2" ht="12.5" x14ac:dyDescent="0.25">
      <c r="B297" s="6"/>
    </row>
    <row r="298" spans="2:2" ht="12.5" x14ac:dyDescent="0.25">
      <c r="B298" s="5"/>
    </row>
    <row r="299" spans="2:2" ht="12.5" x14ac:dyDescent="0.25">
      <c r="B299" s="9"/>
    </row>
    <row r="300" spans="2:2" ht="12.5" x14ac:dyDescent="0.25">
      <c r="B300" s="7"/>
    </row>
    <row r="301" spans="2:2" ht="12.5" x14ac:dyDescent="0.25">
      <c r="B301" s="5"/>
    </row>
    <row r="302" spans="2:2" ht="12.5" x14ac:dyDescent="0.25">
      <c r="B302" s="5"/>
    </row>
    <row r="304" spans="2:2" ht="12.5" x14ac:dyDescent="0.25">
      <c r="B304" s="5"/>
    </row>
    <row r="305" spans="2:2" ht="12.5" x14ac:dyDescent="0.25">
      <c r="B305" s="5"/>
    </row>
    <row r="307" spans="2:2" ht="12.5" x14ac:dyDescent="0.25">
      <c r="B307" s="7"/>
    </row>
    <row r="308" spans="2:2" ht="12.5" x14ac:dyDescent="0.25">
      <c r="B308" s="7"/>
    </row>
    <row r="309" spans="2:2" ht="12.5" x14ac:dyDescent="0.25">
      <c r="B309" s="7"/>
    </row>
    <row r="310" spans="2:2" ht="12.5" x14ac:dyDescent="0.25">
      <c r="B310" s="7"/>
    </row>
    <row r="311" spans="2:2" ht="12.5" x14ac:dyDescent="0.25">
      <c r="B311" s="7"/>
    </row>
    <row r="312" spans="2:2" ht="12.5" x14ac:dyDescent="0.25">
      <c r="B312" s="7"/>
    </row>
    <row r="313" spans="2:2" ht="12.5" x14ac:dyDescent="0.25">
      <c r="B313" s="7"/>
    </row>
    <row r="314" spans="2:2" ht="12.5" x14ac:dyDescent="0.25">
      <c r="B314" s="7"/>
    </row>
    <row r="315" spans="2:2" ht="12.5" x14ac:dyDescent="0.25">
      <c r="B315" s="9"/>
    </row>
    <row r="316" spans="2:2" ht="12.5" x14ac:dyDescent="0.25">
      <c r="B316" s="7"/>
    </row>
    <row r="317" spans="2:2" ht="12.5" x14ac:dyDescent="0.25">
      <c r="B317" s="7"/>
    </row>
    <row r="318" spans="2:2" ht="12.5" x14ac:dyDescent="0.25">
      <c r="B318" s="7"/>
    </row>
    <row r="319" spans="2:2" ht="12.5" x14ac:dyDescent="0.25">
      <c r="B319" s="7"/>
    </row>
    <row r="320" spans="2:2" ht="12.5" x14ac:dyDescent="0.25">
      <c r="B320" s="7"/>
    </row>
    <row r="321" spans="2:2" ht="12.5" x14ac:dyDescent="0.25">
      <c r="B321" s="7"/>
    </row>
    <row r="322" spans="2:2" ht="12.5" x14ac:dyDescent="0.25">
      <c r="B322" s="7"/>
    </row>
    <row r="323" spans="2:2" ht="12.5" x14ac:dyDescent="0.25">
      <c r="B323" s="7"/>
    </row>
    <row r="324" spans="2:2" ht="12.5" x14ac:dyDescent="0.25">
      <c r="B324" s="7"/>
    </row>
    <row r="325" spans="2:2" ht="12.5" x14ac:dyDescent="0.25">
      <c r="B325" s="7"/>
    </row>
    <row r="326" spans="2:2" ht="12.5" x14ac:dyDescent="0.25">
      <c r="B326" s="7"/>
    </row>
    <row r="328" spans="2:2" ht="12.5" x14ac:dyDescent="0.25">
      <c r="B328" s="7"/>
    </row>
    <row r="329" spans="2:2" ht="12.5" x14ac:dyDescent="0.25">
      <c r="B329" s="5"/>
    </row>
    <row r="330" spans="2:2" ht="12.5" x14ac:dyDescent="0.25">
      <c r="B330" s="6"/>
    </row>
    <row r="331" spans="2:2" ht="12.5" x14ac:dyDescent="0.25">
      <c r="B331" s="5"/>
    </row>
    <row r="332" spans="2:2" ht="12.5" x14ac:dyDescent="0.25">
      <c r="B332" s="9"/>
    </row>
    <row r="333" spans="2:2" ht="12.5" x14ac:dyDescent="0.25">
      <c r="B333" s="7"/>
    </row>
    <row r="334" spans="2:2" ht="12.5" x14ac:dyDescent="0.25">
      <c r="B334" s="5"/>
    </row>
    <row r="335" spans="2:2" ht="12.5" x14ac:dyDescent="0.25">
      <c r="B335" s="5"/>
    </row>
    <row r="337" spans="2:2" ht="12.5" x14ac:dyDescent="0.25">
      <c r="B337" s="5"/>
    </row>
    <row r="338" spans="2:2" ht="12.5" x14ac:dyDescent="0.25">
      <c r="B338" s="5"/>
    </row>
    <row r="340" spans="2:2" ht="12.5" x14ac:dyDescent="0.25">
      <c r="B340" s="7"/>
    </row>
    <row r="341" spans="2:2" ht="12.5" x14ac:dyDescent="0.25">
      <c r="B341" s="7"/>
    </row>
    <row r="342" spans="2:2" ht="12.5" x14ac:dyDescent="0.25">
      <c r="B342" s="7"/>
    </row>
    <row r="343" spans="2:2" ht="12.5" x14ac:dyDescent="0.25">
      <c r="B343" s="7"/>
    </row>
    <row r="344" spans="2:2" ht="12.5" x14ac:dyDescent="0.25">
      <c r="B344" s="7"/>
    </row>
    <row r="345" spans="2:2" ht="12.5" x14ac:dyDescent="0.25">
      <c r="B345" s="7"/>
    </row>
    <row r="346" spans="2:2" ht="12.5" x14ac:dyDescent="0.25">
      <c r="B346" s="7"/>
    </row>
    <row r="347" spans="2:2" ht="12.5" x14ac:dyDescent="0.25">
      <c r="B347" s="7"/>
    </row>
    <row r="348" spans="2:2" ht="12.5" x14ac:dyDescent="0.25">
      <c r="B348" s="9"/>
    </row>
    <row r="349" spans="2:2" ht="12.5" x14ac:dyDescent="0.25">
      <c r="B349" s="7"/>
    </row>
    <row r="350" spans="2:2" ht="12.5" x14ac:dyDescent="0.25">
      <c r="B350" s="7"/>
    </row>
    <row r="351" spans="2:2" ht="12.5" x14ac:dyDescent="0.25">
      <c r="B351" s="7"/>
    </row>
    <row r="352" spans="2:2" ht="12.5" x14ac:dyDescent="0.25">
      <c r="B352" s="7"/>
    </row>
    <row r="353" spans="2:2" ht="12.5" x14ac:dyDescent="0.25">
      <c r="B353" s="7"/>
    </row>
    <row r="354" spans="2:2" ht="12.5" x14ac:dyDescent="0.25">
      <c r="B354" s="7"/>
    </row>
    <row r="355" spans="2:2" ht="12.5" x14ac:dyDescent="0.25">
      <c r="B355" s="7"/>
    </row>
    <row r="356" spans="2:2" ht="12.5" x14ac:dyDescent="0.25">
      <c r="B356" s="7"/>
    </row>
    <row r="357" spans="2:2" ht="12.5" x14ac:dyDescent="0.25">
      <c r="B357" s="7"/>
    </row>
    <row r="358" spans="2:2" ht="12.5" x14ac:dyDescent="0.25">
      <c r="B358" s="7"/>
    </row>
    <row r="359" spans="2:2" ht="12.5" x14ac:dyDescent="0.25">
      <c r="B359" s="7"/>
    </row>
    <row r="361" spans="2:2" ht="12.5" x14ac:dyDescent="0.25">
      <c r="B361" s="7"/>
    </row>
    <row r="362" spans="2:2" ht="12.5" x14ac:dyDescent="0.25">
      <c r="B362" s="5"/>
    </row>
    <row r="363" spans="2:2" ht="12.5" x14ac:dyDescent="0.25">
      <c r="B363" s="6"/>
    </row>
    <row r="364" spans="2:2" ht="12.5" x14ac:dyDescent="0.25">
      <c r="B364" s="5"/>
    </row>
    <row r="365" spans="2:2" ht="12.5" x14ac:dyDescent="0.25">
      <c r="B365" s="9"/>
    </row>
    <row r="366" spans="2:2" ht="12.5" x14ac:dyDescent="0.25">
      <c r="B366" s="7"/>
    </row>
    <row r="367" spans="2:2" ht="12.5" x14ac:dyDescent="0.25">
      <c r="B367" s="5"/>
    </row>
    <row r="368" spans="2:2" ht="12.5" x14ac:dyDescent="0.25">
      <c r="B368" s="5"/>
    </row>
    <row r="370" spans="2:2" ht="12.5" x14ac:dyDescent="0.25">
      <c r="B370" s="5"/>
    </row>
    <row r="371" spans="2:2" ht="12.5" x14ac:dyDescent="0.25">
      <c r="B371" s="5"/>
    </row>
    <row r="373" spans="2:2" ht="12.5" x14ac:dyDescent="0.25">
      <c r="B373" s="7"/>
    </row>
    <row r="374" spans="2:2" ht="12.5" x14ac:dyDescent="0.25">
      <c r="B374" s="7"/>
    </row>
    <row r="375" spans="2:2" ht="12.5" x14ac:dyDescent="0.25">
      <c r="B375" s="7"/>
    </row>
    <row r="376" spans="2:2" ht="12.5" x14ac:dyDescent="0.25">
      <c r="B376" s="7"/>
    </row>
    <row r="377" spans="2:2" ht="12.5" x14ac:dyDescent="0.25">
      <c r="B377" s="7"/>
    </row>
    <row r="378" spans="2:2" ht="12.5" x14ac:dyDescent="0.25">
      <c r="B378" s="7"/>
    </row>
    <row r="379" spans="2:2" ht="12.5" x14ac:dyDescent="0.25">
      <c r="B379" s="7"/>
    </row>
    <row r="380" spans="2:2" ht="12.5" x14ac:dyDescent="0.25">
      <c r="B380" s="7"/>
    </row>
    <row r="381" spans="2:2" ht="12.5" x14ac:dyDescent="0.25">
      <c r="B381" s="9"/>
    </row>
    <row r="382" spans="2:2" ht="12.5" x14ac:dyDescent="0.25">
      <c r="B382" s="7"/>
    </row>
    <row r="383" spans="2:2" ht="12.5" x14ac:dyDescent="0.25">
      <c r="B383" s="7"/>
    </row>
    <row r="384" spans="2:2" ht="12.5" x14ac:dyDescent="0.25">
      <c r="B384" s="7"/>
    </row>
    <row r="385" spans="2:2" ht="12.5" x14ac:dyDescent="0.25">
      <c r="B385" s="7"/>
    </row>
    <row r="386" spans="2:2" ht="12.5" x14ac:dyDescent="0.25">
      <c r="B386" s="7"/>
    </row>
    <row r="387" spans="2:2" ht="12.5" x14ac:dyDescent="0.25">
      <c r="B387" s="7"/>
    </row>
    <row r="388" spans="2:2" ht="12.5" x14ac:dyDescent="0.25">
      <c r="B388" s="7"/>
    </row>
    <row r="389" spans="2:2" ht="12.5" x14ac:dyDescent="0.25">
      <c r="B389" s="7"/>
    </row>
    <row r="390" spans="2:2" ht="12.5" x14ac:dyDescent="0.25">
      <c r="B390" s="7"/>
    </row>
    <row r="391" spans="2:2" ht="12.5" x14ac:dyDescent="0.25">
      <c r="B391" s="7"/>
    </row>
    <row r="392" spans="2:2" ht="12.5" x14ac:dyDescent="0.25">
      <c r="B392" s="7"/>
    </row>
    <row r="394" spans="2:2" ht="12.5" x14ac:dyDescent="0.25">
      <c r="B394" s="7"/>
    </row>
    <row r="395" spans="2:2" ht="12.5" x14ac:dyDescent="0.25">
      <c r="B395" s="5"/>
    </row>
    <row r="396" spans="2:2" ht="12.5" x14ac:dyDescent="0.25">
      <c r="B396" s="6"/>
    </row>
    <row r="397" spans="2:2" ht="12.5" x14ac:dyDescent="0.25">
      <c r="B397" s="5"/>
    </row>
    <row r="398" spans="2:2" ht="12.5" x14ac:dyDescent="0.25">
      <c r="B398" s="9"/>
    </row>
    <row r="399" spans="2:2" ht="12.5" x14ac:dyDescent="0.25">
      <c r="B399" s="7"/>
    </row>
    <row r="400" spans="2:2" ht="12.5" x14ac:dyDescent="0.25">
      <c r="B400" s="5"/>
    </row>
    <row r="401" spans="2:2" ht="12.5" x14ac:dyDescent="0.25">
      <c r="B401" s="5"/>
    </row>
    <row r="403" spans="2:2" ht="12.5" x14ac:dyDescent="0.25">
      <c r="B403" s="5"/>
    </row>
    <row r="404" spans="2:2" ht="12.5" x14ac:dyDescent="0.25">
      <c r="B404" s="5"/>
    </row>
    <row r="406" spans="2:2" ht="12.5" x14ac:dyDescent="0.25">
      <c r="B406" s="7"/>
    </row>
    <row r="407" spans="2:2" ht="12.5" x14ac:dyDescent="0.25">
      <c r="B407" s="7"/>
    </row>
    <row r="408" spans="2:2" ht="12.5" x14ac:dyDescent="0.25">
      <c r="B408" s="7"/>
    </row>
    <row r="409" spans="2:2" ht="12.5" x14ac:dyDescent="0.25">
      <c r="B409" s="7"/>
    </row>
    <row r="410" spans="2:2" ht="12.5" x14ac:dyDescent="0.25">
      <c r="B410" s="7"/>
    </row>
    <row r="411" spans="2:2" ht="12.5" x14ac:dyDescent="0.25">
      <c r="B411" s="7"/>
    </row>
    <row r="412" spans="2:2" ht="12.5" x14ac:dyDescent="0.25">
      <c r="B412" s="7"/>
    </row>
    <row r="413" spans="2:2" ht="12.5" x14ac:dyDescent="0.25">
      <c r="B413" s="7"/>
    </row>
    <row r="414" spans="2:2" ht="12.5" x14ac:dyDescent="0.25">
      <c r="B414" s="9"/>
    </row>
    <row r="415" spans="2:2" ht="12.5" x14ac:dyDescent="0.25">
      <c r="B415" s="7"/>
    </row>
    <row r="416" spans="2:2" ht="12.5" x14ac:dyDescent="0.25">
      <c r="B416" s="7"/>
    </row>
    <row r="417" spans="2:2" ht="12.5" x14ac:dyDescent="0.25">
      <c r="B417" s="7"/>
    </row>
    <row r="418" spans="2:2" ht="12.5" x14ac:dyDescent="0.25">
      <c r="B418" s="7"/>
    </row>
    <row r="419" spans="2:2" ht="12.5" x14ac:dyDescent="0.25">
      <c r="B419" s="7"/>
    </row>
    <row r="420" spans="2:2" ht="12.5" x14ac:dyDescent="0.25">
      <c r="B420" s="7"/>
    </row>
    <row r="421" spans="2:2" ht="12.5" x14ac:dyDescent="0.25">
      <c r="B421" s="7"/>
    </row>
    <row r="422" spans="2:2" ht="12.5" x14ac:dyDescent="0.25">
      <c r="B422" s="7"/>
    </row>
    <row r="423" spans="2:2" ht="12.5" x14ac:dyDescent="0.25">
      <c r="B423" s="7"/>
    </row>
    <row r="424" spans="2:2" ht="12.5" x14ac:dyDescent="0.25">
      <c r="B424" s="7"/>
    </row>
    <row r="425" spans="2:2" ht="12.5" x14ac:dyDescent="0.25">
      <c r="B425" s="7"/>
    </row>
    <row r="427" spans="2:2" ht="12.5" x14ac:dyDescent="0.25">
      <c r="B427" s="7"/>
    </row>
    <row r="428" spans="2:2" ht="12.5" x14ac:dyDescent="0.25">
      <c r="B428" s="5"/>
    </row>
    <row r="429" spans="2:2" ht="12.5" x14ac:dyDescent="0.25">
      <c r="B429" s="6"/>
    </row>
    <row r="430" spans="2:2" ht="12.5" x14ac:dyDescent="0.25">
      <c r="B430" s="5"/>
    </row>
    <row r="431" spans="2:2" ht="12.5" x14ac:dyDescent="0.25">
      <c r="B431" s="9"/>
    </row>
    <row r="432" spans="2:2" ht="12.5" x14ac:dyDescent="0.25">
      <c r="B432" s="7"/>
    </row>
    <row r="433" spans="2:2" ht="12.5" x14ac:dyDescent="0.25">
      <c r="B433" s="5"/>
    </row>
    <row r="434" spans="2:2" ht="12.5" x14ac:dyDescent="0.25">
      <c r="B434" s="5"/>
    </row>
    <row r="436" spans="2:2" ht="12.5" x14ac:dyDescent="0.25">
      <c r="B436" s="5"/>
    </row>
    <row r="437" spans="2:2" ht="12.5" x14ac:dyDescent="0.25">
      <c r="B437" s="5"/>
    </row>
    <row r="439" spans="2:2" ht="12.5" x14ac:dyDescent="0.25">
      <c r="B439" s="7"/>
    </row>
    <row r="440" spans="2:2" ht="12.5" x14ac:dyDescent="0.25">
      <c r="B440" s="7"/>
    </row>
    <row r="441" spans="2:2" ht="12.5" x14ac:dyDescent="0.25">
      <c r="B441" s="7"/>
    </row>
    <row r="442" spans="2:2" ht="12.5" x14ac:dyDescent="0.25">
      <c r="B442" s="7"/>
    </row>
    <row r="443" spans="2:2" ht="12.5" x14ac:dyDescent="0.25">
      <c r="B443" s="7"/>
    </row>
    <row r="444" spans="2:2" ht="12.5" x14ac:dyDescent="0.25">
      <c r="B444" s="7"/>
    </row>
    <row r="445" spans="2:2" ht="12.5" x14ac:dyDescent="0.25">
      <c r="B445" s="7"/>
    </row>
    <row r="446" spans="2:2" ht="12.5" x14ac:dyDescent="0.25">
      <c r="B446" s="7"/>
    </row>
    <row r="447" spans="2:2" ht="12.5" x14ac:dyDescent="0.25">
      <c r="B447" s="9"/>
    </row>
    <row r="448" spans="2:2" ht="12.5" x14ac:dyDescent="0.25">
      <c r="B448" s="7"/>
    </row>
    <row r="449" spans="2:2" ht="12.5" x14ac:dyDescent="0.25">
      <c r="B449" s="7"/>
    </row>
    <row r="450" spans="2:2" ht="12.5" x14ac:dyDescent="0.25">
      <c r="B450" s="7"/>
    </row>
    <row r="451" spans="2:2" ht="12.5" x14ac:dyDescent="0.25">
      <c r="B451" s="7"/>
    </row>
    <row r="452" spans="2:2" ht="12.5" x14ac:dyDescent="0.25">
      <c r="B452" s="7"/>
    </row>
    <row r="453" spans="2:2" ht="12.5" x14ac:dyDescent="0.25">
      <c r="B453" s="7"/>
    </row>
    <row r="454" spans="2:2" ht="12.5" x14ac:dyDescent="0.25">
      <c r="B454" s="7"/>
    </row>
    <row r="455" spans="2:2" ht="12.5" x14ac:dyDescent="0.25">
      <c r="B455" s="7"/>
    </row>
    <row r="456" spans="2:2" ht="12.5" x14ac:dyDescent="0.25">
      <c r="B456" s="7"/>
    </row>
    <row r="457" spans="2:2" ht="12.5" x14ac:dyDescent="0.25">
      <c r="B457" s="7"/>
    </row>
    <row r="458" spans="2:2" ht="12.5" x14ac:dyDescent="0.25">
      <c r="B458" s="7"/>
    </row>
    <row r="460" spans="2:2" ht="12.5" x14ac:dyDescent="0.25">
      <c r="B460" s="7"/>
    </row>
    <row r="461" spans="2:2" ht="12.5" x14ac:dyDescent="0.25">
      <c r="B461" s="5"/>
    </row>
    <row r="462" spans="2:2" ht="12.5" x14ac:dyDescent="0.25">
      <c r="B462" s="6"/>
    </row>
    <row r="463" spans="2:2" ht="12.5" x14ac:dyDescent="0.25">
      <c r="B463" s="5"/>
    </row>
    <row r="464" spans="2:2" ht="12.5" x14ac:dyDescent="0.25">
      <c r="B464" s="9"/>
    </row>
    <row r="465" spans="2:2" ht="12.5" x14ac:dyDescent="0.25">
      <c r="B465" s="7"/>
    </row>
    <row r="466" spans="2:2" ht="12.5" x14ac:dyDescent="0.25">
      <c r="B466" s="5"/>
    </row>
    <row r="467" spans="2:2" ht="12.5" x14ac:dyDescent="0.25">
      <c r="B467" s="5"/>
    </row>
    <row r="469" spans="2:2" ht="12.5" x14ac:dyDescent="0.25">
      <c r="B469" s="5"/>
    </row>
    <row r="470" spans="2:2" ht="12.5" x14ac:dyDescent="0.25">
      <c r="B470" s="5"/>
    </row>
    <row r="472" spans="2:2" ht="12.5" x14ac:dyDescent="0.25">
      <c r="B472" s="7"/>
    </row>
    <row r="473" spans="2:2" ht="12.5" x14ac:dyDescent="0.25">
      <c r="B473" s="7"/>
    </row>
    <row r="474" spans="2:2" ht="12.5" x14ac:dyDescent="0.25">
      <c r="B474" s="7"/>
    </row>
    <row r="475" spans="2:2" ht="12.5" x14ac:dyDescent="0.25">
      <c r="B475" s="7"/>
    </row>
    <row r="476" spans="2:2" ht="12.5" x14ac:dyDescent="0.25">
      <c r="B476" s="7"/>
    </row>
    <row r="477" spans="2:2" ht="12.5" x14ac:dyDescent="0.25">
      <c r="B477" s="7"/>
    </row>
    <row r="478" spans="2:2" ht="12.5" x14ac:dyDescent="0.25">
      <c r="B478" s="7"/>
    </row>
    <row r="479" spans="2:2" ht="12.5" x14ac:dyDescent="0.25">
      <c r="B479" s="7"/>
    </row>
    <row r="480" spans="2:2" ht="12.5" x14ac:dyDescent="0.25">
      <c r="B480" s="9"/>
    </row>
    <row r="481" spans="2:2" ht="12.5" x14ac:dyDescent="0.25">
      <c r="B481" s="7"/>
    </row>
    <row r="482" spans="2:2" ht="12.5" x14ac:dyDescent="0.25">
      <c r="B482" s="7"/>
    </row>
    <row r="483" spans="2:2" ht="12.5" x14ac:dyDescent="0.25">
      <c r="B483" s="7"/>
    </row>
    <row r="484" spans="2:2" ht="12.5" x14ac:dyDescent="0.25">
      <c r="B484" s="7"/>
    </row>
    <row r="485" spans="2:2" ht="12.5" x14ac:dyDescent="0.25">
      <c r="B485" s="7"/>
    </row>
    <row r="486" spans="2:2" ht="12.5" x14ac:dyDescent="0.25">
      <c r="B486" s="7"/>
    </row>
    <row r="487" spans="2:2" ht="12.5" x14ac:dyDescent="0.25">
      <c r="B487" s="7"/>
    </row>
    <row r="488" spans="2:2" ht="12.5" x14ac:dyDescent="0.25">
      <c r="B488" s="7"/>
    </row>
    <row r="489" spans="2:2" ht="12.5" x14ac:dyDescent="0.25">
      <c r="B489" s="7"/>
    </row>
    <row r="490" spans="2:2" ht="12.5" x14ac:dyDescent="0.25">
      <c r="B490" s="7"/>
    </row>
    <row r="491" spans="2:2" ht="12.5" x14ac:dyDescent="0.25">
      <c r="B491" s="7"/>
    </row>
    <row r="493" spans="2:2" ht="12.5" x14ac:dyDescent="0.25">
      <c r="B493" s="7"/>
    </row>
    <row r="494" spans="2:2" ht="12.5" x14ac:dyDescent="0.25">
      <c r="B494" s="5"/>
    </row>
    <row r="495" spans="2:2" ht="12.5" x14ac:dyDescent="0.25">
      <c r="B495" s="6"/>
    </row>
    <row r="496" spans="2:2" ht="12.5" x14ac:dyDescent="0.25">
      <c r="B496" s="5"/>
    </row>
    <row r="497" spans="2:2" ht="12.5" x14ac:dyDescent="0.25">
      <c r="B497" s="9"/>
    </row>
    <row r="498" spans="2:2" ht="12.5" x14ac:dyDescent="0.25">
      <c r="B498" s="7"/>
    </row>
    <row r="499" spans="2:2" ht="12.5" x14ac:dyDescent="0.25">
      <c r="B499" s="5"/>
    </row>
    <row r="500" spans="2:2" ht="12.5" x14ac:dyDescent="0.25">
      <c r="B500" s="5"/>
    </row>
    <row r="502" spans="2:2" ht="12.5" x14ac:dyDescent="0.25">
      <c r="B502" s="5"/>
    </row>
    <row r="503" spans="2:2" ht="12.5" x14ac:dyDescent="0.25">
      <c r="B503" s="5"/>
    </row>
    <row r="505" spans="2:2" ht="12.5" x14ac:dyDescent="0.25">
      <c r="B505" s="7"/>
    </row>
    <row r="506" spans="2:2" ht="12.5" x14ac:dyDescent="0.25">
      <c r="B506" s="7"/>
    </row>
    <row r="507" spans="2:2" ht="12.5" x14ac:dyDescent="0.25">
      <c r="B507" s="7"/>
    </row>
    <row r="508" spans="2:2" ht="12.5" x14ac:dyDescent="0.25">
      <c r="B508" s="7"/>
    </row>
    <row r="509" spans="2:2" ht="12.5" x14ac:dyDescent="0.25">
      <c r="B509" s="7"/>
    </row>
    <row r="510" spans="2:2" ht="12.5" x14ac:dyDescent="0.25">
      <c r="B510" s="7"/>
    </row>
    <row r="511" spans="2:2" ht="12.5" x14ac:dyDescent="0.25">
      <c r="B511" s="7"/>
    </row>
    <row r="512" spans="2:2" ht="12.5" x14ac:dyDescent="0.25">
      <c r="B512" s="7"/>
    </row>
    <row r="513" spans="2:2" ht="12.5" x14ac:dyDescent="0.25">
      <c r="B513" s="9"/>
    </row>
    <row r="514" spans="2:2" ht="12.5" x14ac:dyDescent="0.25">
      <c r="B514" s="7"/>
    </row>
    <row r="515" spans="2:2" ht="12.5" x14ac:dyDescent="0.25">
      <c r="B515" s="7"/>
    </row>
    <row r="516" spans="2:2" ht="12.5" x14ac:dyDescent="0.25">
      <c r="B516" s="7"/>
    </row>
    <row r="517" spans="2:2" ht="12.5" x14ac:dyDescent="0.25">
      <c r="B517" s="7"/>
    </row>
    <row r="518" spans="2:2" ht="12.5" x14ac:dyDescent="0.25">
      <c r="B518" s="7"/>
    </row>
    <row r="519" spans="2:2" ht="12.5" x14ac:dyDescent="0.25">
      <c r="B519" s="7"/>
    </row>
    <row r="520" spans="2:2" ht="12.5" x14ac:dyDescent="0.25">
      <c r="B520" s="7"/>
    </row>
    <row r="521" spans="2:2" ht="12.5" x14ac:dyDescent="0.25">
      <c r="B521" s="7"/>
    </row>
    <row r="522" spans="2:2" ht="12.5" x14ac:dyDescent="0.25">
      <c r="B522" s="7"/>
    </row>
    <row r="523" spans="2:2" ht="12.5" x14ac:dyDescent="0.25">
      <c r="B523" s="7"/>
    </row>
    <row r="524" spans="2:2" ht="12.5" x14ac:dyDescent="0.25">
      <c r="B524" s="7"/>
    </row>
    <row r="526" spans="2:2" ht="12.5" x14ac:dyDescent="0.25">
      <c r="B526" s="7"/>
    </row>
    <row r="527" spans="2:2" ht="12.5" x14ac:dyDescent="0.25">
      <c r="B527" s="5"/>
    </row>
    <row r="528" spans="2:2" ht="12.5" x14ac:dyDescent="0.25">
      <c r="B528" s="6"/>
    </row>
    <row r="529" spans="2:2" ht="12.5" x14ac:dyDescent="0.25">
      <c r="B529" s="5"/>
    </row>
    <row r="530" spans="2:2" ht="12.5" x14ac:dyDescent="0.25">
      <c r="B530" s="9"/>
    </row>
    <row r="531" spans="2:2" ht="12.5" x14ac:dyDescent="0.25">
      <c r="B531" s="7"/>
    </row>
    <row r="532" spans="2:2" ht="12.5" x14ac:dyDescent="0.25">
      <c r="B532" s="5"/>
    </row>
    <row r="533" spans="2:2" ht="12.5" x14ac:dyDescent="0.25">
      <c r="B533" s="5"/>
    </row>
    <row r="535" spans="2:2" ht="12.5" x14ac:dyDescent="0.25">
      <c r="B535" s="5"/>
    </row>
    <row r="536" spans="2:2" ht="12.5" x14ac:dyDescent="0.25">
      <c r="B536" s="5"/>
    </row>
    <row r="538" spans="2:2" ht="12.5" x14ac:dyDescent="0.25">
      <c r="B538" s="7"/>
    </row>
    <row r="539" spans="2:2" ht="12.5" x14ac:dyDescent="0.25">
      <c r="B539" s="7"/>
    </row>
    <row r="540" spans="2:2" ht="12.5" x14ac:dyDescent="0.25">
      <c r="B540" s="7"/>
    </row>
    <row r="541" spans="2:2" ht="12.5" x14ac:dyDescent="0.25">
      <c r="B541" s="7"/>
    </row>
    <row r="542" spans="2:2" ht="12.5" x14ac:dyDescent="0.25">
      <c r="B542" s="7"/>
    </row>
    <row r="543" spans="2:2" ht="12.5" x14ac:dyDescent="0.25">
      <c r="B543" s="7"/>
    </row>
    <row r="544" spans="2:2" ht="12.5" x14ac:dyDescent="0.25">
      <c r="B544" s="7"/>
    </row>
    <row r="545" spans="2:2" ht="12.5" x14ac:dyDescent="0.25">
      <c r="B545" s="7"/>
    </row>
    <row r="546" spans="2:2" ht="12.5" x14ac:dyDescent="0.25">
      <c r="B546" s="9"/>
    </row>
    <row r="547" spans="2:2" ht="12.5" x14ac:dyDescent="0.25">
      <c r="B547" s="7"/>
    </row>
    <row r="548" spans="2:2" ht="12.5" x14ac:dyDescent="0.25">
      <c r="B548" s="7"/>
    </row>
    <row r="549" spans="2:2" ht="12.5" x14ac:dyDescent="0.25">
      <c r="B549" s="7"/>
    </row>
    <row r="550" spans="2:2" ht="12.5" x14ac:dyDescent="0.25">
      <c r="B550" s="7"/>
    </row>
    <row r="551" spans="2:2" ht="12.5" x14ac:dyDescent="0.25">
      <c r="B551" s="7"/>
    </row>
    <row r="552" spans="2:2" ht="12.5" x14ac:dyDescent="0.25">
      <c r="B552" s="7"/>
    </row>
    <row r="553" spans="2:2" ht="12.5" x14ac:dyDescent="0.25">
      <c r="B553" s="7"/>
    </row>
    <row r="554" spans="2:2" ht="12.5" x14ac:dyDescent="0.25">
      <c r="B554" s="7"/>
    </row>
    <row r="555" spans="2:2" ht="12.5" x14ac:dyDescent="0.25">
      <c r="B555" s="7"/>
    </row>
    <row r="556" spans="2:2" ht="12.5" x14ac:dyDescent="0.25">
      <c r="B556" s="7"/>
    </row>
    <row r="557" spans="2:2" ht="12.5" x14ac:dyDescent="0.25">
      <c r="B557" s="7"/>
    </row>
    <row r="559" spans="2:2" ht="12.5" x14ac:dyDescent="0.25">
      <c r="B559" s="7"/>
    </row>
    <row r="560" spans="2:2" ht="12.5" x14ac:dyDescent="0.25">
      <c r="B560" s="5"/>
    </row>
    <row r="561" spans="2:2" ht="12.5" x14ac:dyDescent="0.25">
      <c r="B561" s="6"/>
    </row>
    <row r="562" spans="2:2" ht="12.5" x14ac:dyDescent="0.25">
      <c r="B562" s="5"/>
    </row>
    <row r="563" spans="2:2" ht="12.5" x14ac:dyDescent="0.25">
      <c r="B563" s="9"/>
    </row>
    <row r="564" spans="2:2" ht="12.5" x14ac:dyDescent="0.25">
      <c r="B564" s="7"/>
    </row>
    <row r="565" spans="2:2" ht="12.5" x14ac:dyDescent="0.25">
      <c r="B565" s="5"/>
    </row>
    <row r="566" spans="2:2" ht="12.5" x14ac:dyDescent="0.25">
      <c r="B566" s="5"/>
    </row>
    <row r="568" spans="2:2" ht="12.5" x14ac:dyDescent="0.25">
      <c r="B568" s="5"/>
    </row>
    <row r="569" spans="2:2" ht="12.5" x14ac:dyDescent="0.25">
      <c r="B569" s="5"/>
    </row>
    <row r="571" spans="2:2" ht="12.5" x14ac:dyDescent="0.25">
      <c r="B571" s="7"/>
    </row>
    <row r="572" spans="2:2" ht="12.5" x14ac:dyDescent="0.25">
      <c r="B572" s="7"/>
    </row>
    <row r="573" spans="2:2" ht="12.5" x14ac:dyDescent="0.25">
      <c r="B573" s="7"/>
    </row>
    <row r="574" spans="2:2" ht="12.5" x14ac:dyDescent="0.25">
      <c r="B574" s="7"/>
    </row>
    <row r="575" spans="2:2" ht="12.5" x14ac:dyDescent="0.25">
      <c r="B575" s="7"/>
    </row>
    <row r="576" spans="2:2" ht="12.5" x14ac:dyDescent="0.25">
      <c r="B576" s="7"/>
    </row>
    <row r="577" spans="2:2" ht="12.5" x14ac:dyDescent="0.25">
      <c r="B577" s="7"/>
    </row>
    <row r="578" spans="2:2" ht="12.5" x14ac:dyDescent="0.25">
      <c r="B578" s="7"/>
    </row>
    <row r="579" spans="2:2" ht="12.5" x14ac:dyDescent="0.25">
      <c r="B579" s="9"/>
    </row>
    <row r="580" spans="2:2" ht="12.5" x14ac:dyDescent="0.25">
      <c r="B580" s="7"/>
    </row>
    <row r="581" spans="2:2" ht="12.5" x14ac:dyDescent="0.25">
      <c r="B581" s="7"/>
    </row>
    <row r="582" spans="2:2" ht="12.5" x14ac:dyDescent="0.25">
      <c r="B582" s="7"/>
    </row>
    <row r="583" spans="2:2" ht="12.5" x14ac:dyDescent="0.25">
      <c r="B583" s="7"/>
    </row>
    <row r="584" spans="2:2" ht="12.5" x14ac:dyDescent="0.25">
      <c r="B584" s="7"/>
    </row>
    <row r="585" spans="2:2" ht="12.5" x14ac:dyDescent="0.25">
      <c r="B585" s="7"/>
    </row>
    <row r="586" spans="2:2" ht="12.5" x14ac:dyDescent="0.25">
      <c r="B586" s="7"/>
    </row>
    <row r="587" spans="2:2" ht="12.5" x14ac:dyDescent="0.25">
      <c r="B587" s="7"/>
    </row>
    <row r="588" spans="2:2" ht="12.5" x14ac:dyDescent="0.25">
      <c r="B588" s="7"/>
    </row>
    <row r="589" spans="2:2" ht="12.5" x14ac:dyDescent="0.25">
      <c r="B589" s="7"/>
    </row>
    <row r="590" spans="2:2" ht="12.5" x14ac:dyDescent="0.25">
      <c r="B590" s="7"/>
    </row>
    <row r="592" spans="2:2" ht="12.5" x14ac:dyDescent="0.25">
      <c r="B592" s="7"/>
    </row>
    <row r="593" spans="2:2" ht="12.5" x14ac:dyDescent="0.25">
      <c r="B593" s="5"/>
    </row>
    <row r="594" spans="2:2" ht="12.5" x14ac:dyDescent="0.25">
      <c r="B594" s="6"/>
    </row>
    <row r="595" spans="2:2" ht="12.5" x14ac:dyDescent="0.25">
      <c r="B595" s="5"/>
    </row>
    <row r="596" spans="2:2" ht="12.5" x14ac:dyDescent="0.25">
      <c r="B596" s="9"/>
    </row>
    <row r="597" spans="2:2" ht="12.5" x14ac:dyDescent="0.25">
      <c r="B597" s="7"/>
    </row>
    <row r="598" spans="2:2" ht="12.5" x14ac:dyDescent="0.25">
      <c r="B598" s="5"/>
    </row>
    <row r="599" spans="2:2" ht="12.5" x14ac:dyDescent="0.25">
      <c r="B599" s="5"/>
    </row>
    <row r="601" spans="2:2" ht="12.5" x14ac:dyDescent="0.25">
      <c r="B601" s="5"/>
    </row>
    <row r="602" spans="2:2" ht="12.5" x14ac:dyDescent="0.25">
      <c r="B602" s="5"/>
    </row>
    <row r="604" spans="2:2" ht="12.5" x14ac:dyDescent="0.25">
      <c r="B604" s="7"/>
    </row>
    <row r="605" spans="2:2" ht="12.5" x14ac:dyDescent="0.25">
      <c r="B605" s="7"/>
    </row>
    <row r="606" spans="2:2" ht="12.5" x14ac:dyDescent="0.25">
      <c r="B606" s="7"/>
    </row>
    <row r="607" spans="2:2" ht="12.5" x14ac:dyDescent="0.25">
      <c r="B607" s="7"/>
    </row>
    <row r="608" spans="2:2" ht="12.5" x14ac:dyDescent="0.25">
      <c r="B608" s="7"/>
    </row>
    <row r="609" spans="2:2" ht="12.5" x14ac:dyDescent="0.25">
      <c r="B609" s="7"/>
    </row>
    <row r="610" spans="2:2" ht="12.5" x14ac:dyDescent="0.25">
      <c r="B610" s="7"/>
    </row>
    <row r="611" spans="2:2" ht="12.5" x14ac:dyDescent="0.25">
      <c r="B611" s="7"/>
    </row>
    <row r="612" spans="2:2" ht="12.5" x14ac:dyDescent="0.25">
      <c r="B612" s="9"/>
    </row>
    <row r="613" spans="2:2" ht="12.5" x14ac:dyDescent="0.25">
      <c r="B613" s="7"/>
    </row>
    <row r="614" spans="2:2" ht="12.5" x14ac:dyDescent="0.25">
      <c r="B614" s="7"/>
    </row>
    <row r="615" spans="2:2" ht="12.5" x14ac:dyDescent="0.25">
      <c r="B615" s="7"/>
    </row>
    <row r="616" spans="2:2" ht="12.5" x14ac:dyDescent="0.25">
      <c r="B616" s="7"/>
    </row>
    <row r="617" spans="2:2" ht="12.5" x14ac:dyDescent="0.25">
      <c r="B617" s="7"/>
    </row>
    <row r="618" spans="2:2" ht="12.5" x14ac:dyDescent="0.25">
      <c r="B618" s="7"/>
    </row>
    <row r="619" spans="2:2" ht="12.5" x14ac:dyDescent="0.25">
      <c r="B619" s="7"/>
    </row>
    <row r="620" spans="2:2" ht="12.5" x14ac:dyDescent="0.25">
      <c r="B620" s="7"/>
    </row>
    <row r="621" spans="2:2" ht="12.5" x14ac:dyDescent="0.25">
      <c r="B621" s="7"/>
    </row>
    <row r="622" spans="2:2" ht="12.5" x14ac:dyDescent="0.25">
      <c r="B622" s="7"/>
    </row>
    <row r="623" spans="2:2" ht="12.5" x14ac:dyDescent="0.25">
      <c r="B623" s="7"/>
    </row>
    <row r="625" spans="2:2" ht="12.5" x14ac:dyDescent="0.25">
      <c r="B625" s="7"/>
    </row>
    <row r="626" spans="2:2" ht="12.5" x14ac:dyDescent="0.25">
      <c r="B626" s="5"/>
    </row>
    <row r="627" spans="2:2" ht="12.5" x14ac:dyDescent="0.25">
      <c r="B627" s="6"/>
    </row>
    <row r="628" spans="2:2" ht="12.5" x14ac:dyDescent="0.25">
      <c r="B628" s="5"/>
    </row>
    <row r="629" spans="2:2" ht="12.5" x14ac:dyDescent="0.25">
      <c r="B629" s="9"/>
    </row>
    <row r="630" spans="2:2" ht="12.5" x14ac:dyDescent="0.25">
      <c r="B630" s="7"/>
    </row>
    <row r="631" spans="2:2" ht="12.5" x14ac:dyDescent="0.25">
      <c r="B631" s="5"/>
    </row>
    <row r="632" spans="2:2" ht="12.5" x14ac:dyDescent="0.25">
      <c r="B632" s="5"/>
    </row>
    <row r="634" spans="2:2" ht="12.5" x14ac:dyDescent="0.25">
      <c r="B634" s="5"/>
    </row>
    <row r="635" spans="2:2" ht="12.5" x14ac:dyDescent="0.25">
      <c r="B635" s="5"/>
    </row>
    <row r="637" spans="2:2" ht="12.5" x14ac:dyDescent="0.25">
      <c r="B637" s="7"/>
    </row>
    <row r="638" spans="2:2" ht="12.5" x14ac:dyDescent="0.25">
      <c r="B638" s="7"/>
    </row>
    <row r="639" spans="2:2" ht="12.5" x14ac:dyDescent="0.25">
      <c r="B639" s="7"/>
    </row>
    <row r="640" spans="2:2" ht="12.5" x14ac:dyDescent="0.25">
      <c r="B640" s="7"/>
    </row>
    <row r="641" spans="2:2" ht="12.5" x14ac:dyDescent="0.25">
      <c r="B641" s="7"/>
    </row>
    <row r="642" spans="2:2" ht="12.5" x14ac:dyDescent="0.25">
      <c r="B642" s="7"/>
    </row>
    <row r="643" spans="2:2" ht="12.5" x14ac:dyDescent="0.25">
      <c r="B643" s="7"/>
    </row>
    <row r="644" spans="2:2" ht="12.5" x14ac:dyDescent="0.25">
      <c r="B644" s="7"/>
    </row>
    <row r="645" spans="2:2" ht="12.5" x14ac:dyDescent="0.25">
      <c r="B645" s="9"/>
    </row>
    <row r="646" spans="2:2" ht="12.5" x14ac:dyDescent="0.25">
      <c r="B646" s="7"/>
    </row>
    <row r="647" spans="2:2" ht="12.5" x14ac:dyDescent="0.25">
      <c r="B647" s="7"/>
    </row>
    <row r="648" spans="2:2" ht="12.5" x14ac:dyDescent="0.25">
      <c r="B648" s="7"/>
    </row>
    <row r="649" spans="2:2" ht="12.5" x14ac:dyDescent="0.25">
      <c r="B649" s="7"/>
    </row>
    <row r="650" spans="2:2" ht="12.5" x14ac:dyDescent="0.25">
      <c r="B650" s="7"/>
    </row>
    <row r="651" spans="2:2" ht="12.5" x14ac:dyDescent="0.25">
      <c r="B651" s="7"/>
    </row>
    <row r="652" spans="2:2" ht="12.5" x14ac:dyDescent="0.25">
      <c r="B652" s="7"/>
    </row>
    <row r="653" spans="2:2" ht="12.5" x14ac:dyDescent="0.25">
      <c r="B653" s="7"/>
    </row>
    <row r="654" spans="2:2" ht="12.5" x14ac:dyDescent="0.25">
      <c r="B654" s="7"/>
    </row>
    <row r="655" spans="2:2" ht="12.5" x14ac:dyDescent="0.25">
      <c r="B655" s="7"/>
    </row>
    <row r="656" spans="2:2" ht="12.5" x14ac:dyDescent="0.25">
      <c r="B656" s="7"/>
    </row>
    <row r="658" spans="2:2" ht="12.5" x14ac:dyDescent="0.25">
      <c r="B658" s="7"/>
    </row>
    <row r="659" spans="2:2" ht="12.5" x14ac:dyDescent="0.25">
      <c r="B659" s="5"/>
    </row>
    <row r="660" spans="2:2" ht="12.5" x14ac:dyDescent="0.25">
      <c r="B660" s="6"/>
    </row>
    <row r="661" spans="2:2" ht="12.5" x14ac:dyDescent="0.25">
      <c r="B661" s="5"/>
    </row>
    <row r="662" spans="2:2" ht="12.5" x14ac:dyDescent="0.25">
      <c r="B662" s="9"/>
    </row>
    <row r="663" spans="2:2" ht="12.5" x14ac:dyDescent="0.25">
      <c r="B663" s="7"/>
    </row>
    <row r="664" spans="2:2" ht="12.5" x14ac:dyDescent="0.25">
      <c r="B664" s="5"/>
    </row>
    <row r="665" spans="2:2" ht="12.5" x14ac:dyDescent="0.25">
      <c r="B665" s="5"/>
    </row>
    <row r="667" spans="2:2" ht="12.5" x14ac:dyDescent="0.25">
      <c r="B667" s="5"/>
    </row>
    <row r="668" spans="2:2" ht="12.5" x14ac:dyDescent="0.25">
      <c r="B668" s="5"/>
    </row>
    <row r="670" spans="2:2" ht="12.5" x14ac:dyDescent="0.25">
      <c r="B670" s="7"/>
    </row>
    <row r="671" spans="2:2" ht="12.5" x14ac:dyDescent="0.25">
      <c r="B671" s="7"/>
    </row>
    <row r="672" spans="2:2" ht="12.5" x14ac:dyDescent="0.25">
      <c r="B672" s="7"/>
    </row>
    <row r="673" spans="2:2" ht="12.5" x14ac:dyDescent="0.25">
      <c r="B673" s="7"/>
    </row>
    <row r="674" spans="2:2" ht="12.5" x14ac:dyDescent="0.25">
      <c r="B674" s="7"/>
    </row>
    <row r="675" spans="2:2" ht="12.5" x14ac:dyDescent="0.25">
      <c r="B675" s="7"/>
    </row>
    <row r="676" spans="2:2" ht="12.5" x14ac:dyDescent="0.25">
      <c r="B676" s="7"/>
    </row>
    <row r="677" spans="2:2" ht="12.5" x14ac:dyDescent="0.25">
      <c r="B677" s="7"/>
    </row>
    <row r="678" spans="2:2" ht="12.5" x14ac:dyDescent="0.25">
      <c r="B678" s="9"/>
    </row>
    <row r="679" spans="2:2" ht="12.5" x14ac:dyDescent="0.25">
      <c r="B679" s="7"/>
    </row>
    <row r="680" spans="2:2" ht="12.5" x14ac:dyDescent="0.25">
      <c r="B680" s="7"/>
    </row>
    <row r="681" spans="2:2" ht="12.5" x14ac:dyDescent="0.25">
      <c r="B681" s="7"/>
    </row>
    <row r="682" spans="2:2" ht="12.5" x14ac:dyDescent="0.25">
      <c r="B682" s="7"/>
    </row>
    <row r="683" spans="2:2" ht="12.5" x14ac:dyDescent="0.25">
      <c r="B683" s="7"/>
    </row>
    <row r="684" spans="2:2" ht="12.5" x14ac:dyDescent="0.25">
      <c r="B684" s="7"/>
    </row>
    <row r="685" spans="2:2" ht="12.5" x14ac:dyDescent="0.25">
      <c r="B685" s="7"/>
    </row>
    <row r="686" spans="2:2" ht="12.5" x14ac:dyDescent="0.25">
      <c r="B686" s="7"/>
    </row>
    <row r="687" spans="2:2" ht="12.5" x14ac:dyDescent="0.25">
      <c r="B687" s="7"/>
    </row>
    <row r="688" spans="2:2" ht="12.5" x14ac:dyDescent="0.25">
      <c r="B688" s="7"/>
    </row>
    <row r="689" spans="2:2" ht="12.5" x14ac:dyDescent="0.25">
      <c r="B689" s="7"/>
    </row>
    <row r="691" spans="2:2" ht="12.5" x14ac:dyDescent="0.25">
      <c r="B691" s="7"/>
    </row>
    <row r="692" spans="2:2" ht="12.5" x14ac:dyDescent="0.25">
      <c r="B692" s="5"/>
    </row>
    <row r="693" spans="2:2" ht="12.5" x14ac:dyDescent="0.25">
      <c r="B693" s="6"/>
    </row>
    <row r="694" spans="2:2" ht="12.5" x14ac:dyDescent="0.25">
      <c r="B694" s="5"/>
    </row>
    <row r="695" spans="2:2" ht="12.5" x14ac:dyDescent="0.25">
      <c r="B695" s="9"/>
    </row>
    <row r="696" spans="2:2" ht="12.5" x14ac:dyDescent="0.25">
      <c r="B696" s="7"/>
    </row>
    <row r="697" spans="2:2" ht="12.5" x14ac:dyDescent="0.25">
      <c r="B697" s="5"/>
    </row>
    <row r="698" spans="2:2" ht="12.5" x14ac:dyDescent="0.25">
      <c r="B698" s="5"/>
    </row>
    <row r="700" spans="2:2" ht="12.5" x14ac:dyDescent="0.25">
      <c r="B700" s="5"/>
    </row>
    <row r="701" spans="2:2" ht="12.5" x14ac:dyDescent="0.25">
      <c r="B701" s="5"/>
    </row>
    <row r="703" spans="2:2" ht="12.5" x14ac:dyDescent="0.25">
      <c r="B703" s="7"/>
    </row>
    <row r="704" spans="2:2" ht="12.5" x14ac:dyDescent="0.25">
      <c r="B704" s="7"/>
    </row>
    <row r="705" spans="2:2" ht="12.5" x14ac:dyDescent="0.25">
      <c r="B705" s="7"/>
    </row>
    <row r="706" spans="2:2" ht="12.5" x14ac:dyDescent="0.25">
      <c r="B706" s="7"/>
    </row>
    <row r="707" spans="2:2" ht="12.5" x14ac:dyDescent="0.25">
      <c r="B707" s="7"/>
    </row>
    <row r="708" spans="2:2" ht="12.5" x14ac:dyDescent="0.25">
      <c r="B708" s="7"/>
    </row>
    <row r="709" spans="2:2" ht="12.5" x14ac:dyDescent="0.25">
      <c r="B709" s="7"/>
    </row>
    <row r="710" spans="2:2" ht="12.5" x14ac:dyDescent="0.25">
      <c r="B710" s="7"/>
    </row>
    <row r="711" spans="2:2" ht="12.5" x14ac:dyDescent="0.25">
      <c r="B711" s="9"/>
    </row>
    <row r="712" spans="2:2" ht="12.5" x14ac:dyDescent="0.25">
      <c r="B712" s="7"/>
    </row>
    <row r="713" spans="2:2" ht="12.5" x14ac:dyDescent="0.25">
      <c r="B713" s="7"/>
    </row>
    <row r="714" spans="2:2" ht="12.5" x14ac:dyDescent="0.25">
      <c r="B714" s="7"/>
    </row>
    <row r="715" spans="2:2" ht="12.5" x14ac:dyDescent="0.25">
      <c r="B715" s="7"/>
    </row>
    <row r="716" spans="2:2" ht="12.5" x14ac:dyDescent="0.25">
      <c r="B716" s="7"/>
    </row>
    <row r="717" spans="2:2" ht="12.5" x14ac:dyDescent="0.25">
      <c r="B717" s="7"/>
    </row>
    <row r="718" spans="2:2" ht="12.5" x14ac:dyDescent="0.25">
      <c r="B718" s="7"/>
    </row>
    <row r="719" spans="2:2" ht="12.5" x14ac:dyDescent="0.25">
      <c r="B719" s="7"/>
    </row>
    <row r="720" spans="2:2" ht="12.5" x14ac:dyDescent="0.25">
      <c r="B720" s="7"/>
    </row>
    <row r="721" spans="2:2" ht="12.5" x14ac:dyDescent="0.25">
      <c r="B721" s="7"/>
    </row>
    <row r="722" spans="2:2" ht="12.5" x14ac:dyDescent="0.25">
      <c r="B722" s="7"/>
    </row>
    <row r="724" spans="2:2" ht="12.5" x14ac:dyDescent="0.25">
      <c r="B724" s="7"/>
    </row>
    <row r="725" spans="2:2" ht="12.5" x14ac:dyDescent="0.25">
      <c r="B725" s="5"/>
    </row>
    <row r="726" spans="2:2" ht="12.5" x14ac:dyDescent="0.25">
      <c r="B726" s="6"/>
    </row>
    <row r="727" spans="2:2" ht="12.5" x14ac:dyDescent="0.25">
      <c r="B727" s="5"/>
    </row>
    <row r="728" spans="2:2" ht="12.5" x14ac:dyDescent="0.25">
      <c r="B728" s="9"/>
    </row>
    <row r="729" spans="2:2" ht="12.5" x14ac:dyDescent="0.25">
      <c r="B729" s="7"/>
    </row>
    <row r="730" spans="2:2" ht="12.5" x14ac:dyDescent="0.25">
      <c r="B730" s="5"/>
    </row>
    <row r="731" spans="2:2" ht="12.5" x14ac:dyDescent="0.25">
      <c r="B731" s="5"/>
    </row>
    <row r="733" spans="2:2" ht="12.5" x14ac:dyDescent="0.25">
      <c r="B733" s="5"/>
    </row>
    <row r="734" spans="2:2" ht="12.5" x14ac:dyDescent="0.25">
      <c r="B734" s="5"/>
    </row>
    <row r="736" spans="2:2" ht="12.5" x14ac:dyDescent="0.25">
      <c r="B736" s="7"/>
    </row>
    <row r="737" spans="2:2" ht="12.5" x14ac:dyDescent="0.25">
      <c r="B737" s="7"/>
    </row>
    <row r="738" spans="2:2" ht="12.5" x14ac:dyDescent="0.25">
      <c r="B738" s="7"/>
    </row>
    <row r="739" spans="2:2" ht="12.5" x14ac:dyDescent="0.25">
      <c r="B739" s="7"/>
    </row>
    <row r="740" spans="2:2" ht="12.5" x14ac:dyDescent="0.25">
      <c r="B740" s="7"/>
    </row>
    <row r="741" spans="2:2" ht="12.5" x14ac:dyDescent="0.25">
      <c r="B741" s="7"/>
    </row>
    <row r="742" spans="2:2" ht="12.5" x14ac:dyDescent="0.25">
      <c r="B742" s="7"/>
    </row>
    <row r="743" spans="2:2" ht="12.5" x14ac:dyDescent="0.25">
      <c r="B743" s="7"/>
    </row>
    <row r="744" spans="2:2" ht="12.5" x14ac:dyDescent="0.25">
      <c r="B744" s="9"/>
    </row>
    <row r="745" spans="2:2" ht="12.5" x14ac:dyDescent="0.25">
      <c r="B745" s="7"/>
    </row>
    <row r="746" spans="2:2" ht="12.5" x14ac:dyDescent="0.25">
      <c r="B746" s="7"/>
    </row>
    <row r="747" spans="2:2" ht="12.5" x14ac:dyDescent="0.25">
      <c r="B747" s="7"/>
    </row>
    <row r="748" spans="2:2" ht="12.5" x14ac:dyDescent="0.25">
      <c r="B748" s="7"/>
    </row>
    <row r="749" spans="2:2" ht="12.5" x14ac:dyDescent="0.25">
      <c r="B749" s="7"/>
    </row>
    <row r="750" spans="2:2" ht="12.5" x14ac:dyDescent="0.25">
      <c r="B750" s="7"/>
    </row>
    <row r="751" spans="2:2" ht="12.5" x14ac:dyDescent="0.25">
      <c r="B751" s="7"/>
    </row>
    <row r="752" spans="2:2" ht="12.5" x14ac:dyDescent="0.25">
      <c r="B752" s="7"/>
    </row>
    <row r="753" spans="2:2" ht="12.5" x14ac:dyDescent="0.25">
      <c r="B753" s="7"/>
    </row>
    <row r="754" spans="2:2" ht="12.5" x14ac:dyDescent="0.25">
      <c r="B754" s="7"/>
    </row>
    <row r="755" spans="2:2" ht="12.5" x14ac:dyDescent="0.25">
      <c r="B755" s="7"/>
    </row>
    <row r="757" spans="2:2" ht="12.5" x14ac:dyDescent="0.25">
      <c r="B757" s="7"/>
    </row>
    <row r="758" spans="2:2" ht="12.5" x14ac:dyDescent="0.25">
      <c r="B758" s="5"/>
    </row>
    <row r="759" spans="2:2" ht="12.5" x14ac:dyDescent="0.25">
      <c r="B759" s="6"/>
    </row>
    <row r="760" spans="2:2" ht="12.5" x14ac:dyDescent="0.25">
      <c r="B760" s="5"/>
    </row>
    <row r="761" spans="2:2" ht="12.5" x14ac:dyDescent="0.25">
      <c r="B761" s="9"/>
    </row>
    <row r="762" spans="2:2" ht="12.5" x14ac:dyDescent="0.25">
      <c r="B762" s="7"/>
    </row>
    <row r="763" spans="2:2" ht="12.5" x14ac:dyDescent="0.25">
      <c r="B763" s="5"/>
    </row>
    <row r="764" spans="2:2" ht="12.5" x14ac:dyDescent="0.25">
      <c r="B764" s="5"/>
    </row>
    <row r="766" spans="2:2" ht="12.5" x14ac:dyDescent="0.25">
      <c r="B766" s="5"/>
    </row>
    <row r="767" spans="2:2" ht="12.5" x14ac:dyDescent="0.25">
      <c r="B767" s="5"/>
    </row>
    <row r="769" spans="2:2" ht="12.5" x14ac:dyDescent="0.25">
      <c r="B769" s="7"/>
    </row>
    <row r="770" spans="2:2" ht="12.5" x14ac:dyDescent="0.25">
      <c r="B770" s="7"/>
    </row>
    <row r="771" spans="2:2" ht="12.5" x14ac:dyDescent="0.25">
      <c r="B771" s="7"/>
    </row>
    <row r="772" spans="2:2" ht="12.5" x14ac:dyDescent="0.25">
      <c r="B772" s="7"/>
    </row>
    <row r="773" spans="2:2" ht="12.5" x14ac:dyDescent="0.25">
      <c r="B773" s="7"/>
    </row>
    <row r="774" spans="2:2" ht="12.5" x14ac:dyDescent="0.25">
      <c r="B774" s="7"/>
    </row>
    <row r="775" spans="2:2" ht="12.5" x14ac:dyDescent="0.25">
      <c r="B775" s="7"/>
    </row>
    <row r="776" spans="2:2" ht="12.5" x14ac:dyDescent="0.25">
      <c r="B776" s="7"/>
    </row>
    <row r="777" spans="2:2" ht="12.5" x14ac:dyDescent="0.25">
      <c r="B777" s="9"/>
    </row>
    <row r="778" spans="2:2" ht="12.5" x14ac:dyDescent="0.25">
      <c r="B778" s="7"/>
    </row>
    <row r="779" spans="2:2" ht="12.5" x14ac:dyDescent="0.25">
      <c r="B779" s="7"/>
    </row>
    <row r="780" spans="2:2" ht="12.5" x14ac:dyDescent="0.25">
      <c r="B780" s="7"/>
    </row>
    <row r="781" spans="2:2" ht="12.5" x14ac:dyDescent="0.25">
      <c r="B781" s="7"/>
    </row>
    <row r="782" spans="2:2" ht="12.5" x14ac:dyDescent="0.25">
      <c r="B782" s="7"/>
    </row>
    <row r="783" spans="2:2" ht="12.5" x14ac:dyDescent="0.25">
      <c r="B783" s="7"/>
    </row>
    <row r="784" spans="2:2" ht="12.5" x14ac:dyDescent="0.25">
      <c r="B784" s="7"/>
    </row>
    <row r="785" spans="2:2" ht="12.5" x14ac:dyDescent="0.25">
      <c r="B785" s="7"/>
    </row>
    <row r="786" spans="2:2" ht="12.5" x14ac:dyDescent="0.25">
      <c r="B786" s="7"/>
    </row>
    <row r="787" spans="2:2" ht="12.5" x14ac:dyDescent="0.25">
      <c r="B787" s="7"/>
    </row>
    <row r="788" spans="2:2" ht="12.5" x14ac:dyDescent="0.25">
      <c r="B788" s="7"/>
    </row>
    <row r="790" spans="2:2" ht="12.5" x14ac:dyDescent="0.25">
      <c r="B790" s="7"/>
    </row>
    <row r="791" spans="2:2" ht="12.5" x14ac:dyDescent="0.25">
      <c r="B791" s="5"/>
    </row>
    <row r="792" spans="2:2" ht="12.5" x14ac:dyDescent="0.25">
      <c r="B792" s="6"/>
    </row>
    <row r="793" spans="2:2" ht="12.5" x14ac:dyDescent="0.25">
      <c r="B793" s="5"/>
    </row>
    <row r="794" spans="2:2" ht="12.5" x14ac:dyDescent="0.25">
      <c r="B794" s="9"/>
    </row>
    <row r="795" spans="2:2" ht="12.5" x14ac:dyDescent="0.25">
      <c r="B795" s="7"/>
    </row>
    <row r="796" spans="2:2" ht="12.5" x14ac:dyDescent="0.25">
      <c r="B796" s="5"/>
    </row>
    <row r="797" spans="2:2" ht="12.5" x14ac:dyDescent="0.25">
      <c r="B797" s="5"/>
    </row>
    <row r="799" spans="2:2" ht="12.5" x14ac:dyDescent="0.25">
      <c r="B799" s="5"/>
    </row>
    <row r="800" spans="2:2" ht="12.5" x14ac:dyDescent="0.25">
      <c r="B800" s="5"/>
    </row>
    <row r="802" spans="2:2" ht="12.5" x14ac:dyDescent="0.25">
      <c r="B802" s="7"/>
    </row>
    <row r="803" spans="2:2" ht="12.5" x14ac:dyDescent="0.25">
      <c r="B803" s="7"/>
    </row>
    <row r="804" spans="2:2" ht="12.5" x14ac:dyDescent="0.25">
      <c r="B804" s="7"/>
    </row>
    <row r="805" spans="2:2" ht="12.5" x14ac:dyDescent="0.25">
      <c r="B805" s="7"/>
    </row>
    <row r="806" spans="2:2" ht="12.5" x14ac:dyDescent="0.25">
      <c r="B806" s="7"/>
    </row>
    <row r="807" spans="2:2" ht="12.5" x14ac:dyDescent="0.25">
      <c r="B807" s="7"/>
    </row>
    <row r="808" spans="2:2" ht="12.5" x14ac:dyDescent="0.25">
      <c r="B808" s="7"/>
    </row>
    <row r="809" spans="2:2" ht="12.5" x14ac:dyDescent="0.25">
      <c r="B809" s="7"/>
    </row>
    <row r="810" spans="2:2" ht="12.5" x14ac:dyDescent="0.25">
      <c r="B810" s="9"/>
    </row>
    <row r="811" spans="2:2" ht="12.5" x14ac:dyDescent="0.25">
      <c r="B811" s="7"/>
    </row>
    <row r="812" spans="2:2" ht="12.5" x14ac:dyDescent="0.25">
      <c r="B812" s="7"/>
    </row>
    <row r="813" spans="2:2" ht="12.5" x14ac:dyDescent="0.25">
      <c r="B813" s="7"/>
    </row>
    <row r="814" spans="2:2" ht="12.5" x14ac:dyDescent="0.25">
      <c r="B814" s="7"/>
    </row>
    <row r="815" spans="2:2" ht="12.5" x14ac:dyDescent="0.25">
      <c r="B815" s="7"/>
    </row>
    <row r="816" spans="2:2" ht="12.5" x14ac:dyDescent="0.25">
      <c r="B816" s="7"/>
    </row>
    <row r="817" spans="2:2" ht="12.5" x14ac:dyDescent="0.25">
      <c r="B817" s="7"/>
    </row>
    <row r="818" spans="2:2" ht="12.5" x14ac:dyDescent="0.25">
      <c r="B818" s="7"/>
    </row>
    <row r="819" spans="2:2" ht="12.5" x14ac:dyDescent="0.25">
      <c r="B819" s="7"/>
    </row>
    <row r="820" spans="2:2" ht="12.5" x14ac:dyDescent="0.25">
      <c r="B820" s="7"/>
    </row>
    <row r="821" spans="2:2" ht="12.5" x14ac:dyDescent="0.25">
      <c r="B821" s="7"/>
    </row>
    <row r="823" spans="2:2" ht="12.5" x14ac:dyDescent="0.25">
      <c r="B823" s="7"/>
    </row>
    <row r="824" spans="2:2" ht="12.5" x14ac:dyDescent="0.25">
      <c r="B824" s="5"/>
    </row>
    <row r="825" spans="2:2" ht="12.5" x14ac:dyDescent="0.25">
      <c r="B825" s="6"/>
    </row>
    <row r="826" spans="2:2" ht="12.5" x14ac:dyDescent="0.25">
      <c r="B826" s="5"/>
    </row>
    <row r="827" spans="2:2" ht="12.5" x14ac:dyDescent="0.25">
      <c r="B827" s="9"/>
    </row>
    <row r="828" spans="2:2" ht="12.5" x14ac:dyDescent="0.25">
      <c r="B828" s="7"/>
    </row>
    <row r="829" spans="2:2" ht="12.5" x14ac:dyDescent="0.25">
      <c r="B829" s="5"/>
    </row>
    <row r="830" spans="2:2" ht="12.5" x14ac:dyDescent="0.25">
      <c r="B830" s="5"/>
    </row>
    <row r="832" spans="2:2" ht="12.5" x14ac:dyDescent="0.25">
      <c r="B832" s="5"/>
    </row>
    <row r="833" spans="2:2" ht="12.5" x14ac:dyDescent="0.25">
      <c r="B833" s="5"/>
    </row>
    <row r="835" spans="2:2" ht="12.5" x14ac:dyDescent="0.25">
      <c r="B835" s="7"/>
    </row>
    <row r="836" spans="2:2" ht="12.5" x14ac:dyDescent="0.25">
      <c r="B836" s="7"/>
    </row>
    <row r="837" spans="2:2" ht="12.5" x14ac:dyDescent="0.25">
      <c r="B837" s="7"/>
    </row>
    <row r="838" spans="2:2" ht="12.5" x14ac:dyDescent="0.25">
      <c r="B838" s="7"/>
    </row>
    <row r="839" spans="2:2" ht="12.5" x14ac:dyDescent="0.25">
      <c r="B839" s="7"/>
    </row>
    <row r="840" spans="2:2" ht="12.5" x14ac:dyDescent="0.25">
      <c r="B840" s="7"/>
    </row>
    <row r="841" spans="2:2" ht="12.5" x14ac:dyDescent="0.25">
      <c r="B841" s="7"/>
    </row>
    <row r="842" spans="2:2" ht="12.5" x14ac:dyDescent="0.25">
      <c r="B842" s="7"/>
    </row>
    <row r="843" spans="2:2" ht="12.5" x14ac:dyDescent="0.25">
      <c r="B843" s="9"/>
    </row>
    <row r="844" spans="2:2" ht="12.5" x14ac:dyDescent="0.25">
      <c r="B844" s="7"/>
    </row>
    <row r="845" spans="2:2" ht="12.5" x14ac:dyDescent="0.25">
      <c r="B845" s="7"/>
    </row>
    <row r="846" spans="2:2" ht="12.5" x14ac:dyDescent="0.25">
      <c r="B846" s="7"/>
    </row>
    <row r="847" spans="2:2" ht="12.5" x14ac:dyDescent="0.25">
      <c r="B847" s="7"/>
    </row>
    <row r="848" spans="2:2" ht="12.5" x14ac:dyDescent="0.25">
      <c r="B848" s="7"/>
    </row>
    <row r="849" spans="2:2" ht="12.5" x14ac:dyDescent="0.25">
      <c r="B849" s="7"/>
    </row>
    <row r="850" spans="2:2" ht="12.5" x14ac:dyDescent="0.25">
      <c r="B850" s="7"/>
    </row>
    <row r="851" spans="2:2" ht="12.5" x14ac:dyDescent="0.25">
      <c r="B851" s="7"/>
    </row>
    <row r="852" spans="2:2" ht="12.5" x14ac:dyDescent="0.25">
      <c r="B852" s="7"/>
    </row>
    <row r="853" spans="2:2" ht="12.5" x14ac:dyDescent="0.25">
      <c r="B853" s="7"/>
    </row>
    <row r="854" spans="2:2" ht="12.5" x14ac:dyDescent="0.25">
      <c r="B854" s="7"/>
    </row>
    <row r="856" spans="2:2" ht="12.5" x14ac:dyDescent="0.25">
      <c r="B856" s="7"/>
    </row>
    <row r="857" spans="2:2" ht="12.5" x14ac:dyDescent="0.25">
      <c r="B857" s="5"/>
    </row>
    <row r="858" spans="2:2" ht="12.5" x14ac:dyDescent="0.25">
      <c r="B858" s="6"/>
    </row>
    <row r="859" spans="2:2" ht="12.5" x14ac:dyDescent="0.25">
      <c r="B859" s="5"/>
    </row>
    <row r="860" spans="2:2" ht="12.5" x14ac:dyDescent="0.25">
      <c r="B860" s="9"/>
    </row>
    <row r="861" spans="2:2" ht="12.5" x14ac:dyDescent="0.25">
      <c r="B861" s="7"/>
    </row>
    <row r="862" spans="2:2" ht="12.5" x14ac:dyDescent="0.25">
      <c r="B862" s="5"/>
    </row>
    <row r="863" spans="2:2" ht="12.5" x14ac:dyDescent="0.25">
      <c r="B863" s="5"/>
    </row>
    <row r="865" spans="2:2" ht="12.5" x14ac:dyDescent="0.25">
      <c r="B865" s="5"/>
    </row>
    <row r="866" spans="2:2" ht="12.5" x14ac:dyDescent="0.25">
      <c r="B866" s="5"/>
    </row>
    <row r="868" spans="2:2" ht="12.5" x14ac:dyDescent="0.25">
      <c r="B868" s="7"/>
    </row>
    <row r="869" spans="2:2" ht="12.5" x14ac:dyDescent="0.25">
      <c r="B869" s="7"/>
    </row>
    <row r="870" spans="2:2" ht="12.5" x14ac:dyDescent="0.25">
      <c r="B870" s="7"/>
    </row>
    <row r="871" spans="2:2" ht="12.5" x14ac:dyDescent="0.25">
      <c r="B871" s="7"/>
    </row>
    <row r="872" spans="2:2" ht="12.5" x14ac:dyDescent="0.25">
      <c r="B872" s="7"/>
    </row>
    <row r="873" spans="2:2" ht="12.5" x14ac:dyDescent="0.25">
      <c r="B873" s="7"/>
    </row>
    <row r="874" spans="2:2" ht="12.5" x14ac:dyDescent="0.25">
      <c r="B874" s="7"/>
    </row>
    <row r="875" spans="2:2" ht="12.5" x14ac:dyDescent="0.25">
      <c r="B875" s="7"/>
    </row>
    <row r="876" spans="2:2" ht="12.5" x14ac:dyDescent="0.25">
      <c r="B876" s="9"/>
    </row>
    <row r="877" spans="2:2" ht="12.5" x14ac:dyDescent="0.25">
      <c r="B877" s="7"/>
    </row>
    <row r="878" spans="2:2" ht="12.5" x14ac:dyDescent="0.25">
      <c r="B878" s="7"/>
    </row>
    <row r="879" spans="2:2" ht="12.5" x14ac:dyDescent="0.25">
      <c r="B879" s="7"/>
    </row>
    <row r="880" spans="2:2" ht="12.5" x14ac:dyDescent="0.25">
      <c r="B880" s="7"/>
    </row>
    <row r="881" spans="2:2" ht="12.5" x14ac:dyDescent="0.25">
      <c r="B881" s="7"/>
    </row>
    <row r="882" spans="2:2" ht="12.5" x14ac:dyDescent="0.25">
      <c r="B882" s="7"/>
    </row>
    <row r="883" spans="2:2" ht="12.5" x14ac:dyDescent="0.25">
      <c r="B883" s="7"/>
    </row>
    <row r="884" spans="2:2" ht="12.5" x14ac:dyDescent="0.25">
      <c r="B884" s="7"/>
    </row>
    <row r="885" spans="2:2" ht="12.5" x14ac:dyDescent="0.25">
      <c r="B885" s="7"/>
    </row>
    <row r="886" spans="2:2" ht="12.5" x14ac:dyDescent="0.25">
      <c r="B886" s="7"/>
    </row>
    <row r="887" spans="2:2" ht="12.5" x14ac:dyDescent="0.25">
      <c r="B887" s="7"/>
    </row>
    <row r="889" spans="2:2" ht="12.5" x14ac:dyDescent="0.25">
      <c r="B889" s="7"/>
    </row>
    <row r="890" spans="2:2" ht="12.5" x14ac:dyDescent="0.25">
      <c r="B890" s="5"/>
    </row>
    <row r="891" spans="2:2" ht="12.5" x14ac:dyDescent="0.25">
      <c r="B891" s="6"/>
    </row>
    <row r="892" spans="2:2" ht="12.5" x14ac:dyDescent="0.25">
      <c r="B892" s="5"/>
    </row>
    <row r="893" spans="2:2" ht="12.5" x14ac:dyDescent="0.25">
      <c r="B893" s="9"/>
    </row>
    <row r="894" spans="2:2" ht="12.5" x14ac:dyDescent="0.25">
      <c r="B894" s="7"/>
    </row>
    <row r="895" spans="2:2" ht="12.5" x14ac:dyDescent="0.25">
      <c r="B895" s="5"/>
    </row>
    <row r="896" spans="2:2" ht="12.5" x14ac:dyDescent="0.25">
      <c r="B896" s="5"/>
    </row>
    <row r="898" spans="2:2" ht="12.5" x14ac:dyDescent="0.25">
      <c r="B898" s="5"/>
    </row>
    <row r="899" spans="2:2" ht="12.5" x14ac:dyDescent="0.25">
      <c r="B899" s="5"/>
    </row>
    <row r="901" spans="2:2" ht="12.5" x14ac:dyDescent="0.25">
      <c r="B901" s="7"/>
    </row>
    <row r="902" spans="2:2" ht="12.5" x14ac:dyDescent="0.25">
      <c r="B902" s="7"/>
    </row>
    <row r="903" spans="2:2" ht="12.5" x14ac:dyDescent="0.25">
      <c r="B903" s="7"/>
    </row>
    <row r="904" spans="2:2" ht="12.5" x14ac:dyDescent="0.25">
      <c r="B904" s="7"/>
    </row>
    <row r="905" spans="2:2" ht="12.5" x14ac:dyDescent="0.25">
      <c r="B905" s="7"/>
    </row>
    <row r="906" spans="2:2" ht="12.5" x14ac:dyDescent="0.25">
      <c r="B906" s="7"/>
    </row>
    <row r="907" spans="2:2" ht="12.5" x14ac:dyDescent="0.25">
      <c r="B907" s="7"/>
    </row>
    <row r="908" spans="2:2" ht="12.5" x14ac:dyDescent="0.25">
      <c r="B908" s="7"/>
    </row>
    <row r="909" spans="2:2" ht="12.5" x14ac:dyDescent="0.25">
      <c r="B909" s="9"/>
    </row>
    <row r="910" spans="2:2" ht="12.5" x14ac:dyDescent="0.25">
      <c r="B910" s="7"/>
    </row>
    <row r="911" spans="2:2" ht="12.5" x14ac:dyDescent="0.25">
      <c r="B911" s="7"/>
    </row>
    <row r="912" spans="2:2" ht="12.5" x14ac:dyDescent="0.25">
      <c r="B912" s="7"/>
    </row>
    <row r="913" spans="2:2" ht="12.5" x14ac:dyDescent="0.25">
      <c r="B913" s="7"/>
    </row>
    <row r="914" spans="2:2" ht="12.5" x14ac:dyDescent="0.25">
      <c r="B914" s="7"/>
    </row>
    <row r="915" spans="2:2" ht="12.5" x14ac:dyDescent="0.25">
      <c r="B915" s="7"/>
    </row>
    <row r="916" spans="2:2" ht="12.5" x14ac:dyDescent="0.25">
      <c r="B916" s="7"/>
    </row>
    <row r="917" spans="2:2" ht="12.5" x14ac:dyDescent="0.25">
      <c r="B917" s="7"/>
    </row>
    <row r="918" spans="2:2" ht="12.5" x14ac:dyDescent="0.25">
      <c r="B918" s="7"/>
    </row>
    <row r="919" spans="2:2" ht="12.5" x14ac:dyDescent="0.25">
      <c r="B919" s="7"/>
    </row>
    <row r="920" spans="2:2" ht="12.5" x14ac:dyDescent="0.25">
      <c r="B920" s="7"/>
    </row>
    <row r="922" spans="2:2" ht="12.5" x14ac:dyDescent="0.25">
      <c r="B922" s="7"/>
    </row>
    <row r="923" spans="2:2" ht="12.5" x14ac:dyDescent="0.25">
      <c r="B923" s="5"/>
    </row>
    <row r="924" spans="2:2" ht="12.5" x14ac:dyDescent="0.25">
      <c r="B924" s="6"/>
    </row>
    <row r="925" spans="2:2" ht="12.5" x14ac:dyDescent="0.25">
      <c r="B925" s="5"/>
    </row>
    <row r="926" spans="2:2" ht="12.5" x14ac:dyDescent="0.25">
      <c r="B926" s="9"/>
    </row>
    <row r="927" spans="2:2" ht="12.5" x14ac:dyDescent="0.25">
      <c r="B927" s="7"/>
    </row>
    <row r="928" spans="2:2" ht="12.5" x14ac:dyDescent="0.25">
      <c r="B928" s="5"/>
    </row>
    <row r="929" spans="2:2" ht="12.5" x14ac:dyDescent="0.25">
      <c r="B929" s="5"/>
    </row>
    <row r="931" spans="2:2" ht="12.5" x14ac:dyDescent="0.25">
      <c r="B931" s="5"/>
    </row>
    <row r="932" spans="2:2" ht="12.5" x14ac:dyDescent="0.25">
      <c r="B932" s="5"/>
    </row>
    <row r="934" spans="2:2" ht="12.5" x14ac:dyDescent="0.25">
      <c r="B934" s="7"/>
    </row>
    <row r="935" spans="2:2" ht="12.5" x14ac:dyDescent="0.25">
      <c r="B935" s="7"/>
    </row>
    <row r="936" spans="2:2" ht="12.5" x14ac:dyDescent="0.25">
      <c r="B936" s="7"/>
    </row>
    <row r="937" spans="2:2" ht="12.5" x14ac:dyDescent="0.25">
      <c r="B937" s="7"/>
    </row>
    <row r="938" spans="2:2" ht="12.5" x14ac:dyDescent="0.25">
      <c r="B938" s="7"/>
    </row>
    <row r="939" spans="2:2" ht="12.5" x14ac:dyDescent="0.25">
      <c r="B939" s="7"/>
    </row>
    <row r="940" spans="2:2" ht="12.5" x14ac:dyDescent="0.25">
      <c r="B940" s="7"/>
    </row>
    <row r="941" spans="2:2" ht="12.5" x14ac:dyDescent="0.25">
      <c r="B941" s="7"/>
    </row>
    <row r="942" spans="2:2" ht="12.5" x14ac:dyDescent="0.25">
      <c r="B942" s="9"/>
    </row>
    <row r="943" spans="2:2" ht="12.5" x14ac:dyDescent="0.25">
      <c r="B943" s="7"/>
    </row>
    <row r="944" spans="2:2" ht="12.5" x14ac:dyDescent="0.25">
      <c r="B944" s="7"/>
    </row>
    <row r="945" spans="2:2" ht="12.5" x14ac:dyDescent="0.25">
      <c r="B945" s="7"/>
    </row>
    <row r="946" spans="2:2" ht="12.5" x14ac:dyDescent="0.25">
      <c r="B946" s="7"/>
    </row>
    <row r="947" spans="2:2" ht="12.5" x14ac:dyDescent="0.25">
      <c r="B947" s="7"/>
    </row>
    <row r="948" spans="2:2" ht="12.5" x14ac:dyDescent="0.25">
      <c r="B948" s="7"/>
    </row>
    <row r="949" spans="2:2" ht="12.5" x14ac:dyDescent="0.25">
      <c r="B949" s="7"/>
    </row>
    <row r="950" spans="2:2" ht="12.5" x14ac:dyDescent="0.25">
      <c r="B950" s="7"/>
    </row>
    <row r="951" spans="2:2" ht="12.5" x14ac:dyDescent="0.25">
      <c r="B951" s="7"/>
    </row>
    <row r="952" spans="2:2" ht="12.5" x14ac:dyDescent="0.25">
      <c r="B952" s="7"/>
    </row>
    <row r="953" spans="2:2" ht="12.5" x14ac:dyDescent="0.25">
      <c r="B953" s="7"/>
    </row>
    <row r="955" spans="2:2" ht="12.5" x14ac:dyDescent="0.25">
      <c r="B955" s="7"/>
    </row>
    <row r="956" spans="2:2" ht="12.5" x14ac:dyDescent="0.25">
      <c r="B956" s="5"/>
    </row>
    <row r="957" spans="2:2" ht="12.5" x14ac:dyDescent="0.25">
      <c r="B957" s="6"/>
    </row>
    <row r="958" spans="2:2" ht="12.5" x14ac:dyDescent="0.25">
      <c r="B958" s="5"/>
    </row>
    <row r="959" spans="2:2" ht="12.5" x14ac:dyDescent="0.25">
      <c r="B959" s="9"/>
    </row>
    <row r="960" spans="2:2" ht="12.5" x14ac:dyDescent="0.25">
      <c r="B960" s="7"/>
    </row>
    <row r="961" spans="2:2" ht="12.5" x14ac:dyDescent="0.25">
      <c r="B961" s="5"/>
    </row>
    <row r="962" spans="2:2" ht="12.5" x14ac:dyDescent="0.25">
      <c r="B962" s="5"/>
    </row>
    <row r="964" spans="2:2" ht="12.5" x14ac:dyDescent="0.25">
      <c r="B964" s="5"/>
    </row>
    <row r="965" spans="2:2" ht="12.5" x14ac:dyDescent="0.25">
      <c r="B965" s="5"/>
    </row>
    <row r="967" spans="2:2" ht="12.5" x14ac:dyDescent="0.25">
      <c r="B967" s="7"/>
    </row>
    <row r="968" spans="2:2" ht="12.5" x14ac:dyDescent="0.25">
      <c r="B968" s="7"/>
    </row>
    <row r="969" spans="2:2" ht="12.5" x14ac:dyDescent="0.25">
      <c r="B969" s="7"/>
    </row>
    <row r="970" spans="2:2" ht="12.5" x14ac:dyDescent="0.25">
      <c r="B970" s="7"/>
    </row>
    <row r="971" spans="2:2" ht="12.5" x14ac:dyDescent="0.25">
      <c r="B971" s="7"/>
    </row>
    <row r="972" spans="2:2" ht="12.5" x14ac:dyDescent="0.25">
      <c r="B972" s="7"/>
    </row>
    <row r="973" spans="2:2" ht="12.5" x14ac:dyDescent="0.25">
      <c r="B973" s="7"/>
    </row>
    <row r="974" spans="2:2" ht="12.5" x14ac:dyDescent="0.25">
      <c r="B974" s="7"/>
    </row>
    <row r="975" spans="2:2" ht="12.5" x14ac:dyDescent="0.25">
      <c r="B975" s="9"/>
    </row>
    <row r="976" spans="2:2" ht="12.5" x14ac:dyDescent="0.25">
      <c r="B976" s="7"/>
    </row>
    <row r="977" spans="2:2" ht="12.5" x14ac:dyDescent="0.25">
      <c r="B977" s="7"/>
    </row>
    <row r="978" spans="2:2" ht="12.5" x14ac:dyDescent="0.25">
      <c r="B978" s="7"/>
    </row>
    <row r="979" spans="2:2" ht="12.5" x14ac:dyDescent="0.25">
      <c r="B979" s="7"/>
    </row>
    <row r="980" spans="2:2" ht="12.5" x14ac:dyDescent="0.25">
      <c r="B980" s="7"/>
    </row>
    <row r="981" spans="2:2" ht="12.5" x14ac:dyDescent="0.25">
      <c r="B981" s="7"/>
    </row>
    <row r="982" spans="2:2" ht="12.5" x14ac:dyDescent="0.25">
      <c r="B982" s="7"/>
    </row>
    <row r="983" spans="2:2" ht="12.5" x14ac:dyDescent="0.25">
      <c r="B983" s="7"/>
    </row>
    <row r="984" spans="2:2" ht="12.5" x14ac:dyDescent="0.25">
      <c r="B984" s="7"/>
    </row>
    <row r="985" spans="2:2" ht="12.5" x14ac:dyDescent="0.25">
      <c r="B985" s="7"/>
    </row>
    <row r="986" spans="2:2" ht="12.5" x14ac:dyDescent="0.25">
      <c r="B98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W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3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7" t="s">
        <v>12</v>
      </c>
      <c r="B2" s="7">
        <v>60651000</v>
      </c>
      <c r="C2" s="10">
        <f t="shared" ref="C2:P2" si="0">B2*(1+B3)</f>
        <v>61712392.500000007</v>
      </c>
      <c r="D2" s="10">
        <f t="shared" si="0"/>
        <v>62792359.368750013</v>
      </c>
      <c r="E2" s="10">
        <f t="shared" si="0"/>
        <v>63891225.657703146</v>
      </c>
      <c r="F2" s="10">
        <f t="shared" si="0"/>
        <v>65009322.106712952</v>
      </c>
      <c r="G2" s="10">
        <f t="shared" si="0"/>
        <v>66146985.243580431</v>
      </c>
      <c r="H2" s="10">
        <f t="shared" si="0"/>
        <v>67304557.485343099</v>
      </c>
      <c r="I2" s="10">
        <f t="shared" si="0"/>
        <v>68482387.241336614</v>
      </c>
      <c r="J2" s="10">
        <f t="shared" si="0"/>
        <v>69680829.018060014</v>
      </c>
      <c r="K2" s="10">
        <f t="shared" si="0"/>
        <v>70900243.525876075</v>
      </c>
      <c r="L2" s="10">
        <f t="shared" si="0"/>
        <v>72140997.787578911</v>
      </c>
      <c r="M2" s="10">
        <f t="shared" si="0"/>
        <v>73403465.248861551</v>
      </c>
      <c r="N2" s="10">
        <f t="shared" si="0"/>
        <v>74688025.890716627</v>
      </c>
      <c r="O2" s="10">
        <f t="shared" si="0"/>
        <v>75995066.343804181</v>
      </c>
      <c r="P2" s="10">
        <f t="shared" si="0"/>
        <v>77324980.004820764</v>
      </c>
      <c r="Q2" s="10"/>
      <c r="R2" s="10"/>
      <c r="S2" s="10"/>
      <c r="T2" s="10"/>
      <c r="U2" s="10"/>
      <c r="V2" s="10"/>
      <c r="W2" s="10"/>
    </row>
    <row r="3" spans="1:23" ht="15.75" customHeight="1" x14ac:dyDescent="0.25">
      <c r="A3" s="5" t="s">
        <v>13</v>
      </c>
      <c r="B3" s="5">
        <v>1.7500000000000002E-2</v>
      </c>
      <c r="C3" s="5">
        <v>1.7500000000000002E-2</v>
      </c>
      <c r="D3" s="5">
        <v>1.7500000000000002E-2</v>
      </c>
      <c r="E3" s="5">
        <v>1.7500000000000002E-2</v>
      </c>
      <c r="F3" s="5">
        <v>1.7500000000000002E-2</v>
      </c>
      <c r="G3" s="5">
        <v>1.7500000000000002E-2</v>
      </c>
      <c r="H3" s="5">
        <v>1.7500000000000002E-2</v>
      </c>
      <c r="I3" s="5">
        <v>1.7500000000000002E-2</v>
      </c>
      <c r="J3" s="5">
        <v>1.7500000000000002E-2</v>
      </c>
      <c r="K3" s="5">
        <v>1.7500000000000002E-2</v>
      </c>
      <c r="L3" s="5">
        <v>1.7500000000000002E-2</v>
      </c>
      <c r="M3" s="5">
        <v>1.7500000000000002E-2</v>
      </c>
      <c r="N3" s="5">
        <v>1.7500000000000002E-2</v>
      </c>
      <c r="O3" s="5">
        <v>1.7500000000000002E-2</v>
      </c>
      <c r="P3" s="5">
        <v>1.7500000000000002E-2</v>
      </c>
      <c r="Q3" s="5"/>
      <c r="R3" s="5"/>
      <c r="S3" s="5"/>
      <c r="T3" s="5"/>
      <c r="U3" s="5"/>
      <c r="V3" s="5"/>
      <c r="W3" s="5"/>
    </row>
    <row r="4" spans="1:23" ht="15.75" customHeight="1" x14ac:dyDescent="0.25">
      <c r="A4" s="8" t="s">
        <v>14</v>
      </c>
      <c r="B4" s="11">
        <v>4140000</v>
      </c>
      <c r="C4" s="11">
        <f t="shared" ref="C4:P4" si="1">B4*(1+B5)</f>
        <v>4183470</v>
      </c>
      <c r="D4" s="11">
        <f t="shared" si="1"/>
        <v>4227396.4349999996</v>
      </c>
      <c r="E4" s="11">
        <f t="shared" si="1"/>
        <v>4271784.0975674996</v>
      </c>
      <c r="F4" s="11">
        <f t="shared" si="1"/>
        <v>4316637.830591958</v>
      </c>
      <c r="G4" s="11">
        <f t="shared" si="1"/>
        <v>4361962.5278131738</v>
      </c>
      <c r="H4" s="11">
        <f t="shared" si="1"/>
        <v>4407763.1343552116</v>
      </c>
      <c r="I4" s="11">
        <f t="shared" si="1"/>
        <v>4454044.6472659409</v>
      </c>
      <c r="J4" s="11">
        <f t="shared" si="1"/>
        <v>4500812.1160622332</v>
      </c>
      <c r="K4" s="11">
        <f t="shared" si="1"/>
        <v>4548070.6432808861</v>
      </c>
      <c r="L4" s="11">
        <f t="shared" si="1"/>
        <v>4595825.3850353351</v>
      </c>
      <c r="M4" s="11">
        <f t="shared" si="1"/>
        <v>4644081.551578206</v>
      </c>
      <c r="N4" s="11">
        <f t="shared" si="1"/>
        <v>4692844.4078697767</v>
      </c>
      <c r="O4" s="11">
        <f t="shared" si="1"/>
        <v>4742119.2741524093</v>
      </c>
      <c r="P4" s="11">
        <f t="shared" si="1"/>
        <v>4791911.526531009</v>
      </c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13"/>
      <c r="R5" s="13"/>
      <c r="S5" s="13"/>
      <c r="T5" s="13"/>
      <c r="U5" s="13"/>
      <c r="V5" s="13"/>
      <c r="W5" s="13"/>
    </row>
    <row r="6" spans="1:23" ht="15.75" customHeight="1" x14ac:dyDescent="0.25">
      <c r="A6" s="20" t="s">
        <v>16</v>
      </c>
      <c r="B6" s="20">
        <f t="shared" ref="B6:P6" si="2">B2/B4</f>
        <v>14.65</v>
      </c>
      <c r="C6" s="12">
        <f t="shared" si="2"/>
        <v>14.751484413656607</v>
      </c>
      <c r="D6" s="12">
        <f t="shared" si="2"/>
        <v>14.853671836611184</v>
      </c>
      <c r="E6" s="12">
        <f t="shared" si="2"/>
        <v>14.956567138794538</v>
      </c>
      <c r="F6" s="12">
        <f t="shared" si="2"/>
        <v>15.060175223872779</v>
      </c>
      <c r="G6" s="12">
        <f t="shared" si="2"/>
        <v>15.164501029481002</v>
      </c>
      <c r="H6" s="12">
        <f t="shared" si="2"/>
        <v>15.26954952745861</v>
      </c>
      <c r="I6" s="12">
        <f t="shared" si="2"/>
        <v>15.375325724086233</v>
      </c>
      <c r="J6" s="12">
        <f t="shared" si="2"/>
        <v>15.481834660324338</v>
      </c>
      <c r="K6" s="12">
        <f t="shared" si="2"/>
        <v>15.589081412053458</v>
      </c>
      <c r="L6" s="12">
        <f t="shared" si="2"/>
        <v>15.697071090316078</v>
      </c>
      <c r="M6" s="12">
        <f t="shared" si="2"/>
        <v>15.805808841560228</v>
      </c>
      <c r="N6" s="12">
        <f t="shared" si="2"/>
        <v>15.915299847884743</v>
      </c>
      <c r="O6" s="12">
        <f t="shared" si="2"/>
        <v>16.025549327286225</v>
      </c>
      <c r="P6" s="12">
        <f t="shared" si="2"/>
        <v>16.136562533907707</v>
      </c>
      <c r="Q6" s="12"/>
      <c r="R6" s="12"/>
      <c r="S6" s="12"/>
      <c r="T6" s="12"/>
      <c r="U6" s="12"/>
      <c r="V6" s="12"/>
      <c r="W6" s="12"/>
    </row>
    <row r="7" spans="1:23" ht="15.75" customHeight="1" x14ac:dyDescent="0.25">
      <c r="A7" s="7" t="s">
        <v>17</v>
      </c>
      <c r="B7" s="7">
        <v>-17000000</v>
      </c>
      <c r="C7" s="10">
        <f t="shared" ref="C7:P7" si="3">B7+B14</f>
        <v>-16869663.439999998</v>
      </c>
      <c r="D7" s="10">
        <f t="shared" si="3"/>
        <v>-16717151.590159997</v>
      </c>
      <c r="E7" s="10">
        <f t="shared" si="3"/>
        <v>-16541151.293305937</v>
      </c>
      <c r="F7" s="10">
        <f t="shared" si="3"/>
        <v>-16340283.395346723</v>
      </c>
      <c r="G7" s="10">
        <f t="shared" si="3"/>
        <v>-16113099.59005319</v>
      </c>
      <c r="H7" s="10">
        <f t="shared" si="3"/>
        <v>-15858079.115607908</v>
      </c>
      <c r="I7" s="10">
        <f t="shared" si="3"/>
        <v>-15573625.296006721</v>
      </c>
      <c r="J7" s="10">
        <f t="shared" si="3"/>
        <v>-15258061.920070734</v>
      </c>
      <c r="K7" s="10">
        <f t="shared" si="3"/>
        <v>-14909629.450490218</v>
      </c>
      <c r="L7" s="10">
        <f t="shared" si="3"/>
        <v>-14526481.054969089</v>
      </c>
      <c r="M7" s="10">
        <f t="shared" si="3"/>
        <v>-14106678.451169271</v>
      </c>
      <c r="N7" s="10">
        <f t="shared" si="3"/>
        <v>-13648187.556767784</v>
      </c>
      <c r="O7" s="10">
        <f t="shared" si="3"/>
        <v>-13148873.935534962</v>
      </c>
      <c r="P7" s="10">
        <f t="shared" si="3"/>
        <v>-12606498.02991892</v>
      </c>
      <c r="Q7" s="10"/>
      <c r="R7" s="10"/>
      <c r="S7" s="10"/>
      <c r="T7" s="10"/>
      <c r="U7" s="10"/>
      <c r="V7" s="10"/>
      <c r="W7" s="10"/>
    </row>
    <row r="8" spans="1:23" ht="15.75" customHeight="1" x14ac:dyDescent="0.25">
      <c r="A8" s="5" t="s">
        <v>18</v>
      </c>
      <c r="B8" s="5">
        <v>4.65E-2</v>
      </c>
      <c r="C8" s="5">
        <v>4.65E-2</v>
      </c>
      <c r="D8" s="5">
        <v>4.65E-2</v>
      </c>
      <c r="E8" s="5">
        <v>4.65E-2</v>
      </c>
      <c r="F8" s="5">
        <v>4.65E-2</v>
      </c>
      <c r="G8" s="5">
        <v>4.65E-2</v>
      </c>
      <c r="H8" s="5">
        <v>4.65E-2</v>
      </c>
      <c r="I8" s="5">
        <v>4.65E-2</v>
      </c>
      <c r="J8" s="5">
        <v>4.65E-2</v>
      </c>
      <c r="K8" s="5">
        <v>4.65E-2</v>
      </c>
      <c r="L8" s="5">
        <v>4.65E-2</v>
      </c>
      <c r="M8" s="5">
        <v>4.65E-2</v>
      </c>
      <c r="N8" s="5">
        <v>4.65E-2</v>
      </c>
      <c r="O8" s="5">
        <v>4.65E-2</v>
      </c>
      <c r="P8" s="5">
        <v>4.65E-2</v>
      </c>
      <c r="Q8" s="5"/>
      <c r="R8" s="5"/>
      <c r="S8" s="5"/>
      <c r="T8" s="5"/>
      <c r="U8" s="5"/>
      <c r="V8" s="5"/>
      <c r="W8" s="5"/>
    </row>
    <row r="9" spans="1:23" ht="15.75" customHeight="1" x14ac:dyDescent="0.25">
      <c r="A9" s="1" t="s">
        <v>19</v>
      </c>
      <c r="B9" s="5">
        <f t="shared" ref="B9:P9" si="4">B7/B2</f>
        <v>-0.28029216336086793</v>
      </c>
      <c r="C9" s="13">
        <f t="shared" si="4"/>
        <v>-0.27335941383248097</v>
      </c>
      <c r="D9" s="13">
        <f t="shared" si="4"/>
        <v>-0.26622907242564375</v>
      </c>
      <c r="E9" s="13">
        <f t="shared" si="4"/>
        <v>-0.25889550752907847</v>
      </c>
      <c r="F9" s="13">
        <f t="shared" si="4"/>
        <v>-0.25135292702366763</v>
      </c>
      <c r="G9" s="13">
        <f t="shared" si="4"/>
        <v>-0.24359537370778311</v>
      </c>
      <c r="H9" s="13">
        <f t="shared" si="4"/>
        <v>-0.2356167205922321</v>
      </c>
      <c r="I9" s="13">
        <f t="shared" si="4"/>
        <v>-0.22741066606110269</v>
      </c>
      <c r="J9" s="13">
        <f t="shared" si="4"/>
        <v>-0.21897072889468808</v>
      </c>
      <c r="K9" s="13">
        <f t="shared" si="4"/>
        <v>-0.21029024315055747</v>
      </c>
      <c r="L9" s="13">
        <f t="shared" si="4"/>
        <v>-0.20136235289873172</v>
      </c>
      <c r="M9" s="13">
        <f t="shared" si="4"/>
        <v>-0.19218000680680478</v>
      </c>
      <c r="N9" s="13">
        <f t="shared" si="4"/>
        <v>-0.18273595257073449</v>
      </c>
      <c r="O9" s="13">
        <f t="shared" si="4"/>
        <v>-0.17302273118690395</v>
      </c>
      <c r="P9" s="13">
        <f t="shared" si="4"/>
        <v>-0.16303267106092983</v>
      </c>
      <c r="Q9" s="13"/>
      <c r="R9" s="13"/>
      <c r="S9" s="13"/>
      <c r="T9" s="13"/>
      <c r="U9" s="13"/>
      <c r="V9" s="13"/>
      <c r="W9" s="13"/>
    </row>
    <row r="10" spans="1:23" ht="15.75" customHeight="1" x14ac:dyDescent="0.25">
      <c r="A10" s="1" t="s">
        <v>20</v>
      </c>
      <c r="B10" s="1">
        <v>0.16500000000000001</v>
      </c>
      <c r="C10" s="1">
        <v>0.16500000000000001</v>
      </c>
      <c r="D10" s="1">
        <v>0.16500000000000001</v>
      </c>
      <c r="E10" s="1">
        <v>0.16500000000000001</v>
      </c>
      <c r="F10" s="1">
        <v>0.16500000000000001</v>
      </c>
      <c r="G10" s="1">
        <v>0.16500000000000001</v>
      </c>
      <c r="H10" s="1">
        <v>0.16500000000000001</v>
      </c>
      <c r="I10" s="1">
        <v>0.16500000000000001</v>
      </c>
      <c r="J10" s="1">
        <v>0.16500000000000001</v>
      </c>
      <c r="K10" s="1">
        <v>0.16500000000000001</v>
      </c>
      <c r="L10" s="1">
        <v>0.16500000000000001</v>
      </c>
      <c r="M10" s="1">
        <v>0.16500000000000001</v>
      </c>
      <c r="N10" s="1">
        <v>0.16500000000000001</v>
      </c>
      <c r="O10" s="1">
        <v>0.16500000000000001</v>
      </c>
      <c r="P10" s="1">
        <v>0.16500000000000001</v>
      </c>
      <c r="Q10" s="1"/>
      <c r="R10" s="1"/>
      <c r="S10" s="1"/>
      <c r="T10" s="1"/>
      <c r="U10" s="1"/>
      <c r="V10" s="1"/>
      <c r="W10" s="1"/>
    </row>
    <row r="11" spans="1:23" ht="15.75" customHeight="1" x14ac:dyDescent="0.25">
      <c r="A11" s="1" t="s">
        <v>21</v>
      </c>
      <c r="B11" s="5">
        <v>6.4000000000000001E-2</v>
      </c>
      <c r="C11" s="5">
        <v>6.4000000000000001E-2</v>
      </c>
      <c r="D11" s="5">
        <v>6.4000000000000001E-2</v>
      </c>
      <c r="E11" s="5">
        <v>6.4000000000000001E-2</v>
      </c>
      <c r="F11" s="5">
        <v>6.4000000000000001E-2</v>
      </c>
      <c r="G11" s="5">
        <v>6.4000000000000001E-2</v>
      </c>
      <c r="H11" s="5">
        <v>6.4000000000000001E-2</v>
      </c>
      <c r="I11" s="5">
        <v>6.4000000000000001E-2</v>
      </c>
      <c r="J11" s="5">
        <v>6.4000000000000001E-2</v>
      </c>
      <c r="K11" s="5">
        <v>6.4000000000000001E-2</v>
      </c>
      <c r="L11" s="5">
        <v>6.4000000000000001E-2</v>
      </c>
      <c r="M11" s="5">
        <v>6.4000000000000001E-2</v>
      </c>
      <c r="N11" s="5">
        <v>6.4000000000000001E-2</v>
      </c>
      <c r="O11" s="5">
        <v>6.4000000000000001E-2</v>
      </c>
      <c r="P11" s="5">
        <v>6.4000000000000001E-2</v>
      </c>
      <c r="Q11" s="5"/>
      <c r="R11" s="5"/>
      <c r="S11" s="5"/>
      <c r="T11" s="5"/>
      <c r="U11" s="5"/>
      <c r="V11" s="5"/>
      <c r="W11" s="5"/>
    </row>
    <row r="12" spans="1:23" ht="15.75" customHeight="1" x14ac:dyDescent="0.25">
      <c r="A12" s="1" t="s">
        <v>22</v>
      </c>
      <c r="B12" s="5">
        <v>6.8000000000000005E-2</v>
      </c>
      <c r="C12" s="5">
        <v>6.8000000000000005E-2</v>
      </c>
      <c r="D12" s="5">
        <v>6.8000000000000005E-2</v>
      </c>
      <c r="E12" s="5">
        <v>6.8000000000000005E-2</v>
      </c>
      <c r="F12" s="5">
        <v>6.8000000000000005E-2</v>
      </c>
      <c r="G12" s="5">
        <v>6.8000000000000005E-2</v>
      </c>
      <c r="H12" s="5">
        <v>6.8000000000000005E-2</v>
      </c>
      <c r="I12" s="5">
        <v>6.8000000000000005E-2</v>
      </c>
      <c r="J12" s="5">
        <v>6.8000000000000005E-2</v>
      </c>
      <c r="K12" s="5">
        <v>6.8000000000000005E-2</v>
      </c>
      <c r="L12" s="5">
        <v>6.8000000000000005E-2</v>
      </c>
      <c r="M12" s="5">
        <v>6.8000000000000005E-2</v>
      </c>
      <c r="N12" s="5">
        <v>6.8000000000000005E-2</v>
      </c>
      <c r="O12" s="5">
        <v>6.8000000000000005E-2</v>
      </c>
      <c r="P12" s="5">
        <v>6.8000000000000005E-2</v>
      </c>
      <c r="Q12" s="5"/>
      <c r="R12" s="5"/>
      <c r="S12" s="5"/>
      <c r="T12" s="5"/>
      <c r="U12" s="5"/>
      <c r="V12" s="5"/>
      <c r="W12" s="5"/>
    </row>
    <row r="13" spans="1:23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15.75" customHeight="1" x14ac:dyDescent="0.25">
      <c r="A14" s="7" t="s">
        <v>23</v>
      </c>
      <c r="B14" s="7">
        <f t="shared" ref="B14:P14" si="5">B16-B22</f>
        <v>130336.56000000052</v>
      </c>
      <c r="C14" s="10">
        <f t="shared" si="5"/>
        <v>152511.84983999934</v>
      </c>
      <c r="D14" s="10">
        <f t="shared" si="5"/>
        <v>176000.29685406107</v>
      </c>
      <c r="E14" s="10">
        <f t="shared" si="5"/>
        <v>200867.8979592137</v>
      </c>
      <c r="F14" s="10">
        <f t="shared" si="5"/>
        <v>227183.80529353302</v>
      </c>
      <c r="G14" s="10">
        <f t="shared" si="5"/>
        <v>255020.47444528155</v>
      </c>
      <c r="H14" s="10">
        <f t="shared" si="5"/>
        <v>284453.81960118655</v>
      </c>
      <c r="I14" s="10">
        <f t="shared" si="5"/>
        <v>315563.37593598757</v>
      </c>
      <c r="J14" s="10">
        <f t="shared" si="5"/>
        <v>348432.46958051715</v>
      </c>
      <c r="K14" s="10">
        <f t="shared" si="5"/>
        <v>383148.39552112855</v>
      </c>
      <c r="L14" s="10">
        <f t="shared" si="5"/>
        <v>419802.60379981808</v>
      </c>
      <c r="M14" s="10">
        <f t="shared" si="5"/>
        <v>458490.89440148696</v>
      </c>
      <c r="N14" s="10">
        <f t="shared" si="5"/>
        <v>499313.62123282161</v>
      </c>
      <c r="O14" s="10">
        <f t="shared" si="5"/>
        <v>542375.90561604127</v>
      </c>
      <c r="P14" s="10">
        <f t="shared" si="5"/>
        <v>587787.85974051058</v>
      </c>
      <c r="Q14" s="10"/>
      <c r="R14" s="10"/>
      <c r="S14" s="10"/>
      <c r="T14" s="10"/>
      <c r="U14" s="10"/>
      <c r="V14" s="10"/>
      <c r="W14" s="10"/>
    </row>
    <row r="15" spans="1:23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ht="15.75" customHeight="1" x14ac:dyDescent="0.25">
      <c r="A16" s="7" t="s">
        <v>24</v>
      </c>
      <c r="B16" s="7">
        <f t="shared" ref="B16:P16" si="6">SUM(B17:B20)</f>
        <v>5624742.5600000005</v>
      </c>
      <c r="C16" s="7">
        <f t="shared" si="6"/>
        <v>5723175.5548</v>
      </c>
      <c r="D16" s="7">
        <f t="shared" si="6"/>
        <v>5823331.1270090016</v>
      </c>
      <c r="E16" s="7">
        <f t="shared" si="6"/>
        <v>5925239.4217316601</v>
      </c>
      <c r="F16" s="7">
        <f t="shared" si="6"/>
        <v>6028931.1116119651</v>
      </c>
      <c r="G16" s="7">
        <f t="shared" si="6"/>
        <v>6134437.4060651744</v>
      </c>
      <c r="H16" s="7">
        <f t="shared" si="6"/>
        <v>6241790.0606713155</v>
      </c>
      <c r="I16" s="7">
        <f t="shared" si="6"/>
        <v>6351021.3867330635</v>
      </c>
      <c r="J16" s="7">
        <f t="shared" si="6"/>
        <v>6462164.261000894</v>
      </c>
      <c r="K16" s="7">
        <f t="shared" si="6"/>
        <v>6575252.1355684102</v>
      </c>
      <c r="L16" s="7">
        <f t="shared" si="6"/>
        <v>6690319.0479408577</v>
      </c>
      <c r="M16" s="7">
        <f t="shared" si="6"/>
        <v>6807399.6312798234</v>
      </c>
      <c r="N16" s="7">
        <f t="shared" si="6"/>
        <v>6926529.124827221</v>
      </c>
      <c r="O16" s="7">
        <f t="shared" si="6"/>
        <v>7047743.384511698</v>
      </c>
      <c r="P16" s="7">
        <f t="shared" si="6"/>
        <v>7171078.8937406531</v>
      </c>
      <c r="Q16" s="7"/>
      <c r="R16" s="7"/>
      <c r="S16" s="7"/>
      <c r="T16" s="7"/>
      <c r="U16" s="7"/>
      <c r="V16" s="7"/>
      <c r="W16" s="7"/>
    </row>
    <row r="17" spans="1:23" ht="15.75" customHeight="1" x14ac:dyDescent="0.25">
      <c r="A17" s="7" t="s">
        <v>25</v>
      </c>
      <c r="B17" s="7">
        <f t="shared" ref="B17:P17" si="7">B12*B2</f>
        <v>4124268.0000000005</v>
      </c>
      <c r="C17" s="10">
        <f t="shared" si="7"/>
        <v>4196442.6900000004</v>
      </c>
      <c r="D17" s="10">
        <f t="shared" si="7"/>
        <v>4269880.4370750012</v>
      </c>
      <c r="E17" s="10">
        <f t="shared" si="7"/>
        <v>4344603.3447238142</v>
      </c>
      <c r="F17" s="10">
        <f t="shared" si="7"/>
        <v>4420633.9032564815</v>
      </c>
      <c r="G17" s="10">
        <f t="shared" si="7"/>
        <v>4497994.99656347</v>
      </c>
      <c r="H17" s="10">
        <f t="shared" si="7"/>
        <v>4576709.9090033313</v>
      </c>
      <c r="I17" s="10">
        <f t="shared" si="7"/>
        <v>4656802.3324108897</v>
      </c>
      <c r="J17" s="10">
        <f t="shared" si="7"/>
        <v>4738296.3732280815</v>
      </c>
      <c r="K17" s="10">
        <f t="shared" si="7"/>
        <v>4821216.5597595731</v>
      </c>
      <c r="L17" s="10">
        <f t="shared" si="7"/>
        <v>4905587.8495553667</v>
      </c>
      <c r="M17" s="10">
        <f t="shared" si="7"/>
        <v>4991435.6369225858</v>
      </c>
      <c r="N17" s="10">
        <f t="shared" si="7"/>
        <v>5078785.7605687315</v>
      </c>
      <c r="O17" s="10">
        <f t="shared" si="7"/>
        <v>5167664.511378685</v>
      </c>
      <c r="P17" s="10">
        <f t="shared" si="7"/>
        <v>5258098.6403278122</v>
      </c>
      <c r="Q17" s="10"/>
      <c r="R17" s="10"/>
      <c r="S17" s="10"/>
      <c r="T17" s="10"/>
      <c r="U17" s="10"/>
      <c r="V17" s="10"/>
      <c r="W17" s="10"/>
    </row>
    <row r="18" spans="1:23" ht="15.75" customHeight="1" x14ac:dyDescent="0.25">
      <c r="A18" s="7" t="s">
        <v>26</v>
      </c>
      <c r="B18" s="7">
        <f t="shared" ref="B18:P18" si="8">B11*B10*B2</f>
        <v>640474.55999999994</v>
      </c>
      <c r="C18" s="10">
        <f t="shared" si="8"/>
        <v>651682.8648000001</v>
      </c>
      <c r="D18" s="10">
        <f t="shared" si="8"/>
        <v>663087.31493400014</v>
      </c>
      <c r="E18" s="10">
        <f t="shared" si="8"/>
        <v>674691.34294534521</v>
      </c>
      <c r="F18" s="10">
        <f t="shared" si="8"/>
        <v>686498.44144688873</v>
      </c>
      <c r="G18" s="10">
        <f t="shared" si="8"/>
        <v>698512.16417220933</v>
      </c>
      <c r="H18" s="10">
        <f t="shared" si="8"/>
        <v>710736.12704522314</v>
      </c>
      <c r="I18" s="10">
        <f t="shared" si="8"/>
        <v>723174.0092685147</v>
      </c>
      <c r="J18" s="10">
        <f t="shared" si="8"/>
        <v>735829.55443071376</v>
      </c>
      <c r="K18" s="10">
        <f t="shared" si="8"/>
        <v>748706.57163325138</v>
      </c>
      <c r="L18" s="10">
        <f t="shared" si="8"/>
        <v>761808.93663683324</v>
      </c>
      <c r="M18" s="10">
        <f t="shared" si="8"/>
        <v>775140.59302797797</v>
      </c>
      <c r="N18" s="10">
        <f t="shared" si="8"/>
        <v>788705.55340596754</v>
      </c>
      <c r="O18" s="10">
        <f t="shared" si="8"/>
        <v>802507.90059057216</v>
      </c>
      <c r="P18" s="10">
        <f t="shared" si="8"/>
        <v>816551.78885090724</v>
      </c>
      <c r="Q18" s="10"/>
      <c r="R18" s="10"/>
      <c r="S18" s="10"/>
      <c r="T18" s="10"/>
      <c r="U18" s="10"/>
      <c r="V18" s="10"/>
      <c r="W18" s="10"/>
    </row>
    <row r="19" spans="1:23" ht="15.75" customHeight="1" x14ac:dyDescent="0.25">
      <c r="A19" s="7" t="s">
        <v>43</v>
      </c>
      <c r="B19" s="7">
        <v>860000</v>
      </c>
      <c r="C19" s="7">
        <f t="shared" ref="C19:P19" si="9">B19*(1+C3)</f>
        <v>875050.00000000012</v>
      </c>
      <c r="D19" s="7">
        <f t="shared" si="9"/>
        <v>890363.37500000023</v>
      </c>
      <c r="E19" s="7">
        <f t="shared" si="9"/>
        <v>905944.7340625003</v>
      </c>
      <c r="F19" s="7">
        <f t="shared" si="9"/>
        <v>921798.76690859417</v>
      </c>
      <c r="G19" s="7">
        <f t="shared" si="9"/>
        <v>937930.24532949459</v>
      </c>
      <c r="H19" s="7">
        <f t="shared" si="9"/>
        <v>954344.02462276083</v>
      </c>
      <c r="I19" s="7">
        <f t="shared" si="9"/>
        <v>971045.04505365924</v>
      </c>
      <c r="J19" s="7">
        <f t="shared" si="9"/>
        <v>988038.3333420984</v>
      </c>
      <c r="K19" s="7">
        <f t="shared" si="9"/>
        <v>1005329.0041755852</v>
      </c>
      <c r="L19" s="7">
        <f t="shared" si="9"/>
        <v>1022922.261748658</v>
      </c>
      <c r="M19" s="7">
        <f t="shared" si="9"/>
        <v>1040823.4013292596</v>
      </c>
      <c r="N19" s="7">
        <f t="shared" si="9"/>
        <v>1059037.8108525218</v>
      </c>
      <c r="O19" s="7">
        <f t="shared" si="9"/>
        <v>1077570.972542441</v>
      </c>
      <c r="P19" s="7">
        <f t="shared" si="9"/>
        <v>1096428.4645619339</v>
      </c>
      <c r="Q19" s="10"/>
      <c r="R19" s="10"/>
      <c r="S19" s="10"/>
      <c r="T19" s="10"/>
      <c r="U19" s="10"/>
      <c r="V19" s="10"/>
      <c r="W19" s="10"/>
    </row>
    <row r="20" spans="1:23" ht="15.75" customHeight="1" x14ac:dyDescent="0.25">
      <c r="A20" s="7" t="s">
        <v>27</v>
      </c>
      <c r="B20" s="7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/>
      <c r="R20" s="10"/>
      <c r="S20" s="10"/>
      <c r="T20" s="10"/>
      <c r="U20" s="10"/>
      <c r="V20" s="10"/>
      <c r="W20" s="10"/>
    </row>
    <row r="21" spans="1:23" ht="15.75" customHeight="1" x14ac:dyDescent="0.25">
      <c r="A21" s="9"/>
      <c r="B21" s="9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ht="15.75" customHeight="1" x14ac:dyDescent="0.25">
      <c r="A22" s="7" t="s">
        <v>28</v>
      </c>
      <c r="B22" s="7">
        <f t="shared" ref="B22:P22" si="10">SUM(B23:B28)</f>
        <v>5494406</v>
      </c>
      <c r="C22" s="7">
        <f t="shared" si="10"/>
        <v>5570663.7049600007</v>
      </c>
      <c r="D22" s="7">
        <f t="shared" si="10"/>
        <v>5647330.8301549405</v>
      </c>
      <c r="E22" s="7">
        <f t="shared" si="10"/>
        <v>5724371.5237724464</v>
      </c>
      <c r="F22" s="7">
        <f t="shared" si="10"/>
        <v>5801747.3063184321</v>
      </c>
      <c r="G22" s="7">
        <f t="shared" si="10"/>
        <v>5879416.9316198928</v>
      </c>
      <c r="H22" s="7">
        <f t="shared" si="10"/>
        <v>5957336.241070129</v>
      </c>
      <c r="I22" s="7">
        <f t="shared" si="10"/>
        <v>6035458.0107970759</v>
      </c>
      <c r="J22" s="7">
        <f t="shared" si="10"/>
        <v>6113731.7914203769</v>
      </c>
      <c r="K22" s="7">
        <f t="shared" si="10"/>
        <v>6192103.7400472816</v>
      </c>
      <c r="L22" s="7">
        <f t="shared" si="10"/>
        <v>6270516.4441410396</v>
      </c>
      <c r="M22" s="7">
        <f t="shared" si="10"/>
        <v>6348908.7368783364</v>
      </c>
      <c r="N22" s="7">
        <f t="shared" si="10"/>
        <v>6427215.5035943994</v>
      </c>
      <c r="O22" s="7">
        <f t="shared" si="10"/>
        <v>6505367.4788956568</v>
      </c>
      <c r="P22" s="7">
        <f t="shared" si="10"/>
        <v>6583291.0340001425</v>
      </c>
      <c r="Q22" s="7"/>
      <c r="R22" s="7"/>
      <c r="S22" s="7"/>
      <c r="T22" s="7"/>
      <c r="U22" s="7"/>
      <c r="V22" s="7"/>
      <c r="W22" s="7"/>
    </row>
    <row r="23" spans="1:23" ht="15.75" customHeight="1" x14ac:dyDescent="0.25">
      <c r="A23" s="7" t="s">
        <v>29</v>
      </c>
      <c r="B23" s="7">
        <v>1150000</v>
      </c>
      <c r="C23" s="10">
        <f t="shared" ref="C23:P23" si="11">B23*(1+C$3)</f>
        <v>1170125</v>
      </c>
      <c r="D23" s="10">
        <f t="shared" si="11"/>
        <v>1190602.1875</v>
      </c>
      <c r="E23" s="10">
        <f t="shared" si="11"/>
        <v>1211437.72578125</v>
      </c>
      <c r="F23" s="10">
        <f t="shared" si="11"/>
        <v>1232637.8859824219</v>
      </c>
      <c r="G23" s="10">
        <f t="shared" si="11"/>
        <v>1254209.0489871143</v>
      </c>
      <c r="H23" s="10">
        <f t="shared" si="11"/>
        <v>1276157.7073443888</v>
      </c>
      <c r="I23" s="10">
        <f t="shared" si="11"/>
        <v>1298490.4672229157</v>
      </c>
      <c r="J23" s="10">
        <f t="shared" si="11"/>
        <v>1321214.0503993169</v>
      </c>
      <c r="K23" s="10">
        <f t="shared" si="11"/>
        <v>1344335.2962813051</v>
      </c>
      <c r="L23" s="10">
        <f t="shared" si="11"/>
        <v>1367861.163966228</v>
      </c>
      <c r="M23" s="10">
        <f t="shared" si="11"/>
        <v>1391798.7343356372</v>
      </c>
      <c r="N23" s="10">
        <f t="shared" si="11"/>
        <v>1416155.2121865109</v>
      </c>
      <c r="O23" s="10">
        <f t="shared" si="11"/>
        <v>1440937.9283997749</v>
      </c>
      <c r="P23" s="10">
        <f t="shared" si="11"/>
        <v>1466154.342146771</v>
      </c>
      <c r="Q23" s="10"/>
      <c r="R23" s="10"/>
      <c r="S23" s="10"/>
      <c r="T23" s="10"/>
      <c r="U23" s="10"/>
      <c r="V23" s="10"/>
      <c r="W23" s="10"/>
    </row>
    <row r="24" spans="1:23" ht="15.75" customHeight="1" x14ac:dyDescent="0.25">
      <c r="A24" s="7" t="s">
        <v>30</v>
      </c>
      <c r="B24" s="7">
        <v>3150000</v>
      </c>
      <c r="C24" s="10">
        <f t="shared" ref="C24:P24" si="12">B24*(1+C$3)</f>
        <v>3205125</v>
      </c>
      <c r="D24" s="10">
        <f t="shared" si="12"/>
        <v>3261214.6875</v>
      </c>
      <c r="E24" s="10">
        <f t="shared" si="12"/>
        <v>3318285.9445312503</v>
      </c>
      <c r="F24" s="10">
        <f t="shared" si="12"/>
        <v>3376355.9485605475</v>
      </c>
      <c r="G24" s="10">
        <f t="shared" si="12"/>
        <v>3435442.1776603572</v>
      </c>
      <c r="H24" s="10">
        <f t="shared" si="12"/>
        <v>3495562.4157694136</v>
      </c>
      <c r="I24" s="10">
        <f t="shared" si="12"/>
        <v>3556734.7580453786</v>
      </c>
      <c r="J24" s="10">
        <f t="shared" si="12"/>
        <v>3618977.616311173</v>
      </c>
      <c r="K24" s="10">
        <f t="shared" si="12"/>
        <v>3682309.7245966187</v>
      </c>
      <c r="L24" s="10">
        <f t="shared" si="12"/>
        <v>3746750.1447770596</v>
      </c>
      <c r="M24" s="10">
        <f t="shared" si="12"/>
        <v>3812318.2723106584</v>
      </c>
      <c r="N24" s="10">
        <f t="shared" si="12"/>
        <v>3879033.8420760953</v>
      </c>
      <c r="O24" s="10">
        <f t="shared" si="12"/>
        <v>3946916.9343124274</v>
      </c>
      <c r="P24" s="10">
        <f t="shared" si="12"/>
        <v>4015987.9806628954</v>
      </c>
      <c r="Q24" s="10"/>
      <c r="R24" s="10"/>
      <c r="S24" s="10"/>
      <c r="T24" s="10"/>
      <c r="U24" s="10"/>
      <c r="V24" s="10"/>
      <c r="W24" s="10"/>
    </row>
    <row r="25" spans="1:23" ht="15.75" customHeight="1" x14ac:dyDescent="0.25">
      <c r="A25" s="7" t="s">
        <v>31</v>
      </c>
      <c r="B25" s="7">
        <v>40000</v>
      </c>
      <c r="C25" s="10">
        <f t="shared" ref="C25:P25" si="13">B25*(1+C$3)</f>
        <v>40700</v>
      </c>
      <c r="D25" s="10">
        <f t="shared" si="13"/>
        <v>41412.25</v>
      </c>
      <c r="E25" s="10">
        <f t="shared" si="13"/>
        <v>42136.964375000003</v>
      </c>
      <c r="F25" s="10">
        <f t="shared" si="13"/>
        <v>42874.361251562506</v>
      </c>
      <c r="G25" s="10">
        <f t="shared" si="13"/>
        <v>43624.662573464855</v>
      </c>
      <c r="H25" s="10">
        <f t="shared" si="13"/>
        <v>44388.094168500495</v>
      </c>
      <c r="I25" s="10">
        <f t="shared" si="13"/>
        <v>45164.885816449256</v>
      </c>
      <c r="J25" s="10">
        <f t="shared" si="13"/>
        <v>45955.271318237123</v>
      </c>
      <c r="K25" s="10">
        <f t="shared" si="13"/>
        <v>46759.488566306274</v>
      </c>
      <c r="L25" s="10">
        <f t="shared" si="13"/>
        <v>47577.779616216634</v>
      </c>
      <c r="M25" s="10">
        <f t="shared" si="13"/>
        <v>48410.390759500428</v>
      </c>
      <c r="N25" s="10">
        <f t="shared" si="13"/>
        <v>49257.572597791688</v>
      </c>
      <c r="O25" s="10">
        <f t="shared" si="13"/>
        <v>50119.580118253049</v>
      </c>
      <c r="P25" s="10">
        <f t="shared" si="13"/>
        <v>50996.672770322482</v>
      </c>
      <c r="Q25" s="10"/>
      <c r="R25" s="10"/>
      <c r="S25" s="10"/>
      <c r="T25" s="10"/>
      <c r="U25" s="10"/>
      <c r="V25" s="10"/>
      <c r="W25" s="10"/>
    </row>
    <row r="26" spans="1:23" ht="15.75" customHeight="1" x14ac:dyDescent="0.25">
      <c r="A26" s="7" t="s">
        <v>32</v>
      </c>
      <c r="B26" s="7">
        <f>B2*0.006</f>
        <v>363906</v>
      </c>
      <c r="C26" s="10">
        <f t="shared" ref="C26:P26" si="14">B26*(1+C$3)</f>
        <v>370274.35500000004</v>
      </c>
      <c r="D26" s="10">
        <f t="shared" si="14"/>
        <v>376754.15621250006</v>
      </c>
      <c r="E26" s="10">
        <f t="shared" si="14"/>
        <v>383347.35394621885</v>
      </c>
      <c r="F26" s="10">
        <f t="shared" si="14"/>
        <v>390055.93264027772</v>
      </c>
      <c r="G26" s="10">
        <f t="shared" si="14"/>
        <v>396881.91146148258</v>
      </c>
      <c r="H26" s="10">
        <f t="shared" si="14"/>
        <v>403827.34491205856</v>
      </c>
      <c r="I26" s="10">
        <f t="shared" si="14"/>
        <v>410894.32344801963</v>
      </c>
      <c r="J26" s="10">
        <f t="shared" si="14"/>
        <v>418084.97410836001</v>
      </c>
      <c r="K26" s="10">
        <f t="shared" si="14"/>
        <v>425401.46115525631</v>
      </c>
      <c r="L26" s="10">
        <f t="shared" si="14"/>
        <v>432845.98672547331</v>
      </c>
      <c r="M26" s="10">
        <f t="shared" si="14"/>
        <v>440420.79149316915</v>
      </c>
      <c r="N26" s="10">
        <f t="shared" si="14"/>
        <v>448128.15534429962</v>
      </c>
      <c r="O26" s="10">
        <f t="shared" si="14"/>
        <v>455970.39806282491</v>
      </c>
      <c r="P26" s="10">
        <f t="shared" si="14"/>
        <v>463949.88002892438</v>
      </c>
      <c r="Q26" s="10"/>
      <c r="R26" s="10"/>
      <c r="S26" s="10"/>
      <c r="T26" s="10"/>
      <c r="U26" s="10"/>
      <c r="V26" s="10"/>
      <c r="W26" s="10"/>
    </row>
    <row r="27" spans="1:23" ht="15.75" customHeight="1" x14ac:dyDescent="0.25">
      <c r="A27" s="7" t="s">
        <v>33</v>
      </c>
      <c r="B27" s="7">
        <v>0</v>
      </c>
      <c r="C27" s="10">
        <f t="shared" ref="C27:P27" si="15">B27*(1+C$3)</f>
        <v>0</v>
      </c>
      <c r="D27" s="10">
        <f t="shared" si="15"/>
        <v>0</v>
      </c>
      <c r="E27" s="10">
        <f t="shared" si="15"/>
        <v>0</v>
      </c>
      <c r="F27" s="10">
        <f t="shared" si="15"/>
        <v>0</v>
      </c>
      <c r="G27" s="10">
        <f t="shared" si="15"/>
        <v>0</v>
      </c>
      <c r="H27" s="10">
        <f t="shared" si="15"/>
        <v>0</v>
      </c>
      <c r="I27" s="10">
        <f t="shared" si="15"/>
        <v>0</v>
      </c>
      <c r="J27" s="10">
        <f t="shared" si="15"/>
        <v>0</v>
      </c>
      <c r="K27" s="10">
        <f t="shared" si="15"/>
        <v>0</v>
      </c>
      <c r="L27" s="10">
        <f t="shared" si="15"/>
        <v>0</v>
      </c>
      <c r="M27" s="10">
        <f t="shared" si="15"/>
        <v>0</v>
      </c>
      <c r="N27" s="10">
        <f t="shared" si="15"/>
        <v>0</v>
      </c>
      <c r="O27" s="10">
        <f t="shared" si="15"/>
        <v>0</v>
      </c>
      <c r="P27" s="10">
        <f t="shared" si="15"/>
        <v>0</v>
      </c>
      <c r="Q27" s="10"/>
      <c r="R27" s="10"/>
      <c r="S27" s="10"/>
      <c r="T27" s="10"/>
      <c r="U27" s="10"/>
      <c r="V27" s="10"/>
      <c r="W27" s="10"/>
    </row>
    <row r="28" spans="1:23" ht="15.75" customHeight="1" x14ac:dyDescent="0.25">
      <c r="A28" s="7" t="s">
        <v>34</v>
      </c>
      <c r="B28" s="7">
        <f>-B7*B8</f>
        <v>790500</v>
      </c>
      <c r="C28" s="10">
        <f t="shared" ref="C28:P28" si="16">C8*-C7</f>
        <v>784439.3499599999</v>
      </c>
      <c r="D28" s="10">
        <f t="shared" si="16"/>
        <v>777347.54894243984</v>
      </c>
      <c r="E28" s="10">
        <f t="shared" si="16"/>
        <v>769163.53513872612</v>
      </c>
      <c r="F28" s="10">
        <f t="shared" si="16"/>
        <v>759823.17788362259</v>
      </c>
      <c r="G28" s="10">
        <f t="shared" si="16"/>
        <v>749259.13093747327</v>
      </c>
      <c r="H28" s="10">
        <f t="shared" si="16"/>
        <v>737400.67887576774</v>
      </c>
      <c r="I28" s="10">
        <f t="shared" si="16"/>
        <v>724173.57626431249</v>
      </c>
      <c r="J28" s="10">
        <f t="shared" si="16"/>
        <v>709499.87928328908</v>
      </c>
      <c r="K28" s="10">
        <f t="shared" si="16"/>
        <v>693297.76944779512</v>
      </c>
      <c r="L28" s="10">
        <f t="shared" si="16"/>
        <v>675481.36905606266</v>
      </c>
      <c r="M28" s="10">
        <f t="shared" si="16"/>
        <v>655960.54797937104</v>
      </c>
      <c r="N28" s="10">
        <f t="shared" si="16"/>
        <v>634640.72138970194</v>
      </c>
      <c r="O28" s="10">
        <f t="shared" si="16"/>
        <v>611422.63800237572</v>
      </c>
      <c r="P28" s="10">
        <f t="shared" si="16"/>
        <v>586202.15839122981</v>
      </c>
      <c r="Q28" s="10"/>
      <c r="R28" s="10"/>
      <c r="S28" s="10"/>
      <c r="T28" s="10"/>
      <c r="U28" s="10"/>
      <c r="V28" s="10"/>
      <c r="W28" s="10"/>
    </row>
    <row r="29" spans="1:23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X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4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4" ht="15.75" customHeight="1" x14ac:dyDescent="0.25">
      <c r="A2" s="7" t="s">
        <v>12</v>
      </c>
      <c r="B2" s="7">
        <v>314058500</v>
      </c>
      <c r="C2" s="10">
        <f t="shared" ref="C2:P2" si="0">B2*(1+B3)</f>
        <v>320025611.5</v>
      </c>
      <c r="D2" s="10">
        <f t="shared" si="0"/>
        <v>326106098.11849999</v>
      </c>
      <c r="E2" s="10">
        <f t="shared" si="0"/>
        <v>332302113.98275149</v>
      </c>
      <c r="F2" s="10">
        <f t="shared" si="0"/>
        <v>338615854.14842373</v>
      </c>
      <c r="G2" s="10">
        <f t="shared" si="0"/>
        <v>345049555.37724376</v>
      </c>
      <c r="H2" s="10">
        <f t="shared" si="0"/>
        <v>351605496.92941135</v>
      </c>
      <c r="I2" s="10">
        <f t="shared" si="0"/>
        <v>358286001.37107015</v>
      </c>
      <c r="J2" s="10">
        <f t="shared" si="0"/>
        <v>365093435.39712042</v>
      </c>
      <c r="K2" s="10">
        <f t="shared" si="0"/>
        <v>372030210.66966569</v>
      </c>
      <c r="L2" s="10">
        <f t="shared" si="0"/>
        <v>379098784.67238933</v>
      </c>
      <c r="M2" s="10">
        <f t="shared" si="0"/>
        <v>386301661.58116472</v>
      </c>
      <c r="N2" s="10">
        <f t="shared" si="0"/>
        <v>393641393.15120679</v>
      </c>
      <c r="O2" s="10">
        <f t="shared" si="0"/>
        <v>401120579.62107968</v>
      </c>
      <c r="P2" s="10">
        <f t="shared" si="0"/>
        <v>408741870.63388014</v>
      </c>
      <c r="Q2" s="7"/>
      <c r="R2" s="7"/>
      <c r="S2" s="7"/>
      <c r="T2" s="7"/>
      <c r="U2" s="7"/>
      <c r="V2" s="7"/>
      <c r="W2" s="7"/>
      <c r="X2" s="7"/>
    </row>
    <row r="3" spans="1:24" ht="15.75" customHeight="1" x14ac:dyDescent="0.25">
      <c r="A3" s="5" t="s">
        <v>13</v>
      </c>
      <c r="B3" s="5">
        <v>1.9E-2</v>
      </c>
      <c r="C3" s="5">
        <v>1.9E-2</v>
      </c>
      <c r="D3" s="5">
        <v>1.9E-2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S3" s="5"/>
      <c r="T3" s="5"/>
      <c r="U3" s="5"/>
      <c r="V3" s="5"/>
      <c r="W3" s="5"/>
      <c r="X3" s="5"/>
    </row>
    <row r="4" spans="1:24" ht="15.75" customHeight="1" x14ac:dyDescent="0.25">
      <c r="A4" s="6" t="s">
        <v>14</v>
      </c>
      <c r="B4" s="6">
        <v>14710000</v>
      </c>
      <c r="C4" s="11">
        <f t="shared" ref="C4:P4" si="1">B4*(1+B5)</f>
        <v>14871809.999999998</v>
      </c>
      <c r="D4" s="11">
        <f t="shared" si="1"/>
        <v>15035399.909999996</v>
      </c>
      <c r="E4" s="11">
        <f t="shared" si="1"/>
        <v>15200789.309009995</v>
      </c>
      <c r="F4" s="11">
        <f t="shared" si="1"/>
        <v>15367997.991409104</v>
      </c>
      <c r="G4" s="11">
        <f t="shared" si="1"/>
        <v>15537045.969314603</v>
      </c>
      <c r="H4" s="11">
        <f t="shared" si="1"/>
        <v>15707953.474977063</v>
      </c>
      <c r="I4" s="11">
        <f t="shared" si="1"/>
        <v>15880740.96320181</v>
      </c>
      <c r="J4" s="11">
        <f t="shared" si="1"/>
        <v>16055429.113797028</v>
      </c>
      <c r="K4" s="11">
        <f t="shared" si="1"/>
        <v>16232038.834048793</v>
      </c>
      <c r="L4" s="11">
        <f t="shared" si="1"/>
        <v>16410591.261223327</v>
      </c>
      <c r="M4" s="11">
        <f t="shared" si="1"/>
        <v>16591107.765096782</v>
      </c>
      <c r="N4" s="11">
        <f t="shared" si="1"/>
        <v>16773609.950512845</v>
      </c>
      <c r="O4" s="11">
        <f t="shared" si="1"/>
        <v>16958119.659968484</v>
      </c>
      <c r="P4" s="11">
        <f t="shared" si="1"/>
        <v>17144658.976228137</v>
      </c>
      <c r="Q4" s="6"/>
      <c r="R4" s="6"/>
      <c r="S4" s="6"/>
      <c r="T4" s="6"/>
      <c r="U4" s="6"/>
      <c r="V4" s="6"/>
      <c r="W4" s="6"/>
      <c r="X4" s="6"/>
    </row>
    <row r="5" spans="1:24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S5" s="5"/>
      <c r="T5" s="5"/>
      <c r="U5" s="5"/>
      <c r="V5" s="5"/>
      <c r="W5" s="5"/>
      <c r="X5" s="5"/>
    </row>
    <row r="6" spans="1:24" ht="15.75" customHeight="1" x14ac:dyDescent="0.25">
      <c r="A6" s="9" t="s">
        <v>16</v>
      </c>
      <c r="B6" s="9">
        <f t="shared" ref="B6:P6" si="2">B2/B4</f>
        <v>21.35</v>
      </c>
      <c r="C6" s="12">
        <f t="shared" si="2"/>
        <v>21.518941641938678</v>
      </c>
      <c r="D6" s="12">
        <f t="shared" si="2"/>
        <v>21.689220111904564</v>
      </c>
      <c r="E6" s="12">
        <f t="shared" si="2"/>
        <v>21.860845988160982</v>
      </c>
      <c r="F6" s="12">
        <f t="shared" si="2"/>
        <v>22.033829932676596</v>
      </c>
      <c r="G6" s="12">
        <f t="shared" si="2"/>
        <v>22.208182691787787</v>
      </c>
      <c r="H6" s="12">
        <f t="shared" si="2"/>
        <v>22.383915096866225</v>
      </c>
      <c r="I6" s="12">
        <f t="shared" si="2"/>
        <v>22.561038064991774</v>
      </c>
      <c r="J6" s="12">
        <f t="shared" si="2"/>
        <v>22.739562599630677</v>
      </c>
      <c r="K6" s="12">
        <f t="shared" si="2"/>
        <v>22.919499791319154</v>
      </c>
      <c r="L6" s="12">
        <f t="shared" si="2"/>
        <v>23.100860818352345</v>
      </c>
      <c r="M6" s="12">
        <f t="shared" si="2"/>
        <v>23.283656947478775</v>
      </c>
      <c r="N6" s="12">
        <f t="shared" si="2"/>
        <v>23.467899534600267</v>
      </c>
      <c r="O6" s="12">
        <f t="shared" si="2"/>
        <v>23.65360002547742</v>
      </c>
      <c r="P6" s="12">
        <f t="shared" si="2"/>
        <v>23.840769956440642</v>
      </c>
      <c r="Q6" s="9"/>
      <c r="R6" s="9"/>
      <c r="S6" s="9"/>
      <c r="T6" s="9"/>
      <c r="U6" s="9"/>
      <c r="V6" s="9"/>
      <c r="W6" s="9"/>
      <c r="X6" s="9"/>
    </row>
    <row r="7" spans="1:24" ht="15.75" customHeight="1" x14ac:dyDescent="0.25">
      <c r="A7" s="7" t="s">
        <v>17</v>
      </c>
      <c r="B7" s="7">
        <v>-165000000</v>
      </c>
      <c r="C7" s="10">
        <f t="shared" ref="C7:P7" si="3">B7+B14</f>
        <v>-164756876.84</v>
      </c>
      <c r="D7" s="10">
        <f t="shared" si="3"/>
        <v>-164360496.92092001</v>
      </c>
      <c r="E7" s="10">
        <f t="shared" si="3"/>
        <v>-163801408.31789973</v>
      </c>
      <c r="F7" s="10">
        <f t="shared" si="3"/>
        <v>-163069691.75746328</v>
      </c>
      <c r="G7" s="10">
        <f t="shared" si="3"/>
        <v>-162154939.07636556</v>
      </c>
      <c r="H7" s="10">
        <f t="shared" si="3"/>
        <v>-161046230.71404946</v>
      </c>
      <c r="I7" s="10">
        <f t="shared" si="3"/>
        <v>-159732112.19583958</v>
      </c>
      <c r="J7" s="10">
        <f t="shared" si="3"/>
        <v>-158200569.56210557</v>
      </c>
      <c r="K7" s="10">
        <f t="shared" si="3"/>
        <v>-156439003.69665056</v>
      </c>
      <c r="L7" s="10">
        <f t="shared" si="3"/>
        <v>-154434203.50551799</v>
      </c>
      <c r="M7" s="10">
        <f t="shared" si="3"/>
        <v>-152172317.89525366</v>
      </c>
      <c r="N7" s="10">
        <f t="shared" si="3"/>
        <v>-149638826.49741206</v>
      </c>
      <c r="O7" s="10">
        <f t="shared" si="3"/>
        <v>-146818509.08374602</v>
      </c>
      <c r="P7" s="10">
        <f t="shared" si="3"/>
        <v>-143695413.6140672</v>
      </c>
      <c r="Q7" s="7"/>
      <c r="R7" s="7"/>
      <c r="S7" s="7"/>
      <c r="T7" s="7"/>
      <c r="U7" s="7"/>
      <c r="V7" s="7"/>
      <c r="W7" s="7"/>
      <c r="X7" s="7"/>
    </row>
    <row r="8" spans="1:24" ht="15.75" customHeight="1" x14ac:dyDescent="0.25">
      <c r="A8" s="5" t="s">
        <v>18</v>
      </c>
      <c r="B8" s="5">
        <v>4.3999999999999997E-2</v>
      </c>
      <c r="C8" s="5">
        <v>4.3999999999999997E-2</v>
      </c>
      <c r="D8" s="5">
        <v>4.3999999999999997E-2</v>
      </c>
      <c r="E8" s="5">
        <v>4.3999999999999997E-2</v>
      </c>
      <c r="F8" s="5">
        <v>4.3999999999999997E-2</v>
      </c>
      <c r="G8" s="5">
        <v>4.3999999999999997E-2</v>
      </c>
      <c r="H8" s="5">
        <v>4.3999999999999997E-2</v>
      </c>
      <c r="I8" s="5">
        <v>4.3999999999999997E-2</v>
      </c>
      <c r="J8" s="5">
        <v>4.3999999999999997E-2</v>
      </c>
      <c r="K8" s="5">
        <v>4.3999999999999997E-2</v>
      </c>
      <c r="L8" s="5">
        <v>4.3999999999999997E-2</v>
      </c>
      <c r="M8" s="5">
        <v>4.3999999999999997E-2</v>
      </c>
      <c r="N8" s="5">
        <v>4.3999999999999997E-2</v>
      </c>
      <c r="O8" s="5">
        <v>4.3999999999999997E-2</v>
      </c>
      <c r="P8" s="5">
        <v>4.3999999999999997E-2</v>
      </c>
      <c r="Q8" s="5"/>
      <c r="R8" s="5"/>
      <c r="S8" s="5"/>
      <c r="T8" s="5"/>
      <c r="U8" s="5"/>
      <c r="V8" s="5"/>
      <c r="W8" s="5"/>
      <c r="X8" s="5"/>
    </row>
    <row r="9" spans="1:24" ht="15.75" customHeight="1" x14ac:dyDescent="0.25">
      <c r="A9" s="1" t="s">
        <v>19</v>
      </c>
      <c r="B9" s="5">
        <f t="shared" ref="B9:P9" si="4">B7/B2</f>
        <v>-0.52537982573310382</v>
      </c>
      <c r="C9" s="13">
        <f t="shared" si="4"/>
        <v>-0.51482403570065516</v>
      </c>
      <c r="D9" s="13">
        <f t="shared" si="4"/>
        <v>-0.50400927142796004</v>
      </c>
      <c r="E9" s="13">
        <f t="shared" si="4"/>
        <v>-0.49292917927811325</v>
      </c>
      <c r="F9" s="13">
        <f t="shared" si="4"/>
        <v>-0.48157724973499255</v>
      </c>
      <c r="G9" s="13">
        <f t="shared" si="4"/>
        <v>-0.46994681357893958</v>
      </c>
      <c r="H9" s="13">
        <f t="shared" si="4"/>
        <v>-0.45803103796861644</v>
      </c>
      <c r="I9" s="13">
        <f t="shared" si="4"/>
        <v>-0.44582292242673477</v>
      </c>
      <c r="J9" s="13">
        <f t="shared" si="4"/>
        <v>-0.43331529472729963</v>
      </c>
      <c r="K9" s="13">
        <f t="shared" si="4"/>
        <v>-0.42050080668195089</v>
      </c>
      <c r="L9" s="13">
        <f t="shared" si="4"/>
        <v>-0.4073719298229283</v>
      </c>
      <c r="M9" s="13">
        <f t="shared" si="4"/>
        <v>-0.39392095098012198</v>
      </c>
      <c r="N9" s="13">
        <f t="shared" si="4"/>
        <v>-0.3801399677496119</v>
      </c>
      <c r="O9" s="13">
        <f t="shared" si="4"/>
        <v>-0.36602088385103243</v>
      </c>
      <c r="P9" s="13">
        <f t="shared" si="4"/>
        <v>-0.35155540437103544</v>
      </c>
      <c r="Q9" s="5"/>
      <c r="R9" s="5"/>
      <c r="S9" s="5"/>
      <c r="T9" s="5"/>
      <c r="U9" s="5"/>
      <c r="V9" s="5"/>
      <c r="W9" s="5"/>
      <c r="X9" s="5"/>
    </row>
    <row r="10" spans="1:24" ht="15.75" customHeight="1" x14ac:dyDescent="0.25">
      <c r="A10" s="1" t="s">
        <v>20</v>
      </c>
      <c r="B10" s="1">
        <v>0.12</v>
      </c>
      <c r="C10" s="1">
        <v>0.12</v>
      </c>
      <c r="D10" s="1">
        <v>0.12</v>
      </c>
      <c r="E10" s="1">
        <v>0.12</v>
      </c>
      <c r="F10" s="1">
        <v>0.12</v>
      </c>
      <c r="G10" s="1">
        <v>0.12</v>
      </c>
      <c r="H10" s="1">
        <v>0.12</v>
      </c>
      <c r="I10" s="1">
        <v>0.12</v>
      </c>
      <c r="J10" s="1">
        <v>0.12</v>
      </c>
      <c r="K10" s="1">
        <v>0.12</v>
      </c>
      <c r="L10" s="1">
        <v>0.12</v>
      </c>
      <c r="M10" s="1">
        <v>0.12</v>
      </c>
      <c r="N10" s="1">
        <v>0.12</v>
      </c>
      <c r="O10" s="1">
        <v>0.12</v>
      </c>
      <c r="P10" s="1">
        <v>0.12</v>
      </c>
      <c r="Q10" s="5"/>
      <c r="R10" s="5"/>
      <c r="S10" s="5"/>
      <c r="T10" s="5"/>
      <c r="U10" s="5"/>
      <c r="V10" s="5"/>
      <c r="W10" s="5"/>
      <c r="X10" s="5"/>
    </row>
    <row r="11" spans="1:24" ht="15.75" customHeight="1" x14ac:dyDescent="0.25">
      <c r="A11" s="1" t="s">
        <v>21</v>
      </c>
      <c r="B11" s="5">
        <v>5.8000000000000003E-2</v>
      </c>
      <c r="C11" s="5">
        <v>5.8000000000000003E-2</v>
      </c>
      <c r="D11" s="5">
        <v>5.8000000000000003E-2</v>
      </c>
      <c r="E11" s="5">
        <v>5.8000000000000003E-2</v>
      </c>
      <c r="F11" s="5">
        <v>5.8000000000000003E-2</v>
      </c>
      <c r="G11" s="5">
        <v>5.8000000000000003E-2</v>
      </c>
      <c r="H11" s="5">
        <v>5.8000000000000003E-2</v>
      </c>
      <c r="I11" s="5">
        <v>5.8000000000000003E-2</v>
      </c>
      <c r="J11" s="5">
        <v>5.8000000000000003E-2</v>
      </c>
      <c r="K11" s="5">
        <v>5.8000000000000003E-2</v>
      </c>
      <c r="L11" s="5">
        <v>5.8000000000000003E-2</v>
      </c>
      <c r="M11" s="5">
        <v>5.8000000000000003E-2</v>
      </c>
      <c r="N11" s="5">
        <v>5.8000000000000003E-2</v>
      </c>
      <c r="O11" s="5">
        <v>5.8000000000000003E-2</v>
      </c>
      <c r="P11" s="5">
        <v>5.8000000000000003E-2</v>
      </c>
      <c r="Q11" s="5"/>
      <c r="R11" s="5"/>
      <c r="S11" s="5"/>
      <c r="T11" s="5"/>
      <c r="U11" s="5"/>
      <c r="V11" s="5"/>
      <c r="W11" s="5"/>
      <c r="X11" s="5"/>
    </row>
    <row r="12" spans="1:24" ht="15.75" customHeight="1" x14ac:dyDescent="0.25">
      <c r="A12" s="1" t="s">
        <v>22</v>
      </c>
      <c r="B12" s="5">
        <v>6.4000000000000001E-2</v>
      </c>
      <c r="C12" s="5">
        <v>6.4000000000000001E-2</v>
      </c>
      <c r="D12" s="5">
        <v>6.4000000000000001E-2</v>
      </c>
      <c r="E12" s="5">
        <v>6.4000000000000001E-2</v>
      </c>
      <c r="F12" s="5">
        <v>6.4000000000000001E-2</v>
      </c>
      <c r="G12" s="5">
        <v>6.4000000000000001E-2</v>
      </c>
      <c r="H12" s="5">
        <v>6.4000000000000001E-2</v>
      </c>
      <c r="I12" s="5">
        <v>6.4000000000000001E-2</v>
      </c>
      <c r="J12" s="5">
        <v>6.4000000000000001E-2</v>
      </c>
      <c r="K12" s="5">
        <v>6.4000000000000001E-2</v>
      </c>
      <c r="L12" s="5">
        <v>6.4000000000000001E-2</v>
      </c>
      <c r="M12" s="5">
        <v>6.4000000000000001E-2</v>
      </c>
      <c r="N12" s="5">
        <v>6.4000000000000001E-2</v>
      </c>
      <c r="O12" s="5">
        <v>6.4000000000000001E-2</v>
      </c>
      <c r="P12" s="5">
        <v>6.4000000000000001E-2</v>
      </c>
      <c r="Q12" s="5"/>
      <c r="R12" s="5"/>
      <c r="S12" s="5"/>
      <c r="T12" s="5"/>
      <c r="U12" s="5"/>
      <c r="V12" s="5"/>
      <c r="W12" s="5"/>
      <c r="X12" s="5"/>
    </row>
    <row r="13" spans="1:24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4" ht="15.75" customHeight="1" x14ac:dyDescent="0.25">
      <c r="A14" s="7" t="s">
        <v>23</v>
      </c>
      <c r="B14" s="7">
        <f t="shared" ref="B14:P14" si="5">B16-B21</f>
        <v>243123.16000000015</v>
      </c>
      <c r="C14" s="10">
        <f t="shared" si="5"/>
        <v>396379.9190800041</v>
      </c>
      <c r="D14" s="10">
        <f t="shared" si="5"/>
        <v>559088.60302028432</v>
      </c>
      <c r="E14" s="10">
        <f t="shared" si="5"/>
        <v>731716.56043644994</v>
      </c>
      <c r="F14" s="10">
        <f t="shared" si="5"/>
        <v>914752.68109771237</v>
      </c>
      <c r="G14" s="10">
        <f t="shared" si="5"/>
        <v>1108708.3623161055</v>
      </c>
      <c r="H14" s="10">
        <f t="shared" si="5"/>
        <v>1314118.5182098635</v>
      </c>
      <c r="I14" s="10">
        <f t="shared" si="5"/>
        <v>1531542.6337340251</v>
      </c>
      <c r="J14" s="10">
        <f t="shared" si="5"/>
        <v>1761565.8654549904</v>
      </c>
      <c r="K14" s="10">
        <f t="shared" si="5"/>
        <v>2004800.1911325715</v>
      </c>
      <c r="L14" s="10">
        <f t="shared" si="5"/>
        <v>2261885.6102643199</v>
      </c>
      <c r="M14" s="10">
        <f t="shared" si="5"/>
        <v>2533491.3978415951</v>
      </c>
      <c r="N14" s="10">
        <f t="shared" si="5"/>
        <v>2820317.4136660434</v>
      </c>
      <c r="O14" s="10">
        <f t="shared" si="5"/>
        <v>3123095.4696788341</v>
      </c>
      <c r="P14" s="10">
        <f t="shared" si="5"/>
        <v>3442590.7578626126</v>
      </c>
      <c r="Q14" s="7"/>
      <c r="R14" s="7"/>
      <c r="S14" s="7"/>
      <c r="T14" s="7"/>
      <c r="U14" s="7"/>
      <c r="V14" s="7"/>
      <c r="W14" s="7"/>
      <c r="X14" s="7"/>
    </row>
    <row r="15" spans="1:24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</row>
    <row r="16" spans="1:24" ht="15.75" customHeight="1" x14ac:dyDescent="0.25">
      <c r="A16" s="7" t="s">
        <v>24</v>
      </c>
      <c r="B16" s="7">
        <f t="shared" ref="B16:P16" si="6">SUM(B17:B19)</f>
        <v>22285591.16</v>
      </c>
      <c r="C16" s="7">
        <f t="shared" si="6"/>
        <v>22709017.392039999</v>
      </c>
      <c r="D16" s="7">
        <f t="shared" si="6"/>
        <v>23140488.722488761</v>
      </c>
      <c r="E16" s="7">
        <f t="shared" si="6"/>
        <v>23580158.008216046</v>
      </c>
      <c r="F16" s="7">
        <f t="shared" si="6"/>
        <v>24028181.010372151</v>
      </c>
      <c r="G16" s="7">
        <f t="shared" si="6"/>
        <v>24484716.449569218</v>
      </c>
      <c r="H16" s="7">
        <f t="shared" si="6"/>
        <v>24949926.062111031</v>
      </c>
      <c r="I16" s="7">
        <f t="shared" si="6"/>
        <v>25423974.657291137</v>
      </c>
      <c r="J16" s="7">
        <f t="shared" si="6"/>
        <v>25907030.175779667</v>
      </c>
      <c r="K16" s="7">
        <f t="shared" si="6"/>
        <v>26399263.749119479</v>
      </c>
      <c r="L16" s="7">
        <f t="shared" si="6"/>
        <v>26900849.760352746</v>
      </c>
      <c r="M16" s="7">
        <f t="shared" si="6"/>
        <v>27411965.905799448</v>
      </c>
      <c r="N16" s="7">
        <f t="shared" si="6"/>
        <v>27932793.258009635</v>
      </c>
      <c r="O16" s="7">
        <f t="shared" si="6"/>
        <v>28463516.329911813</v>
      </c>
      <c r="P16" s="7">
        <f t="shared" si="6"/>
        <v>29004323.140180133</v>
      </c>
      <c r="Q16" s="7"/>
      <c r="R16" s="7"/>
      <c r="S16" s="7"/>
      <c r="T16" s="7"/>
      <c r="U16" s="7"/>
      <c r="V16" s="7"/>
      <c r="W16" s="7"/>
      <c r="X16" s="7"/>
    </row>
    <row r="17" spans="1:24" ht="15.75" customHeight="1" x14ac:dyDescent="0.25">
      <c r="A17" s="7" t="s">
        <v>25</v>
      </c>
      <c r="B17" s="7">
        <f t="shared" ref="B17:P17" si="7">B12*B2</f>
        <v>20099744</v>
      </c>
      <c r="C17" s="10">
        <f t="shared" si="7"/>
        <v>20481639.136</v>
      </c>
      <c r="D17" s="10">
        <f t="shared" si="7"/>
        <v>20870790.279584002</v>
      </c>
      <c r="E17" s="10">
        <f t="shared" si="7"/>
        <v>21267335.294896096</v>
      </c>
      <c r="F17" s="10">
        <f t="shared" si="7"/>
        <v>21671414.665499121</v>
      </c>
      <c r="G17" s="10">
        <f t="shared" si="7"/>
        <v>22083171.544143602</v>
      </c>
      <c r="H17" s="10">
        <f t="shared" si="7"/>
        <v>22502751.803482328</v>
      </c>
      <c r="I17" s="10">
        <f t="shared" si="7"/>
        <v>22930304.08774849</v>
      </c>
      <c r="J17" s="10">
        <f t="shared" si="7"/>
        <v>23365979.865415707</v>
      </c>
      <c r="K17" s="10">
        <f t="shared" si="7"/>
        <v>23809933.482858606</v>
      </c>
      <c r="L17" s="10">
        <f t="shared" si="7"/>
        <v>24262322.219032917</v>
      </c>
      <c r="M17" s="10">
        <f t="shared" si="7"/>
        <v>24723306.341194544</v>
      </c>
      <c r="N17" s="10">
        <f t="shared" si="7"/>
        <v>25193049.161677234</v>
      </c>
      <c r="O17" s="10">
        <f t="shared" si="7"/>
        <v>25671717.095749099</v>
      </c>
      <c r="P17" s="10">
        <f t="shared" si="7"/>
        <v>26159479.720568329</v>
      </c>
      <c r="Q17" s="7"/>
      <c r="R17" s="7"/>
      <c r="S17" s="7"/>
      <c r="T17" s="7"/>
      <c r="U17" s="7"/>
      <c r="V17" s="7"/>
      <c r="W17" s="7"/>
      <c r="X17" s="7"/>
    </row>
    <row r="18" spans="1:24" ht="15.75" customHeight="1" x14ac:dyDescent="0.25">
      <c r="A18" s="7" t="s">
        <v>26</v>
      </c>
      <c r="B18" s="7">
        <f t="shared" ref="B18:P18" si="8">B11*B10*B2</f>
        <v>2185847.16</v>
      </c>
      <c r="C18" s="10">
        <f t="shared" si="8"/>
        <v>2227378.2560399999</v>
      </c>
      <c r="D18" s="10">
        <f t="shared" si="8"/>
        <v>2269698.4429047601</v>
      </c>
      <c r="E18" s="10">
        <f t="shared" si="8"/>
        <v>2312822.7133199503</v>
      </c>
      <c r="F18" s="10">
        <f t="shared" si="8"/>
        <v>2356766.3448730293</v>
      </c>
      <c r="G18" s="10">
        <f t="shared" si="8"/>
        <v>2401544.9054256165</v>
      </c>
      <c r="H18" s="10">
        <f t="shared" si="8"/>
        <v>2447174.2586287032</v>
      </c>
      <c r="I18" s="10">
        <f t="shared" si="8"/>
        <v>2493670.5695426483</v>
      </c>
      <c r="J18" s="10">
        <f t="shared" si="8"/>
        <v>2541050.3103639581</v>
      </c>
      <c r="K18" s="10">
        <f t="shared" si="8"/>
        <v>2589330.2662608731</v>
      </c>
      <c r="L18" s="10">
        <f t="shared" si="8"/>
        <v>2638527.5413198299</v>
      </c>
      <c r="M18" s="10">
        <f t="shared" si="8"/>
        <v>2688659.5646049064</v>
      </c>
      <c r="N18" s="10">
        <f t="shared" si="8"/>
        <v>2739744.0963323992</v>
      </c>
      <c r="O18" s="10">
        <f t="shared" si="8"/>
        <v>2791799.2341627148</v>
      </c>
      <c r="P18" s="10">
        <f t="shared" si="8"/>
        <v>2844843.4196118056</v>
      </c>
      <c r="Q18" s="7"/>
      <c r="R18" s="7"/>
      <c r="S18" s="7"/>
      <c r="T18" s="7"/>
      <c r="U18" s="7"/>
      <c r="V18" s="7"/>
      <c r="W18" s="7"/>
      <c r="X18" s="7"/>
    </row>
    <row r="19" spans="1:24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</row>
    <row r="20" spans="1:24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</row>
    <row r="21" spans="1:24" ht="15.75" customHeight="1" x14ac:dyDescent="0.25">
      <c r="A21" s="7" t="s">
        <v>28</v>
      </c>
      <c r="B21" s="7">
        <f t="shared" ref="B21:P21" si="9">SUM(B22:B27)</f>
        <v>22042468</v>
      </c>
      <c r="C21" s="7">
        <f t="shared" si="9"/>
        <v>22312637.472959995</v>
      </c>
      <c r="D21" s="7">
        <f t="shared" si="9"/>
        <v>22581400.119468477</v>
      </c>
      <c r="E21" s="7">
        <f t="shared" si="9"/>
        <v>22848441.447779596</v>
      </c>
      <c r="F21" s="7">
        <f t="shared" si="9"/>
        <v>23113428.329274438</v>
      </c>
      <c r="G21" s="7">
        <f t="shared" si="9"/>
        <v>23376008.087253112</v>
      </c>
      <c r="H21" s="7">
        <f t="shared" si="9"/>
        <v>23635807.543901168</v>
      </c>
      <c r="I21" s="7">
        <f t="shared" si="9"/>
        <v>23892432.023557112</v>
      </c>
      <c r="J21" s="7">
        <f t="shared" si="9"/>
        <v>24145464.310324676</v>
      </c>
      <c r="K21" s="7">
        <f t="shared" si="9"/>
        <v>24394463.557986908</v>
      </c>
      <c r="L21" s="7">
        <f t="shared" si="9"/>
        <v>24638964.150088426</v>
      </c>
      <c r="M21" s="7">
        <f t="shared" si="9"/>
        <v>24878474.507957853</v>
      </c>
      <c r="N21" s="7">
        <f t="shared" si="9"/>
        <v>25112475.844343591</v>
      </c>
      <c r="O21" s="7">
        <f t="shared" si="9"/>
        <v>25340420.860232979</v>
      </c>
      <c r="P21" s="7">
        <f t="shared" si="9"/>
        <v>25561732.382317521</v>
      </c>
      <c r="Q21" s="7"/>
      <c r="R21" s="7"/>
      <c r="S21" s="7"/>
      <c r="T21" s="7"/>
      <c r="U21" s="7"/>
      <c r="V21" s="7"/>
      <c r="W21" s="7"/>
      <c r="X21" s="7"/>
    </row>
    <row r="22" spans="1:24" ht="15.75" customHeight="1" x14ac:dyDescent="0.25">
      <c r="A22" s="7" t="s">
        <v>29</v>
      </c>
      <c r="B22" s="7">
        <v>11460000</v>
      </c>
      <c r="C22" s="10">
        <f t="shared" ref="C22:P22" si="10">B22*(1+C$3)</f>
        <v>11677739.999999998</v>
      </c>
      <c r="D22" s="10">
        <f t="shared" si="10"/>
        <v>11899617.059999997</v>
      </c>
      <c r="E22" s="10">
        <f t="shared" si="10"/>
        <v>12125709.784139996</v>
      </c>
      <c r="F22" s="10">
        <f t="shared" si="10"/>
        <v>12356098.270038655</v>
      </c>
      <c r="G22" s="10">
        <f t="shared" si="10"/>
        <v>12590864.137169389</v>
      </c>
      <c r="H22" s="10">
        <f t="shared" si="10"/>
        <v>12830090.555775607</v>
      </c>
      <c r="I22" s="10">
        <f t="shared" si="10"/>
        <v>13073862.276335342</v>
      </c>
      <c r="J22" s="10">
        <f t="shared" si="10"/>
        <v>13322265.659585712</v>
      </c>
      <c r="K22" s="10">
        <f t="shared" si="10"/>
        <v>13575388.707117841</v>
      </c>
      <c r="L22" s="10">
        <f t="shared" si="10"/>
        <v>13833321.092553079</v>
      </c>
      <c r="M22" s="10">
        <f t="shared" si="10"/>
        <v>14096154.193311587</v>
      </c>
      <c r="N22" s="10">
        <f t="shared" si="10"/>
        <v>14363981.122984506</v>
      </c>
      <c r="O22" s="10">
        <f t="shared" si="10"/>
        <v>14636896.76432121</v>
      </c>
      <c r="P22" s="10">
        <f t="shared" si="10"/>
        <v>14914997.802843312</v>
      </c>
      <c r="Q22" s="7"/>
      <c r="R22" s="7"/>
      <c r="S22" s="7"/>
      <c r="T22" s="7"/>
      <c r="U22" s="7"/>
      <c r="V22" s="7"/>
      <c r="W22" s="7"/>
      <c r="X22" s="7"/>
    </row>
    <row r="23" spans="1:24" ht="15.75" customHeight="1" x14ac:dyDescent="0.25">
      <c r="A23" s="7" t="s">
        <v>30</v>
      </c>
      <c r="B23" s="7">
        <v>440000</v>
      </c>
      <c r="C23" s="10">
        <f t="shared" ref="C23:P23" si="11">B23*(1+C$3)</f>
        <v>448359.99999999994</v>
      </c>
      <c r="D23" s="10">
        <f t="shared" si="11"/>
        <v>456878.83999999991</v>
      </c>
      <c r="E23" s="10">
        <f t="shared" si="11"/>
        <v>465559.53795999987</v>
      </c>
      <c r="F23" s="10">
        <f t="shared" si="11"/>
        <v>474405.16918123985</v>
      </c>
      <c r="G23" s="10">
        <f t="shared" si="11"/>
        <v>483418.86739568337</v>
      </c>
      <c r="H23" s="10">
        <f t="shared" si="11"/>
        <v>492603.82587620133</v>
      </c>
      <c r="I23" s="10">
        <f t="shared" si="11"/>
        <v>501963.29856784909</v>
      </c>
      <c r="J23" s="10">
        <f t="shared" si="11"/>
        <v>511500.60124063818</v>
      </c>
      <c r="K23" s="10">
        <f t="shared" si="11"/>
        <v>521219.11266421026</v>
      </c>
      <c r="L23" s="10">
        <f t="shared" si="11"/>
        <v>531122.27580483025</v>
      </c>
      <c r="M23" s="10">
        <f t="shared" si="11"/>
        <v>541213.59904512193</v>
      </c>
      <c r="N23" s="10">
        <f t="shared" si="11"/>
        <v>551496.65742697916</v>
      </c>
      <c r="O23" s="10">
        <f t="shared" si="11"/>
        <v>561975.09391809173</v>
      </c>
      <c r="P23" s="10">
        <f t="shared" si="11"/>
        <v>572652.62070253538</v>
      </c>
      <c r="Q23" s="7"/>
      <c r="R23" s="7"/>
      <c r="S23" s="7"/>
      <c r="T23" s="7"/>
      <c r="U23" s="7"/>
      <c r="V23" s="7"/>
      <c r="W23" s="7"/>
      <c r="X23" s="7"/>
    </row>
    <row r="24" spans="1:24" ht="15.75" customHeight="1" x14ac:dyDescent="0.25">
      <c r="A24" s="7" t="s">
        <v>31</v>
      </c>
      <c r="B24" s="7">
        <v>370000</v>
      </c>
      <c r="C24" s="10">
        <f t="shared" ref="C24:P24" si="12">B24*(1+C$3)</f>
        <v>377029.99999999994</v>
      </c>
      <c r="D24" s="10">
        <f t="shared" si="12"/>
        <v>384193.56999999989</v>
      </c>
      <c r="E24" s="10">
        <f t="shared" si="12"/>
        <v>391493.24782999983</v>
      </c>
      <c r="F24" s="10">
        <f t="shared" si="12"/>
        <v>398931.61953876977</v>
      </c>
      <c r="G24" s="10">
        <f t="shared" si="12"/>
        <v>406511.32031000633</v>
      </c>
      <c r="H24" s="10">
        <f t="shared" si="12"/>
        <v>414235.03539589641</v>
      </c>
      <c r="I24" s="10">
        <f t="shared" si="12"/>
        <v>422105.50106841838</v>
      </c>
      <c r="J24" s="10">
        <f t="shared" si="12"/>
        <v>430125.50558871828</v>
      </c>
      <c r="K24" s="10">
        <f t="shared" si="12"/>
        <v>438297.89019490388</v>
      </c>
      <c r="L24" s="10">
        <f t="shared" si="12"/>
        <v>446625.55010860704</v>
      </c>
      <c r="M24" s="10">
        <f t="shared" si="12"/>
        <v>455111.43556067051</v>
      </c>
      <c r="N24" s="10">
        <f t="shared" si="12"/>
        <v>463758.55283632322</v>
      </c>
      <c r="O24" s="10">
        <f t="shared" si="12"/>
        <v>472569.96534021333</v>
      </c>
      <c r="P24" s="10">
        <f t="shared" si="12"/>
        <v>481548.79468167736</v>
      </c>
      <c r="Q24" s="7"/>
      <c r="R24" s="7"/>
      <c r="S24" s="7"/>
      <c r="T24" s="7"/>
      <c r="U24" s="7"/>
      <c r="V24" s="7"/>
      <c r="W24" s="7"/>
      <c r="X24" s="7"/>
    </row>
    <row r="25" spans="1:24" ht="15.75" customHeight="1" x14ac:dyDescent="0.25">
      <c r="A25" s="7" t="s">
        <v>32</v>
      </c>
      <c r="B25" s="7">
        <f>B2*0.008</f>
        <v>2512468</v>
      </c>
      <c r="C25" s="10">
        <f t="shared" ref="C25:P25" si="13">B25*(1+C$3)</f>
        <v>2560204.892</v>
      </c>
      <c r="D25" s="10">
        <f t="shared" si="13"/>
        <v>2608848.7849479998</v>
      </c>
      <c r="E25" s="10">
        <f t="shared" si="13"/>
        <v>2658416.9118620115</v>
      </c>
      <c r="F25" s="10">
        <f t="shared" si="13"/>
        <v>2708926.8331873897</v>
      </c>
      <c r="G25" s="10">
        <f t="shared" si="13"/>
        <v>2760396.4430179498</v>
      </c>
      <c r="H25" s="10">
        <f t="shared" si="13"/>
        <v>2812843.9754352905</v>
      </c>
      <c r="I25" s="10">
        <f t="shared" si="13"/>
        <v>2866288.0109685608</v>
      </c>
      <c r="J25" s="10">
        <f t="shared" si="13"/>
        <v>2920747.4831769634</v>
      </c>
      <c r="K25" s="10">
        <f t="shared" si="13"/>
        <v>2976241.6853573252</v>
      </c>
      <c r="L25" s="10">
        <f t="shared" si="13"/>
        <v>3032790.2773791142</v>
      </c>
      <c r="M25" s="10">
        <f t="shared" si="13"/>
        <v>3090413.2926493171</v>
      </c>
      <c r="N25" s="10">
        <f t="shared" si="13"/>
        <v>3149131.1452096538</v>
      </c>
      <c r="O25" s="10">
        <f t="shared" si="13"/>
        <v>3208964.6369686369</v>
      </c>
      <c r="P25" s="10">
        <f t="shared" si="13"/>
        <v>3269934.9650710407</v>
      </c>
      <c r="Q25" s="7"/>
      <c r="R25" s="7"/>
      <c r="S25" s="7"/>
      <c r="T25" s="7"/>
      <c r="U25" s="7"/>
      <c r="V25" s="7"/>
      <c r="W25" s="7"/>
      <c r="X25" s="7"/>
    </row>
    <row r="26" spans="1:24" ht="15.75" customHeight="1" x14ac:dyDescent="0.25">
      <c r="A26" s="7" t="s">
        <v>33</v>
      </c>
      <c r="B26" s="7">
        <v>0</v>
      </c>
      <c r="C26" s="10">
        <f t="shared" ref="C26:P26" si="14">B26*(1+C$3)</f>
        <v>0</v>
      </c>
      <c r="D26" s="10">
        <f t="shared" si="14"/>
        <v>0</v>
      </c>
      <c r="E26" s="10">
        <f t="shared" si="14"/>
        <v>0</v>
      </c>
      <c r="F26" s="10">
        <f t="shared" si="14"/>
        <v>0</v>
      </c>
      <c r="G26" s="10">
        <f t="shared" si="14"/>
        <v>0</v>
      </c>
      <c r="H26" s="10">
        <f t="shared" si="14"/>
        <v>0</v>
      </c>
      <c r="I26" s="10">
        <f t="shared" si="14"/>
        <v>0</v>
      </c>
      <c r="J26" s="10">
        <f t="shared" si="14"/>
        <v>0</v>
      </c>
      <c r="K26" s="10">
        <f t="shared" si="14"/>
        <v>0</v>
      </c>
      <c r="L26" s="10">
        <f t="shared" si="14"/>
        <v>0</v>
      </c>
      <c r="M26" s="10">
        <f t="shared" si="14"/>
        <v>0</v>
      </c>
      <c r="N26" s="10">
        <f t="shared" si="14"/>
        <v>0</v>
      </c>
      <c r="O26" s="10">
        <f t="shared" si="14"/>
        <v>0</v>
      </c>
      <c r="P26" s="10">
        <f t="shared" si="14"/>
        <v>0</v>
      </c>
      <c r="Q26" s="7"/>
      <c r="R26" s="7"/>
      <c r="S26" s="7"/>
      <c r="T26" s="7"/>
      <c r="U26" s="7"/>
      <c r="V26" s="7"/>
      <c r="W26" s="7"/>
      <c r="X26" s="7"/>
    </row>
    <row r="27" spans="1:24" ht="15.75" customHeight="1" x14ac:dyDescent="0.25">
      <c r="A27" s="7" t="s">
        <v>34</v>
      </c>
      <c r="B27" s="7">
        <f>B7*-B8</f>
        <v>7260000</v>
      </c>
      <c r="C27" s="10">
        <f t="shared" ref="C27:P27" si="15">C8*-C7</f>
        <v>7249302.5809599999</v>
      </c>
      <c r="D27" s="10">
        <f t="shared" si="15"/>
        <v>7231861.8645204799</v>
      </c>
      <c r="E27" s="10">
        <f t="shared" si="15"/>
        <v>7207261.9659875883</v>
      </c>
      <c r="F27" s="10">
        <f t="shared" si="15"/>
        <v>7175066.4373283833</v>
      </c>
      <c r="G27" s="10">
        <f t="shared" si="15"/>
        <v>7134817.3193600839</v>
      </c>
      <c r="H27" s="10">
        <f t="shared" si="15"/>
        <v>7086034.1514181755</v>
      </c>
      <c r="I27" s="10">
        <f t="shared" si="15"/>
        <v>7028212.9366169414</v>
      </c>
      <c r="J27" s="10">
        <f t="shared" si="15"/>
        <v>6960825.0607326441</v>
      </c>
      <c r="K27" s="10">
        <f t="shared" si="15"/>
        <v>6883316.1626526248</v>
      </c>
      <c r="L27" s="10">
        <f t="shared" si="15"/>
        <v>6795104.954242791</v>
      </c>
      <c r="M27" s="10">
        <f t="shared" si="15"/>
        <v>6695581.9873911608</v>
      </c>
      <c r="N27" s="10">
        <f t="shared" si="15"/>
        <v>6584108.3658861304</v>
      </c>
      <c r="O27" s="10">
        <f t="shared" si="15"/>
        <v>6460014.399684824</v>
      </c>
      <c r="P27" s="10">
        <f t="shared" si="15"/>
        <v>6322598.1990189562</v>
      </c>
      <c r="Q27" s="7"/>
      <c r="R27" s="7"/>
      <c r="S27" s="7"/>
      <c r="T27" s="7"/>
      <c r="U27" s="7"/>
      <c r="V27" s="7"/>
      <c r="W27" s="7"/>
      <c r="X27" s="7"/>
    </row>
    <row r="28" spans="1:24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2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3">
      <c r="A1" s="23" t="s">
        <v>11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  <c r="K1" s="24" t="s">
        <v>53</v>
      </c>
      <c r="L1" s="24" t="s">
        <v>54</v>
      </c>
      <c r="M1" s="24" t="s">
        <v>55</v>
      </c>
      <c r="N1" s="24" t="s">
        <v>56</v>
      </c>
      <c r="O1" s="24" t="s">
        <v>57</v>
      </c>
      <c r="P1" s="24" t="s">
        <v>58</v>
      </c>
    </row>
    <row r="2" spans="1:26" ht="15.75" customHeight="1" x14ac:dyDescent="0.25">
      <c r="A2" s="7" t="s">
        <v>12</v>
      </c>
      <c r="B2" s="7">
        <v>81696000</v>
      </c>
      <c r="C2" s="10">
        <f t="shared" ref="C2:P2" si="0">B2*(1+B3)</f>
        <v>83166528</v>
      </c>
      <c r="D2" s="10">
        <f t="shared" si="0"/>
        <v>84705108.767999992</v>
      </c>
      <c r="E2" s="10">
        <f>D2*(1+D3)</f>
        <v>86272153.280207992</v>
      </c>
      <c r="F2" s="10">
        <f>E2*(1+E3)</f>
        <v>87911324.192531928</v>
      </c>
      <c r="G2" s="10">
        <f>F2*(1+F3)</f>
        <v>89581639.352190033</v>
      </c>
      <c r="H2" s="10">
        <f>G2*(1+G3)</f>
        <v>91283690.49988164</v>
      </c>
      <c r="I2" s="10">
        <f t="shared" si="0"/>
        <v>93018080.619379386</v>
      </c>
      <c r="J2" s="10">
        <f t="shared" si="0"/>
        <v>94785424.151147589</v>
      </c>
      <c r="K2" s="10">
        <f t="shared" si="0"/>
        <v>96586347.21001938</v>
      </c>
      <c r="L2" s="10">
        <f t="shared" si="0"/>
        <v>98421487.807009742</v>
      </c>
      <c r="M2" s="10">
        <f t="shared" si="0"/>
        <v>100291496.07534292</v>
      </c>
      <c r="N2" s="10">
        <f t="shared" si="0"/>
        <v>102197034.50077443</v>
      </c>
      <c r="O2" s="10">
        <f>N2*(1+N3)</f>
        <v>104138778.15628913</v>
      </c>
      <c r="P2" s="10">
        <f t="shared" si="0"/>
        <v>106117414.94125861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1.8499999999999999E-2</v>
      </c>
      <c r="D3" s="5">
        <v>1.8499999999999999E-2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" t="s">
        <v>14</v>
      </c>
      <c r="B4" s="11">
        <v>8880009</v>
      </c>
      <c r="C4" s="11">
        <f t="shared" ref="C4:L4" si="1">B4*(1+B5)</f>
        <v>8959929.0809999984</v>
      </c>
      <c r="D4" s="11">
        <f t="shared" si="1"/>
        <v>9040568.4427289981</v>
      </c>
      <c r="E4" s="11">
        <f t="shared" si="1"/>
        <v>9121933.5587135591</v>
      </c>
      <c r="F4" s="11">
        <f t="shared" si="1"/>
        <v>9204030.96074198</v>
      </c>
      <c r="G4" s="11">
        <f>F4*(1+F5)</f>
        <v>9286867.2393886577</v>
      </c>
      <c r="H4" s="11">
        <f>G4*(1+G5)</f>
        <v>9370449.0445431545</v>
      </c>
      <c r="I4" s="11">
        <f t="shared" si="1"/>
        <v>9454783.0859440416</v>
      </c>
      <c r="J4" s="11">
        <f>I4*(1+I5)</f>
        <v>9539876.1337175369</v>
      </c>
      <c r="K4" s="11">
        <f>J4*(1+J5)</f>
        <v>9625735.0189209934</v>
      </c>
      <c r="L4" s="11">
        <f t="shared" si="1"/>
        <v>9712366.6340912823</v>
      </c>
      <c r="M4" s="11">
        <f>L4*(1+L5)</f>
        <v>9799777.9337981027</v>
      </c>
      <c r="N4" s="11">
        <f>M4*(1+M5)</f>
        <v>9887975.9352022838</v>
      </c>
      <c r="O4" s="11">
        <f>N4*(1+N5)</f>
        <v>9976967.7186191026</v>
      </c>
      <c r="P4" s="11">
        <f>O4*(1+O5)</f>
        <v>10066760.428086674</v>
      </c>
    </row>
    <row r="5" spans="1:26" ht="15.75" customHeight="1" x14ac:dyDescent="0.25">
      <c r="A5" s="5" t="s">
        <v>15</v>
      </c>
      <c r="B5" s="5">
        <v>8.9999999999999993E-3</v>
      </c>
      <c r="C5" s="5">
        <v>8.9999999999999993E-3</v>
      </c>
      <c r="D5" s="5">
        <v>8.9999999999999993E-3</v>
      </c>
      <c r="E5" s="5">
        <v>8.9999999999999993E-3</v>
      </c>
      <c r="F5" s="5">
        <v>8.9999999999999993E-3</v>
      </c>
      <c r="G5" s="5">
        <v>8.9999999999999993E-3</v>
      </c>
      <c r="H5" s="5">
        <v>8.9999999999999993E-3</v>
      </c>
      <c r="I5" s="5">
        <v>8.9999999999999993E-3</v>
      </c>
      <c r="J5" s="5">
        <v>8.9999999999999993E-3</v>
      </c>
      <c r="K5" s="5">
        <v>8.9999999999999993E-3</v>
      </c>
      <c r="L5" s="5">
        <v>8.9999999999999993E-3</v>
      </c>
      <c r="M5" s="5">
        <v>8.9999999999999993E-3</v>
      </c>
      <c r="N5" s="5">
        <v>8.9999999999999993E-3</v>
      </c>
      <c r="O5" s="5">
        <v>8.9999999999999993E-3</v>
      </c>
      <c r="P5" s="5">
        <v>8.9999999999999993E-3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7" t="s">
        <v>16</v>
      </c>
      <c r="B6" s="9">
        <f t="shared" ref="B6:P6" si="2">B2/B4</f>
        <v>9.1999906756851253</v>
      </c>
      <c r="C6" s="12">
        <f t="shared" si="2"/>
        <v>9.2820520394920312</v>
      </c>
      <c r="D6" s="12">
        <f t="shared" si="2"/>
        <v>9.3694449972474061</v>
      </c>
      <c r="E6" s="12">
        <f t="shared" si="2"/>
        <v>9.45766078265261</v>
      </c>
      <c r="F6" s="12">
        <f t="shared" si="2"/>
        <v>9.5513937933825659</v>
      </c>
      <c r="G6" s="12">
        <f t="shared" si="2"/>
        <v>9.6460557734953767</v>
      </c>
      <c r="H6" s="12">
        <f t="shared" si="2"/>
        <v>9.7416559298233789</v>
      </c>
      <c r="I6" s="12">
        <f t="shared" si="2"/>
        <v>9.8382035604460096</v>
      </c>
      <c r="J6" s="12">
        <f t="shared" si="2"/>
        <v>9.9357080555941373</v>
      </c>
      <c r="K6" s="12">
        <f t="shared" si="2"/>
        <v>10.034178898563356</v>
      </c>
      <c r="L6" s="12">
        <f t="shared" si="2"/>
        <v>10.133625666636332</v>
      </c>
      <c r="M6" s="12">
        <f t="shared" si="2"/>
        <v>10.234058032014294</v>
      </c>
      <c r="N6" s="12">
        <f t="shared" si="2"/>
        <v>10.335485762757747</v>
      </c>
      <c r="O6" s="12">
        <f t="shared" si="2"/>
        <v>10.437918723736516</v>
      </c>
      <c r="P6" s="12">
        <f t="shared" si="2"/>
        <v>10.541366877589207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7" t="s">
        <v>17</v>
      </c>
      <c r="B7" s="7">
        <v>-18800000</v>
      </c>
      <c r="C7" s="10">
        <f t="shared" ref="C7:P7" si="3">B7+B14</f>
        <v>-18761174.079999998</v>
      </c>
      <c r="D7" s="10">
        <f t="shared" si="3"/>
        <v>-18958823.458239999</v>
      </c>
      <c r="E7" s="10">
        <f t="shared" si="3"/>
        <v>-19449620.409443039</v>
      </c>
      <c r="F7" s="10">
        <f t="shared" si="3"/>
        <v>-19358154.547140341</v>
      </c>
      <c r="G7" s="10">
        <f t="shared" si="3"/>
        <v>-19286740.314448964</v>
      </c>
      <c r="H7" s="10">
        <f t="shared" si="3"/>
        <v>-18475964.061191227</v>
      </c>
      <c r="I7" s="10">
        <f t="shared" si="3"/>
        <v>-17579149.599967659</v>
      </c>
      <c r="J7" s="10">
        <f t="shared" si="3"/>
        <v>-16590424.197277671</v>
      </c>
      <c r="K7" s="10">
        <f t="shared" si="3"/>
        <v>-15503549.257231211</v>
      </c>
      <c r="L7" s="10">
        <f t="shared" si="3"/>
        <v>-14311898.113336185</v>
      </c>
      <c r="M7" s="10">
        <f t="shared" si="3"/>
        <v>-13008432.482920209</v>
      </c>
      <c r="N7" s="10">
        <f t="shared" si="3"/>
        <v>-11585677.503852168</v>
      </c>
      <c r="O7" s="10">
        <f t="shared" si="3"/>
        <v>-10035695.268407222</v>
      </c>
      <c r="P7" s="10">
        <f t="shared" si="3"/>
        <v>-8350056.7640077341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5.9499999999999997E-2</v>
      </c>
      <c r="C8" s="5">
        <v>0.06</v>
      </c>
      <c r="D8" s="5">
        <v>0.06</v>
      </c>
      <c r="E8" s="5">
        <v>0.06</v>
      </c>
      <c r="F8" s="5">
        <v>0.06</v>
      </c>
      <c r="G8" s="5">
        <v>0.06</v>
      </c>
      <c r="H8" s="5">
        <v>0.06</v>
      </c>
      <c r="I8" s="5">
        <v>0.06</v>
      </c>
      <c r="J8" s="5">
        <v>0.06</v>
      </c>
      <c r="K8" s="5">
        <v>0.06</v>
      </c>
      <c r="L8" s="5">
        <v>0.06</v>
      </c>
      <c r="M8" s="5">
        <v>0.06</v>
      </c>
      <c r="N8" s="5">
        <v>0.06</v>
      </c>
      <c r="O8" s="5">
        <v>0.06</v>
      </c>
      <c r="P8" s="5">
        <v>0.06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-0.23012142577359967</v>
      </c>
      <c r="C9" s="13">
        <f t="shared" si="4"/>
        <v>-0.22558563560570905</v>
      </c>
      <c r="D9" s="13">
        <f t="shared" si="4"/>
        <v>-0.22382148767634058</v>
      </c>
      <c r="E9" s="13">
        <f t="shared" si="4"/>
        <v>-0.22544493987847464</v>
      </c>
      <c r="F9" s="13">
        <f t="shared" si="4"/>
        <v>-0.22020092092737259</v>
      </c>
      <c r="G9" s="13">
        <f t="shared" si="4"/>
        <v>-0.21529791655880715</v>
      </c>
      <c r="H9" s="13">
        <f t="shared" si="4"/>
        <v>-0.20240158959409274</v>
      </c>
      <c r="I9" s="13">
        <f t="shared" si="4"/>
        <v>-0.18898637214306505</v>
      </c>
      <c r="J9" s="13">
        <f t="shared" si="4"/>
        <v>-0.17503138637457694</v>
      </c>
      <c r="K9" s="13">
        <f t="shared" si="4"/>
        <v>-0.16051491442698385</v>
      </c>
      <c r="L9" s="13">
        <f t="shared" si="4"/>
        <v>-0.14541436460907542</v>
      </c>
      <c r="M9" s="13">
        <f t="shared" si="4"/>
        <v>-0.12970623624108432</v>
      </c>
      <c r="N9" s="13">
        <f t="shared" si="4"/>
        <v>-0.11336608308105432</v>
      </c>
      <c r="O9" s="13">
        <f t="shared" si="4"/>
        <v>-9.6368475279649202E-2</v>
      </c>
      <c r="P9" s="13">
        <f t="shared" si="4"/>
        <v>-7.8686959804193449E-2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0.09</v>
      </c>
      <c r="C10" s="1">
        <v>0.09</v>
      </c>
      <c r="D10" s="1">
        <v>0.09</v>
      </c>
      <c r="E10" s="1">
        <v>0.09</v>
      </c>
      <c r="F10" s="1">
        <v>0.09</v>
      </c>
      <c r="G10" s="1">
        <v>0.09</v>
      </c>
      <c r="H10" s="1">
        <v>0.09</v>
      </c>
      <c r="I10" s="1">
        <v>0.09</v>
      </c>
      <c r="J10" s="1">
        <v>0.09</v>
      </c>
      <c r="K10" s="1">
        <v>0.09</v>
      </c>
      <c r="L10" s="1">
        <v>0.09</v>
      </c>
      <c r="M10" s="1">
        <v>0.09</v>
      </c>
      <c r="N10" s="1">
        <v>0.09</v>
      </c>
      <c r="O10" s="1">
        <v>0.09</v>
      </c>
      <c r="P10" s="1">
        <v>0.09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2.8000000000000001E-2</v>
      </c>
      <c r="C11" s="5">
        <v>2.8000000000000001E-2</v>
      </c>
      <c r="D11" s="5">
        <v>2.8000000000000001E-2</v>
      </c>
      <c r="E11" s="5">
        <v>2.8000000000000001E-2</v>
      </c>
      <c r="F11" s="5">
        <v>2.8000000000000001E-2</v>
      </c>
      <c r="G11" s="5">
        <v>2.8000000000000001E-2</v>
      </c>
      <c r="H11" s="5">
        <v>2.8000000000000001E-2</v>
      </c>
      <c r="I11" s="5">
        <v>2.8000000000000001E-2</v>
      </c>
      <c r="J11" s="5">
        <v>2.8000000000000001E-2</v>
      </c>
      <c r="K11" s="5">
        <v>2.8000000000000001E-2</v>
      </c>
      <c r="L11" s="5">
        <v>2.8000000000000001E-2</v>
      </c>
      <c r="M11" s="5">
        <v>2.8000000000000001E-2</v>
      </c>
      <c r="N11" s="5">
        <v>2.8000000000000001E-2</v>
      </c>
      <c r="O11" s="5">
        <v>2.8000000000000001E-2</v>
      </c>
      <c r="P11" s="5">
        <v>2.8000000000000001E-2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3.2500000000000001E-2</v>
      </c>
      <c r="C12" s="5">
        <v>3.3000000000000002E-2</v>
      </c>
      <c r="D12" s="5">
        <v>3.3000000000000002E-2</v>
      </c>
      <c r="E12" s="5">
        <v>3.3500000000000002E-2</v>
      </c>
      <c r="F12" s="5">
        <v>3.3500000000000002E-2</v>
      </c>
      <c r="G12" s="5">
        <v>3.3500000000000002E-2</v>
      </c>
      <c r="H12" s="5">
        <v>3.3500000000000002E-2</v>
      </c>
      <c r="I12" s="5">
        <v>3.3500000000000002E-2</v>
      </c>
      <c r="J12" s="5">
        <v>3.3500000000000002E-2</v>
      </c>
      <c r="K12" s="5">
        <v>3.3500000000000002E-2</v>
      </c>
      <c r="L12" s="5">
        <v>3.3500000000000002E-2</v>
      </c>
      <c r="M12" s="5">
        <v>3.3500000000000002E-2</v>
      </c>
      <c r="N12" s="5">
        <v>3.3500000000000002E-2</v>
      </c>
      <c r="O12" s="5">
        <v>3.3500000000000002E-2</v>
      </c>
      <c r="P12" s="5">
        <v>3.3500000000000002E-2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3">
      <c r="A14" s="7" t="s">
        <v>23</v>
      </c>
      <c r="B14" s="25">
        <f>B16-B21</f>
        <v>38825.919999999925</v>
      </c>
      <c r="C14" s="26">
        <f t="shared" ref="C14:P14" si="5">C16-C21</f>
        <v>-197649.37823999999</v>
      </c>
      <c r="D14" s="26">
        <f t="shared" si="5"/>
        <v>-490796.95120304031</v>
      </c>
      <c r="E14" s="26">
        <f t="shared" si="5"/>
        <v>91465.862302697729</v>
      </c>
      <c r="F14" s="26">
        <f t="shared" si="5"/>
        <v>71414.232691376004</v>
      </c>
      <c r="G14" s="26">
        <f t="shared" si="5"/>
        <v>810776.25325773517</v>
      </c>
      <c r="H14" s="26">
        <f t="shared" si="5"/>
        <v>896814.46122356737</v>
      </c>
      <c r="I14" s="26">
        <f t="shared" si="5"/>
        <v>988725.40268998779</v>
      </c>
      <c r="J14" s="26">
        <f t="shared" si="5"/>
        <v>1086874.9400464594</v>
      </c>
      <c r="K14" s="26">
        <f t="shared" si="5"/>
        <v>1191651.1438950258</v>
      </c>
      <c r="L14" s="26">
        <f t="shared" si="5"/>
        <v>1303465.630415976</v>
      </c>
      <c r="M14" s="26">
        <f t="shared" si="5"/>
        <v>1422754.9790680413</v>
      </c>
      <c r="N14" s="26">
        <f t="shared" si="5"/>
        <v>1549982.2354449457</v>
      </c>
      <c r="O14" s="26">
        <f t="shared" si="5"/>
        <v>1685638.5043994877</v>
      </c>
      <c r="P14" s="26">
        <f t="shared" si="5"/>
        <v>1830244.6388530307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2860993.92</v>
      </c>
      <c r="C16" s="7">
        <f t="shared" si="6"/>
        <v>2986075.0745600001</v>
      </c>
      <c r="D16" s="7">
        <f t="shared" si="6"/>
        <v>3069725.4634393598</v>
      </c>
      <c r="E16" s="7">
        <f t="shared" si="6"/>
        <v>3207522.9611530919</v>
      </c>
      <c r="F16" s="7">
        <f t="shared" si="6"/>
        <v>3308565.8974150005</v>
      </c>
      <c r="G16" s="7">
        <f t="shared" ref="G16:L16" si="7">SUM(G17:G19)</f>
        <v>3420730.6494658855</v>
      </c>
      <c r="H16" s="7">
        <f t="shared" si="7"/>
        <v>3485724.5318057369</v>
      </c>
      <c r="I16" s="7">
        <f t="shared" si="7"/>
        <v>3551953.2979100458</v>
      </c>
      <c r="J16" s="7">
        <f t="shared" si="7"/>
        <v>3619440.410570336</v>
      </c>
      <c r="K16" s="7">
        <f t="shared" si="7"/>
        <v>3688209.778371172</v>
      </c>
      <c r="L16" s="7">
        <f t="shared" si="7"/>
        <v>3758285.7641602242</v>
      </c>
      <c r="M16" s="7">
        <f t="shared" si="6"/>
        <v>3829693.193679268</v>
      </c>
      <c r="N16" s="7">
        <f t="shared" si="6"/>
        <v>3902457.3643591739</v>
      </c>
      <c r="O16" s="7">
        <f t="shared" si="6"/>
        <v>3976604.054281998</v>
      </c>
      <c r="P16" s="7">
        <f t="shared" si="6"/>
        <v>4052159.5313133551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8">B12*B2</f>
        <v>2655120</v>
      </c>
      <c r="C17" s="10">
        <f t="shared" si="8"/>
        <v>2744495.4240000001</v>
      </c>
      <c r="D17" s="10">
        <f t="shared" si="8"/>
        <v>2795268.589344</v>
      </c>
      <c r="E17" s="10">
        <f t="shared" si="8"/>
        <v>2890117.1348869679</v>
      </c>
      <c r="F17" s="10">
        <f t="shared" si="8"/>
        <v>2945029.3604498198</v>
      </c>
      <c r="G17" s="10">
        <f t="shared" si="8"/>
        <v>3000984.9182983665</v>
      </c>
      <c r="H17" s="10">
        <f t="shared" si="8"/>
        <v>3058003.6317460351</v>
      </c>
      <c r="I17" s="10">
        <f t="shared" si="8"/>
        <v>3116105.7007492096</v>
      </c>
      <c r="J17" s="10">
        <f t="shared" si="8"/>
        <v>3175311.7090634443</v>
      </c>
      <c r="K17" s="10">
        <f t="shared" si="8"/>
        <v>3235642.6315356493</v>
      </c>
      <c r="L17" s="10">
        <f t="shared" si="8"/>
        <v>3297119.8415348264</v>
      </c>
      <c r="M17" s="10">
        <f t="shared" si="8"/>
        <v>3359765.1185239879</v>
      </c>
      <c r="N17" s="10">
        <f t="shared" si="8"/>
        <v>3423600.6557759438</v>
      </c>
      <c r="O17" s="10">
        <f t="shared" si="8"/>
        <v>3488649.068235686</v>
      </c>
      <c r="P17" s="10">
        <f t="shared" si="8"/>
        <v>3554933.4005321637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9">B11*B10*B2</f>
        <v>205873.92000000001</v>
      </c>
      <c r="C18" s="10">
        <f t="shared" si="9"/>
        <v>209579.65056000001</v>
      </c>
      <c r="D18" s="10">
        <f t="shared" si="9"/>
        <v>213456.87409535999</v>
      </c>
      <c r="E18" s="10">
        <f t="shared" si="9"/>
        <v>217405.82626612415</v>
      </c>
      <c r="F18" s="10">
        <f t="shared" si="9"/>
        <v>221536.53696518048</v>
      </c>
      <c r="G18" s="10">
        <f t="shared" si="9"/>
        <v>225745.73116751888</v>
      </c>
      <c r="H18" s="10">
        <f t="shared" si="9"/>
        <v>230034.90005970173</v>
      </c>
      <c r="I18" s="10">
        <f t="shared" si="9"/>
        <v>234405.56316083606</v>
      </c>
      <c r="J18" s="10">
        <f t="shared" si="9"/>
        <v>238859.26886089193</v>
      </c>
      <c r="K18" s="10">
        <f t="shared" si="9"/>
        <v>243397.59496924884</v>
      </c>
      <c r="L18" s="10">
        <f t="shared" si="9"/>
        <v>248022.14927366455</v>
      </c>
      <c r="M18" s="10">
        <f t="shared" si="9"/>
        <v>252734.57010986417</v>
      </c>
      <c r="N18" s="10">
        <f t="shared" si="9"/>
        <v>257536.52694195157</v>
      </c>
      <c r="O18" s="10">
        <f t="shared" si="9"/>
        <v>262429.72095384862</v>
      </c>
      <c r="P18" s="10">
        <f t="shared" si="9"/>
        <v>267415.88565197168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10">
        <v>32000</v>
      </c>
      <c r="D19" s="10">
        <v>61000</v>
      </c>
      <c r="E19" s="10">
        <v>100000</v>
      </c>
      <c r="F19" s="10">
        <v>142000</v>
      </c>
      <c r="G19" s="10">
        <v>194000</v>
      </c>
      <c r="H19" s="10">
        <f>G19*(1+G3)</f>
        <v>197685.99999999997</v>
      </c>
      <c r="I19" s="10">
        <f t="shared" ref="I19:P19" si="10">H19*(1+H3)</f>
        <v>201442.03399999996</v>
      </c>
      <c r="J19" s="10">
        <f t="shared" si="10"/>
        <v>205269.43264599994</v>
      </c>
      <c r="K19" s="10">
        <f t="shared" si="10"/>
        <v>209169.55186627392</v>
      </c>
      <c r="L19" s="10">
        <f t="shared" si="10"/>
        <v>213143.77335173311</v>
      </c>
      <c r="M19" s="10">
        <f t="shared" si="10"/>
        <v>217193.50504541601</v>
      </c>
      <c r="N19" s="10">
        <f t="shared" si="10"/>
        <v>221320.1816412789</v>
      </c>
      <c r="O19" s="10">
        <f t="shared" si="10"/>
        <v>225525.26509246317</v>
      </c>
      <c r="P19" s="10">
        <f t="shared" si="10"/>
        <v>229810.24512921995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11">SUM(B22:B27)</f>
        <v>2822168</v>
      </c>
      <c r="C21" s="7">
        <f t="shared" si="11"/>
        <v>3183724.4528000001</v>
      </c>
      <c r="D21" s="7">
        <f t="shared" si="11"/>
        <v>3560522.4146424001</v>
      </c>
      <c r="E21" s="7">
        <f t="shared" si="11"/>
        <v>3116057.0988503941</v>
      </c>
      <c r="F21" s="7">
        <f t="shared" si="11"/>
        <v>3237151.6647236245</v>
      </c>
      <c r="G21" s="7">
        <f t="shared" si="11"/>
        <v>2609954.3962081503</v>
      </c>
      <c r="H21" s="7">
        <f t="shared" si="11"/>
        <v>2588910.0705821696</v>
      </c>
      <c r="I21" s="7">
        <f t="shared" si="11"/>
        <v>2563227.895220058</v>
      </c>
      <c r="J21" s="7">
        <f t="shared" si="11"/>
        <v>2532565.4705238766</v>
      </c>
      <c r="K21" s="7">
        <f t="shared" si="11"/>
        <v>2496558.6344761462</v>
      </c>
      <c r="L21" s="7">
        <f t="shared" si="11"/>
        <v>2454820.1337442482</v>
      </c>
      <c r="M21" s="7">
        <f t="shared" si="11"/>
        <v>2406938.2146112267</v>
      </c>
      <c r="N21" s="7">
        <f t="shared" si="11"/>
        <v>2352475.1289142282</v>
      </c>
      <c r="O21" s="7">
        <f t="shared" si="11"/>
        <v>2290965.5498825102</v>
      </c>
      <c r="P21" s="7">
        <f t="shared" si="11"/>
        <v>2221914.8924603243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635000</v>
      </c>
      <c r="C22" s="10">
        <f t="shared" ref="C22:P22" si="12">B22*(1+C$3)</f>
        <v>646747.5</v>
      </c>
      <c r="D22" s="10">
        <f t="shared" si="12"/>
        <v>658712.32874999999</v>
      </c>
      <c r="E22" s="10">
        <f t="shared" si="12"/>
        <v>671227.86299624993</v>
      </c>
      <c r="F22" s="10">
        <f t="shared" si="12"/>
        <v>683981.19239317859</v>
      </c>
      <c r="G22" s="10">
        <f t="shared" si="12"/>
        <v>696976.83504864888</v>
      </c>
      <c r="H22" s="10">
        <f t="shared" si="12"/>
        <v>710219.39491457317</v>
      </c>
      <c r="I22" s="10">
        <f t="shared" si="12"/>
        <v>723713.56341794995</v>
      </c>
      <c r="J22" s="10">
        <f t="shared" si="12"/>
        <v>737464.12112289097</v>
      </c>
      <c r="K22" s="10">
        <f t="shared" si="12"/>
        <v>751475.93942422583</v>
      </c>
      <c r="L22" s="10">
        <f t="shared" si="12"/>
        <v>765753.98227328609</v>
      </c>
      <c r="M22" s="10">
        <f t="shared" si="12"/>
        <v>780303.30793647841</v>
      </c>
      <c r="N22" s="10">
        <f t="shared" si="12"/>
        <v>795129.07078727137</v>
      </c>
      <c r="O22" s="10">
        <f t="shared" si="12"/>
        <v>810236.52313222946</v>
      </c>
      <c r="P22" s="10">
        <f t="shared" si="12"/>
        <v>825631.01707174175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35000</v>
      </c>
      <c r="C23" s="10">
        <f t="shared" ref="C23:P23" si="13">B23*(1+C$3)</f>
        <v>35647.5</v>
      </c>
      <c r="D23" s="10">
        <f t="shared" si="13"/>
        <v>36306.978750000002</v>
      </c>
      <c r="E23" s="10">
        <f t="shared" si="13"/>
        <v>36996.811346249997</v>
      </c>
      <c r="F23" s="10">
        <f t="shared" si="13"/>
        <v>37699.750761828742</v>
      </c>
      <c r="G23" s="10">
        <f t="shared" si="13"/>
        <v>38416.046026303484</v>
      </c>
      <c r="H23" s="10">
        <f t="shared" si="13"/>
        <v>39145.950900803247</v>
      </c>
      <c r="I23" s="10">
        <f t="shared" si="13"/>
        <v>39889.723967918508</v>
      </c>
      <c r="J23" s="10">
        <f t="shared" si="13"/>
        <v>40647.628723308953</v>
      </c>
      <c r="K23" s="10">
        <f t="shared" si="13"/>
        <v>41419.933669051818</v>
      </c>
      <c r="L23" s="10">
        <f t="shared" si="13"/>
        <v>42206.912408763797</v>
      </c>
      <c r="M23" s="10">
        <f t="shared" si="13"/>
        <v>43008.843744530306</v>
      </c>
      <c r="N23" s="10">
        <f t="shared" si="13"/>
        <v>43826.011775676379</v>
      </c>
      <c r="O23" s="10">
        <f t="shared" si="13"/>
        <v>44658.705999414226</v>
      </c>
      <c r="P23" s="10">
        <f t="shared" si="13"/>
        <v>45507.221413403095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10">
        <f t="shared" ref="C24:P24" si="14">B24*(1+C$3)</f>
        <v>0</v>
      </c>
      <c r="D24" s="10">
        <f t="shared" si="14"/>
        <v>0</v>
      </c>
      <c r="E24" s="10">
        <f t="shared" si="14"/>
        <v>0</v>
      </c>
      <c r="F24" s="10">
        <f t="shared" si="14"/>
        <v>0</v>
      </c>
      <c r="G24" s="10">
        <f t="shared" si="14"/>
        <v>0</v>
      </c>
      <c r="H24" s="10">
        <f t="shared" si="14"/>
        <v>0</v>
      </c>
      <c r="I24" s="10">
        <f t="shared" si="14"/>
        <v>0</v>
      </c>
      <c r="J24" s="10">
        <f t="shared" si="14"/>
        <v>0</v>
      </c>
      <c r="K24" s="10">
        <f t="shared" si="14"/>
        <v>0</v>
      </c>
      <c r="L24" s="10">
        <f t="shared" si="14"/>
        <v>0</v>
      </c>
      <c r="M24" s="10">
        <f t="shared" si="14"/>
        <v>0</v>
      </c>
      <c r="N24" s="10">
        <f t="shared" si="14"/>
        <v>0</v>
      </c>
      <c r="O24" s="10">
        <f t="shared" si="14"/>
        <v>0</v>
      </c>
      <c r="P24" s="10">
        <f t="shared" si="14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B2*0.008</f>
        <v>653568</v>
      </c>
      <c r="C25" s="10">
        <f>B25*(1+C$3)</f>
        <v>665659.00800000003</v>
      </c>
      <c r="D25" s="10">
        <f>C25*(1+D$3)</f>
        <v>677973.69964799995</v>
      </c>
      <c r="E25" s="10">
        <f>D25*(1+E$3)</f>
        <v>690855.19994131185</v>
      </c>
      <c r="F25" s="10">
        <f t="shared" ref="F25:P25" si="15">E25*(1+F$3)</f>
        <v>703981.44874019676</v>
      </c>
      <c r="G25" s="10">
        <f t="shared" si="15"/>
        <v>717357.09626626049</v>
      </c>
      <c r="H25" s="10">
        <f t="shared" si="15"/>
        <v>730986.8810953194</v>
      </c>
      <c r="I25" s="10">
        <f t="shared" si="15"/>
        <v>744875.6318361304</v>
      </c>
      <c r="J25" s="10">
        <f t="shared" si="15"/>
        <v>759028.2688410168</v>
      </c>
      <c r="K25" s="10">
        <f t="shared" si="15"/>
        <v>773449.8059489961</v>
      </c>
      <c r="L25" s="10">
        <f t="shared" si="15"/>
        <v>788145.35226202698</v>
      </c>
      <c r="M25" s="10">
        <f t="shared" si="15"/>
        <v>803120.11395500542</v>
      </c>
      <c r="N25" s="10">
        <f t="shared" si="15"/>
        <v>818379.39612015046</v>
      </c>
      <c r="O25" s="10">
        <f t="shared" si="15"/>
        <v>833928.60464643326</v>
      </c>
      <c r="P25" s="10">
        <f t="shared" si="15"/>
        <v>849773.24813471537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380000</v>
      </c>
      <c r="C26" s="10">
        <v>710000</v>
      </c>
      <c r="D26" s="10">
        <v>1050000</v>
      </c>
      <c r="E26" s="10">
        <f>250000+50000+250000</f>
        <v>550000</v>
      </c>
      <c r="F26" s="10">
        <f>250000+150000+250000</f>
        <v>650000</v>
      </c>
      <c r="G26" s="27">
        <v>0</v>
      </c>
      <c r="H26" s="10">
        <f t="shared" ref="H26:P26" si="16">G26*(1+H$3)</f>
        <v>0</v>
      </c>
      <c r="I26" s="10">
        <f t="shared" si="16"/>
        <v>0</v>
      </c>
      <c r="J26" s="10">
        <f t="shared" si="16"/>
        <v>0</v>
      </c>
      <c r="K26" s="10">
        <f t="shared" si="16"/>
        <v>0</v>
      </c>
      <c r="L26" s="10">
        <f t="shared" si="16"/>
        <v>0</v>
      </c>
      <c r="M26" s="10">
        <f t="shared" si="16"/>
        <v>0</v>
      </c>
      <c r="N26" s="10">
        <f t="shared" si="16"/>
        <v>0</v>
      </c>
      <c r="O26" s="10">
        <f t="shared" si="16"/>
        <v>0</v>
      </c>
      <c r="P26" s="10">
        <f t="shared" si="16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B7*-B8</f>
        <v>1118600</v>
      </c>
      <c r="C27" s="10">
        <f t="shared" ref="C27:P27" si="17">C8*-C7</f>
        <v>1125670.4447999999</v>
      </c>
      <c r="D27" s="10">
        <f t="shared" si="17"/>
        <v>1137529.4074943999</v>
      </c>
      <c r="E27" s="10">
        <f t="shared" si="17"/>
        <v>1166977.2245665824</v>
      </c>
      <c r="F27" s="10">
        <f t="shared" si="17"/>
        <v>1161489.2728284204</v>
      </c>
      <c r="G27" s="10">
        <f t="shared" si="17"/>
        <v>1157204.4188669377</v>
      </c>
      <c r="H27" s="10">
        <f t="shared" si="17"/>
        <v>1108557.8436714737</v>
      </c>
      <c r="I27" s="10">
        <f t="shared" si="17"/>
        <v>1054748.9759980594</v>
      </c>
      <c r="J27" s="10">
        <f t="shared" si="17"/>
        <v>995425.45183666016</v>
      </c>
      <c r="K27" s="10">
        <f t="shared" si="17"/>
        <v>930212.95543387264</v>
      </c>
      <c r="L27" s="10">
        <f t="shared" si="17"/>
        <v>858713.88680017111</v>
      </c>
      <c r="M27" s="10">
        <f t="shared" si="17"/>
        <v>780505.94897521252</v>
      </c>
      <c r="N27" s="10">
        <f t="shared" si="17"/>
        <v>695140.65023113007</v>
      </c>
      <c r="O27" s="10">
        <f t="shared" si="17"/>
        <v>602141.71610443329</v>
      </c>
      <c r="P27" s="10">
        <f t="shared" si="17"/>
        <v>501003.40584046405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conditionalFormatting sqref="B14:P14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K31" sqref="K31"/>
    </sheetView>
  </sheetViews>
  <sheetFormatPr defaultColWidth="12.6328125" defaultRowHeight="15.75" customHeight="1" x14ac:dyDescent="0.25"/>
  <cols>
    <col min="1" max="1" width="17.36328125" customWidth="1"/>
    <col min="2" max="16" width="13.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869840000</v>
      </c>
      <c r="C2" s="10">
        <f t="shared" ref="C2:P2" si="0">B2*(1+B3)</f>
        <v>882017760</v>
      </c>
      <c r="D2" s="10">
        <f t="shared" si="0"/>
        <v>894366008.63999999</v>
      </c>
      <c r="E2" s="10">
        <f t="shared" si="0"/>
        <v>906887132.76095998</v>
      </c>
      <c r="F2" s="10">
        <f t="shared" si="0"/>
        <v>919583552.61961341</v>
      </c>
      <c r="G2" s="10">
        <f t="shared" si="0"/>
        <v>932457722.35628796</v>
      </c>
      <c r="H2" s="10">
        <f t="shared" si="0"/>
        <v>945512130.46927595</v>
      </c>
      <c r="I2" s="10">
        <f t="shared" si="0"/>
        <v>958749300.29584587</v>
      </c>
      <c r="J2" s="10">
        <f t="shared" si="0"/>
        <v>972171790.49998772</v>
      </c>
      <c r="K2" s="10">
        <f t="shared" si="0"/>
        <v>985782195.56698751</v>
      </c>
      <c r="L2" s="10">
        <f t="shared" si="0"/>
        <v>999583146.30492532</v>
      </c>
      <c r="M2" s="10">
        <f t="shared" si="0"/>
        <v>1013577310.3531942</v>
      </c>
      <c r="N2" s="10">
        <f t="shared" si="0"/>
        <v>1027767392.698139</v>
      </c>
      <c r="O2" s="10">
        <f t="shared" si="0"/>
        <v>1042156136.195913</v>
      </c>
      <c r="P2" s="10">
        <f t="shared" si="0"/>
        <v>1056746322.1026558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1.4E-2</v>
      </c>
      <c r="C3" s="5">
        <v>1.4E-2</v>
      </c>
      <c r="D3" s="5">
        <v>1.4E-2</v>
      </c>
      <c r="E3" s="5">
        <v>1.4E-2</v>
      </c>
      <c r="F3" s="5">
        <v>1.4E-2</v>
      </c>
      <c r="G3" s="5">
        <v>1.4E-2</v>
      </c>
      <c r="H3" s="5">
        <v>1.4E-2</v>
      </c>
      <c r="I3" s="5">
        <v>1.4E-2</v>
      </c>
      <c r="J3" s="5">
        <v>1.4E-2</v>
      </c>
      <c r="K3" s="5">
        <v>1.4E-2</v>
      </c>
      <c r="L3" s="5">
        <v>1.4E-2</v>
      </c>
      <c r="M3" s="5">
        <v>1.4E-2</v>
      </c>
      <c r="N3" s="5">
        <v>1.4E-2</v>
      </c>
      <c r="O3" s="5">
        <v>1.4E-2</v>
      </c>
      <c r="P3" s="5">
        <v>1.4E-2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" t="s">
        <v>14</v>
      </c>
      <c r="B4" s="6">
        <v>132800000</v>
      </c>
      <c r="C4" s="11">
        <f t="shared" ref="C4:P4" si="1">B4*(1+B5)</f>
        <v>134194400</v>
      </c>
      <c r="D4" s="11">
        <f t="shared" si="1"/>
        <v>135603441.19999999</v>
      </c>
      <c r="E4" s="11">
        <f t="shared" si="1"/>
        <v>137027277.33259997</v>
      </c>
      <c r="F4" s="11">
        <f t="shared" si="1"/>
        <v>138466063.74459225</v>
      </c>
      <c r="G4" s="11">
        <f t="shared" si="1"/>
        <v>139919957.41391045</v>
      </c>
      <c r="H4" s="11">
        <f t="shared" si="1"/>
        <v>141389116.96675649</v>
      </c>
      <c r="I4" s="11">
        <f t="shared" si="1"/>
        <v>142873702.69490743</v>
      </c>
      <c r="J4" s="11">
        <f t="shared" si="1"/>
        <v>144373876.57320395</v>
      </c>
      <c r="K4" s="11">
        <f t="shared" si="1"/>
        <v>145889802.27722257</v>
      </c>
      <c r="L4" s="11">
        <f t="shared" si="1"/>
        <v>147421645.2011334</v>
      </c>
      <c r="M4" s="11">
        <f t="shared" si="1"/>
        <v>148969572.47574529</v>
      </c>
      <c r="N4" s="11">
        <f t="shared" si="1"/>
        <v>150533752.98674062</v>
      </c>
      <c r="O4" s="11">
        <f t="shared" si="1"/>
        <v>152114357.39310139</v>
      </c>
      <c r="P4" s="11">
        <f t="shared" si="1"/>
        <v>153711558.14572895</v>
      </c>
    </row>
    <row r="5" spans="1:26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7" t="s">
        <v>16</v>
      </c>
      <c r="B6" s="9">
        <f t="shared" ref="B6:P6" si="2">B2/B4</f>
        <v>6.55</v>
      </c>
      <c r="C6" s="12">
        <f t="shared" si="2"/>
        <v>6.5726867887184559</v>
      </c>
      <c r="D6" s="12">
        <f t="shared" si="2"/>
        <v>6.595452156121242</v>
      </c>
      <c r="E6" s="12">
        <f t="shared" si="2"/>
        <v>6.6182963743759924</v>
      </c>
      <c r="F6" s="12">
        <f t="shared" si="2"/>
        <v>6.6412197165930307</v>
      </c>
      <c r="G6" s="12">
        <f t="shared" si="2"/>
        <v>6.6642224568286323</v>
      </c>
      <c r="H6" s="12">
        <f t="shared" si="2"/>
        <v>6.6873048700883064</v>
      </c>
      <c r="I6" s="12">
        <f t="shared" si="2"/>
        <v>6.7104672323300782</v>
      </c>
      <c r="J6" s="12">
        <f t="shared" si="2"/>
        <v>6.7337098204677881</v>
      </c>
      <c r="K6" s="12">
        <f t="shared" si="2"/>
        <v>6.757032912374406</v>
      </c>
      <c r="L6" s="12">
        <f t="shared" si="2"/>
        <v>6.7804367868853523</v>
      </c>
      <c r="M6" s="12">
        <f t="shared" si="2"/>
        <v>6.8039217238018281</v>
      </c>
      <c r="N6" s="12">
        <f t="shared" si="2"/>
        <v>6.8274880038941648</v>
      </c>
      <c r="O6" s="12">
        <f t="shared" si="2"/>
        <v>6.8511359089051789</v>
      </c>
      <c r="P6" s="12">
        <f t="shared" si="2"/>
        <v>6.8748657215535403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7" t="s">
        <v>17</v>
      </c>
      <c r="B7" s="7">
        <v>-80000000</v>
      </c>
      <c r="C7" s="10">
        <f t="shared" ref="C7:P7" si="3">B7+B14</f>
        <v>-79632736</v>
      </c>
      <c r="D7" s="10">
        <f t="shared" si="3"/>
        <v>-80935129.983999997</v>
      </c>
      <c r="E7" s="10">
        <f t="shared" si="3"/>
        <v>-82267009.624576002</v>
      </c>
      <c r="F7" s="10">
        <f t="shared" si="3"/>
        <v>-83629462.849368066</v>
      </c>
      <c r="G7" s="10">
        <f t="shared" si="3"/>
        <v>-85023633.324710101</v>
      </c>
      <c r="H7" s="10">
        <f t="shared" si="3"/>
        <v>-86450723.666433975</v>
      </c>
      <c r="I7" s="10">
        <f t="shared" si="3"/>
        <v>-87911998.841452658</v>
      </c>
      <c r="J7" s="10">
        <f t="shared" si="3"/>
        <v>-89408789.771542922</v>
      </c>
      <c r="K7" s="10">
        <f t="shared" si="3"/>
        <v>-90942497.151433051</v>
      </c>
      <c r="L7" s="10">
        <f t="shared" si="3"/>
        <v>-92514595.494026959</v>
      </c>
      <c r="M7" s="10">
        <f t="shared" si="3"/>
        <v>-94126637.416365609</v>
      </c>
      <c r="N7" s="10">
        <f t="shared" si="3"/>
        <v>-95780258.180742338</v>
      </c>
      <c r="O7" s="10">
        <f t="shared" si="3"/>
        <v>-97477180.506253183</v>
      </c>
      <c r="P7" s="10">
        <f t="shared" si="3"/>
        <v>-99219219.666980013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0.06</v>
      </c>
      <c r="C8" s="5">
        <v>0.06</v>
      </c>
      <c r="D8" s="5">
        <v>0.06</v>
      </c>
      <c r="E8" s="5">
        <v>0.06</v>
      </c>
      <c r="F8" s="5">
        <v>0.06</v>
      </c>
      <c r="G8" s="5">
        <v>0.06</v>
      </c>
      <c r="H8" s="5">
        <v>0.06</v>
      </c>
      <c r="I8" s="5">
        <v>0.06</v>
      </c>
      <c r="J8" s="5">
        <v>0.06</v>
      </c>
      <c r="K8" s="5">
        <v>0.06</v>
      </c>
      <c r="L8" s="5">
        <v>0.06</v>
      </c>
      <c r="M8" s="5">
        <v>0.06</v>
      </c>
      <c r="N8" s="5">
        <v>0.06</v>
      </c>
      <c r="O8" s="5">
        <v>0.06</v>
      </c>
      <c r="P8" s="5">
        <v>0.06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-9.197093718384991E-2</v>
      </c>
      <c r="C9" s="13">
        <f t="shared" si="4"/>
        <v>-9.0284730774582142E-2</v>
      </c>
      <c r="D9" s="13">
        <f t="shared" si="4"/>
        <v>-9.0494416382250933E-2</v>
      </c>
      <c r="E9" s="13">
        <f t="shared" si="4"/>
        <v>-9.0713614354764674E-2</v>
      </c>
      <c r="F9" s="13">
        <f t="shared" si="4"/>
        <v>-9.0942756219522636E-2</v>
      </c>
      <c r="G9" s="13">
        <f t="shared" si="4"/>
        <v>-9.1182293080117743E-2</v>
      </c>
      <c r="H9" s="13">
        <f t="shared" si="4"/>
        <v>-9.1432696504408467E-2</v>
      </c>
      <c r="I9" s="13">
        <f t="shared" si="4"/>
        <v>-9.1694459452878074E-2</v>
      </c>
      <c r="J9" s="13">
        <f t="shared" si="4"/>
        <v>-9.1968097249108621E-2</v>
      </c>
      <c r="K9" s="13">
        <f t="shared" si="4"/>
        <v>-9.2254148594280605E-2</v>
      </c>
      <c r="L9" s="13">
        <f t="shared" si="4"/>
        <v>-9.2553176627695119E-2</v>
      </c>
      <c r="M9" s="13">
        <f t="shared" si="4"/>
        <v>-9.2865770035406525E-2</v>
      </c>
      <c r="N9" s="13">
        <f t="shared" si="4"/>
        <v>-9.3192544209148243E-2</v>
      </c>
      <c r="O9" s="13">
        <f t="shared" si="4"/>
        <v>-9.3534142457832856E-2</v>
      </c>
      <c r="P9" s="13">
        <f t="shared" si="4"/>
        <v>-9.3891237274012052E-2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5.5E-2</v>
      </c>
      <c r="C10" s="1">
        <v>5.5E-2</v>
      </c>
      <c r="D10" s="1">
        <v>5.5E-2</v>
      </c>
      <c r="E10" s="1">
        <v>5.5E-2</v>
      </c>
      <c r="F10" s="1">
        <v>5.5E-2</v>
      </c>
      <c r="G10" s="1">
        <v>5.5E-2</v>
      </c>
      <c r="H10" s="1">
        <v>5.5E-2</v>
      </c>
      <c r="I10" s="1">
        <v>5.5E-2</v>
      </c>
      <c r="J10" s="1">
        <v>5.5E-2</v>
      </c>
      <c r="K10" s="1">
        <v>5.5E-2</v>
      </c>
      <c r="L10" s="1">
        <v>5.5E-2</v>
      </c>
      <c r="M10" s="1">
        <v>5.5E-2</v>
      </c>
      <c r="N10" s="1">
        <v>5.5E-2</v>
      </c>
      <c r="O10" s="1">
        <v>5.5E-2</v>
      </c>
      <c r="P10" s="1">
        <v>5.5E-2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0.02</v>
      </c>
      <c r="C11" s="5">
        <v>0.02</v>
      </c>
      <c r="D11" s="5">
        <v>0.02</v>
      </c>
      <c r="E11" s="5">
        <v>0.02</v>
      </c>
      <c r="F11" s="5">
        <v>0.02</v>
      </c>
      <c r="G11" s="5">
        <v>0.02</v>
      </c>
      <c r="H11" s="5">
        <v>0.02</v>
      </c>
      <c r="I11" s="5">
        <v>0.02</v>
      </c>
      <c r="J11" s="5">
        <v>0.02</v>
      </c>
      <c r="K11" s="5">
        <v>0.02</v>
      </c>
      <c r="L11" s="5">
        <v>0.02</v>
      </c>
      <c r="M11" s="5">
        <v>0.02</v>
      </c>
      <c r="N11" s="5">
        <v>0.02</v>
      </c>
      <c r="O11" s="5">
        <v>0.02</v>
      </c>
      <c r="P11" s="5">
        <v>0.02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2.8500000000000001E-2</v>
      </c>
      <c r="C12" s="5">
        <v>2.6499999999999999E-2</v>
      </c>
      <c r="D12" s="5">
        <v>2.6499999999999999E-2</v>
      </c>
      <c r="E12" s="5">
        <v>2.6499999999999999E-2</v>
      </c>
      <c r="F12" s="5">
        <v>2.6499999999999999E-2</v>
      </c>
      <c r="G12" s="5">
        <v>2.6499999999999999E-2</v>
      </c>
      <c r="H12" s="5">
        <v>2.6499999999999999E-2</v>
      </c>
      <c r="I12" s="5">
        <v>2.6499999999999999E-2</v>
      </c>
      <c r="J12" s="5">
        <v>2.6499999999999999E-2</v>
      </c>
      <c r="K12" s="5">
        <v>2.6499999999999999E-2</v>
      </c>
      <c r="L12" s="5">
        <v>2.6499999999999999E-2</v>
      </c>
      <c r="M12" s="5">
        <v>2.6499999999999999E-2</v>
      </c>
      <c r="N12" s="5">
        <v>2.6499999999999999E-2</v>
      </c>
      <c r="O12" s="5">
        <v>2.6499999999999999E-2</v>
      </c>
      <c r="P12" s="5">
        <v>2.6499999999999999E-2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367264</v>
      </c>
      <c r="C14" s="10">
        <f t="shared" si="5"/>
        <v>-1302393.9840000011</v>
      </c>
      <c r="D14" s="10">
        <f t="shared" si="5"/>
        <v>-1331879.6405760013</v>
      </c>
      <c r="E14" s="10">
        <f t="shared" si="5"/>
        <v>-1362453.224792067</v>
      </c>
      <c r="F14" s="10">
        <f t="shared" si="5"/>
        <v>-1394170.4753420278</v>
      </c>
      <c r="G14" s="10">
        <f t="shared" si="5"/>
        <v>-1427090.3417238742</v>
      </c>
      <c r="H14" s="10">
        <f t="shared" si="5"/>
        <v>-1461275.1750186905</v>
      </c>
      <c r="I14" s="10">
        <f t="shared" si="5"/>
        <v>-1496790.9300902672</v>
      </c>
      <c r="J14" s="10">
        <f t="shared" si="5"/>
        <v>-1533707.3798901252</v>
      </c>
      <c r="K14" s="10">
        <f t="shared" si="5"/>
        <v>-1572098.3425939009</v>
      </c>
      <c r="L14" s="10">
        <f t="shared" si="5"/>
        <v>-1612041.9223386496</v>
      </c>
      <c r="M14" s="10">
        <f t="shared" si="5"/>
        <v>-1653620.764376726</v>
      </c>
      <c r="N14" s="10">
        <f t="shared" si="5"/>
        <v>-1696922.325510852</v>
      </c>
      <c r="O14" s="10">
        <f t="shared" si="5"/>
        <v>-1742039.1607268341</v>
      </c>
      <c r="P14" s="10">
        <f t="shared" si="5"/>
        <v>-1789069.2269953676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25747264</v>
      </c>
      <c r="C16" s="7">
        <f t="shared" si="6"/>
        <v>24343690.175999999</v>
      </c>
      <c r="D16" s="7">
        <f t="shared" si="6"/>
        <v>24684501.838463999</v>
      </c>
      <c r="E16" s="7">
        <f t="shared" si="6"/>
        <v>25030084.864202496</v>
      </c>
      <c r="F16" s="7">
        <f t="shared" si="6"/>
        <v>25380506.052301332</v>
      </c>
      <c r="G16" s="7">
        <f t="shared" si="6"/>
        <v>25735833.137033548</v>
      </c>
      <c r="H16" s="7">
        <f t="shared" si="6"/>
        <v>26096134.800952017</v>
      </c>
      <c r="I16" s="7">
        <f t="shared" si="6"/>
        <v>26461480.688165344</v>
      </c>
      <c r="J16" s="7">
        <f t="shared" si="6"/>
        <v>26831941.417799663</v>
      </c>
      <c r="K16" s="7">
        <f t="shared" si="6"/>
        <v>27207588.597648855</v>
      </c>
      <c r="L16" s="7">
        <f t="shared" si="6"/>
        <v>27588494.838015936</v>
      </c>
      <c r="M16" s="7">
        <f t="shared" si="6"/>
        <v>27974733.765748162</v>
      </c>
      <c r="N16" s="7">
        <f t="shared" si="6"/>
        <v>28366380.038468637</v>
      </c>
      <c r="O16" s="7">
        <f t="shared" si="6"/>
        <v>28763509.359007198</v>
      </c>
      <c r="P16" s="7">
        <f t="shared" si="6"/>
        <v>29166198.490033299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24790440</v>
      </c>
      <c r="C17" s="10">
        <f t="shared" si="7"/>
        <v>23373470.640000001</v>
      </c>
      <c r="D17" s="10">
        <f t="shared" si="7"/>
        <v>23700699.22896</v>
      </c>
      <c r="E17" s="10">
        <f t="shared" si="7"/>
        <v>24032509.018165439</v>
      </c>
      <c r="F17" s="10">
        <f t="shared" si="7"/>
        <v>24368964.144419756</v>
      </c>
      <c r="G17" s="10">
        <f t="shared" si="7"/>
        <v>24710129.64244163</v>
      </c>
      <c r="H17" s="10">
        <f t="shared" si="7"/>
        <v>25056071.457435813</v>
      </c>
      <c r="I17" s="10">
        <f t="shared" si="7"/>
        <v>25406856.457839914</v>
      </c>
      <c r="J17" s="10">
        <f t="shared" si="7"/>
        <v>25762552.448249675</v>
      </c>
      <c r="K17" s="10">
        <f t="shared" si="7"/>
        <v>26123228.182525169</v>
      </c>
      <c r="L17" s="10">
        <f t="shared" si="7"/>
        <v>26488953.377080519</v>
      </c>
      <c r="M17" s="10">
        <f t="shared" si="7"/>
        <v>26859798.724359646</v>
      </c>
      <c r="N17" s="10">
        <f t="shared" si="7"/>
        <v>27235835.906500682</v>
      </c>
      <c r="O17" s="10">
        <f t="shared" si="7"/>
        <v>27617137.609191693</v>
      </c>
      <c r="P17" s="10">
        <f t="shared" si="7"/>
        <v>28003777.535720378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956824</v>
      </c>
      <c r="C18" s="10">
        <f t="shared" si="8"/>
        <v>970219.53600000008</v>
      </c>
      <c r="D18" s="10">
        <f t="shared" si="8"/>
        <v>983802.60950400005</v>
      </c>
      <c r="E18" s="10">
        <f t="shared" si="8"/>
        <v>997575.84603705606</v>
      </c>
      <c r="F18" s="10">
        <f t="shared" si="8"/>
        <v>1011541.9078815748</v>
      </c>
      <c r="G18" s="10">
        <f t="shared" si="8"/>
        <v>1025703.4945919168</v>
      </c>
      <c r="H18" s="10">
        <f t="shared" si="8"/>
        <v>1040063.3435162036</v>
      </c>
      <c r="I18" s="10">
        <f t="shared" si="8"/>
        <v>1054624.2303254306</v>
      </c>
      <c r="J18" s="10">
        <f t="shared" si="8"/>
        <v>1069388.9695499865</v>
      </c>
      <c r="K18" s="10">
        <f t="shared" si="8"/>
        <v>1084360.4151236864</v>
      </c>
      <c r="L18" s="10">
        <f t="shared" si="8"/>
        <v>1099541.460935418</v>
      </c>
      <c r="M18" s="10">
        <f t="shared" si="8"/>
        <v>1114935.0413885138</v>
      </c>
      <c r="N18" s="10">
        <f t="shared" si="8"/>
        <v>1130544.1319679529</v>
      </c>
      <c r="O18" s="10">
        <f t="shared" si="8"/>
        <v>1146371.7498155043</v>
      </c>
      <c r="P18" s="10">
        <f t="shared" si="8"/>
        <v>1162420.9543129215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25380000</v>
      </c>
      <c r="C21" s="7">
        <f t="shared" si="9"/>
        <v>25646084.16</v>
      </c>
      <c r="D21" s="7">
        <f t="shared" si="9"/>
        <v>26016381.479040001</v>
      </c>
      <c r="E21" s="7">
        <f t="shared" si="9"/>
        <v>26392538.088994563</v>
      </c>
      <c r="F21" s="7">
        <f t="shared" si="9"/>
        <v>26774676.52764336</v>
      </c>
      <c r="G21" s="7">
        <f t="shared" si="9"/>
        <v>27162923.478757422</v>
      </c>
      <c r="H21" s="7">
        <f t="shared" si="9"/>
        <v>27557409.975970708</v>
      </c>
      <c r="I21" s="7">
        <f t="shared" si="9"/>
        <v>27958271.618255612</v>
      </c>
      <c r="J21" s="7">
        <f t="shared" si="9"/>
        <v>28365648.797689788</v>
      </c>
      <c r="K21" s="7">
        <f t="shared" si="9"/>
        <v>28779686.940242756</v>
      </c>
      <c r="L21" s="7">
        <f t="shared" si="9"/>
        <v>29200536.760354586</v>
      </c>
      <c r="M21" s="7">
        <f t="shared" si="9"/>
        <v>29628354.530124888</v>
      </c>
      <c r="N21" s="7">
        <f t="shared" si="9"/>
        <v>30063302.363979489</v>
      </c>
      <c r="O21" s="7">
        <f t="shared" si="9"/>
        <v>30505548.519734032</v>
      </c>
      <c r="P21" s="7">
        <f t="shared" si="9"/>
        <v>30955267.717028666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6380000</v>
      </c>
      <c r="C22" s="10">
        <f t="shared" ref="C22:P22" si="10">B22*(1+C$3)</f>
        <v>6469320</v>
      </c>
      <c r="D22" s="10">
        <f t="shared" si="10"/>
        <v>6559890.4800000004</v>
      </c>
      <c r="E22" s="10">
        <f t="shared" si="10"/>
        <v>6651728.9467200004</v>
      </c>
      <c r="F22" s="10">
        <f t="shared" si="10"/>
        <v>6744853.1519740801</v>
      </c>
      <c r="G22" s="10">
        <f t="shared" si="10"/>
        <v>6839281.0961017171</v>
      </c>
      <c r="H22" s="10">
        <f t="shared" si="10"/>
        <v>6935031.0314471414</v>
      </c>
      <c r="I22" s="10">
        <f t="shared" si="10"/>
        <v>7032121.4658874013</v>
      </c>
      <c r="J22" s="10">
        <f t="shared" si="10"/>
        <v>7130571.166409825</v>
      </c>
      <c r="K22" s="10">
        <f t="shared" si="10"/>
        <v>7230399.1627395628</v>
      </c>
      <c r="L22" s="10">
        <f t="shared" si="10"/>
        <v>7331624.7510179169</v>
      </c>
      <c r="M22" s="10">
        <f t="shared" si="10"/>
        <v>7434267.4975321675</v>
      </c>
      <c r="N22" s="10">
        <f t="shared" si="10"/>
        <v>7538347.2424976183</v>
      </c>
      <c r="O22" s="10">
        <f t="shared" si="10"/>
        <v>7643884.1038925853</v>
      </c>
      <c r="P22" s="10">
        <f t="shared" si="10"/>
        <v>7750898.4813470813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420000</v>
      </c>
      <c r="C23" s="10">
        <f t="shared" ref="C23:P23" si="11">B23*(1+C$3)</f>
        <v>425880</v>
      </c>
      <c r="D23" s="10">
        <f t="shared" si="11"/>
        <v>431842.32</v>
      </c>
      <c r="E23" s="10">
        <f t="shared" si="11"/>
        <v>437888.11248000001</v>
      </c>
      <c r="F23" s="10">
        <f t="shared" si="11"/>
        <v>444018.54605472001</v>
      </c>
      <c r="G23" s="10">
        <f t="shared" si="11"/>
        <v>450234.80569948611</v>
      </c>
      <c r="H23" s="10">
        <f t="shared" si="11"/>
        <v>456538.09297927894</v>
      </c>
      <c r="I23" s="10">
        <f t="shared" si="11"/>
        <v>462929.62628098886</v>
      </c>
      <c r="J23" s="10">
        <f t="shared" si="11"/>
        <v>469410.64104892273</v>
      </c>
      <c r="K23" s="10">
        <f t="shared" si="11"/>
        <v>475982.39002360764</v>
      </c>
      <c r="L23" s="10">
        <f t="shared" si="11"/>
        <v>482646.14348393818</v>
      </c>
      <c r="M23" s="10">
        <f t="shared" si="11"/>
        <v>489403.18949271331</v>
      </c>
      <c r="N23" s="10">
        <f t="shared" si="11"/>
        <v>496254.83414561133</v>
      </c>
      <c r="O23" s="10">
        <f t="shared" si="11"/>
        <v>503202.40182364988</v>
      </c>
      <c r="P23" s="10">
        <f t="shared" si="11"/>
        <v>510247.235449181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500000</v>
      </c>
      <c r="C24" s="10">
        <f t="shared" ref="C24:P24" si="12">B24*(1+C$3)</f>
        <v>507000</v>
      </c>
      <c r="D24" s="10">
        <f t="shared" si="12"/>
        <v>514098</v>
      </c>
      <c r="E24" s="10">
        <f t="shared" si="12"/>
        <v>521295.37200000003</v>
      </c>
      <c r="F24" s="10">
        <f t="shared" si="12"/>
        <v>528593.50720800005</v>
      </c>
      <c r="G24" s="10">
        <f t="shared" si="12"/>
        <v>535993.81630891201</v>
      </c>
      <c r="H24" s="10">
        <f t="shared" si="12"/>
        <v>543497.72973723675</v>
      </c>
      <c r="I24" s="10">
        <f t="shared" si="12"/>
        <v>551106.69795355806</v>
      </c>
      <c r="J24" s="10">
        <f t="shared" si="12"/>
        <v>558822.19172490784</v>
      </c>
      <c r="K24" s="10">
        <f t="shared" si="12"/>
        <v>566645.7024090566</v>
      </c>
      <c r="L24" s="10">
        <f t="shared" si="12"/>
        <v>574578.74224278342</v>
      </c>
      <c r="M24" s="10">
        <f t="shared" si="12"/>
        <v>582622.8446341824</v>
      </c>
      <c r="N24" s="10">
        <f t="shared" si="12"/>
        <v>590779.56445906102</v>
      </c>
      <c r="O24" s="10">
        <f t="shared" si="12"/>
        <v>599050.47836148785</v>
      </c>
      <c r="P24" s="10">
        <f t="shared" si="12"/>
        <v>607437.1850585487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B4*0.1</f>
        <v>13280000</v>
      </c>
      <c r="C25" s="10">
        <f t="shared" ref="C25:P25" si="13">B25*(1+C$3)</f>
        <v>13465920</v>
      </c>
      <c r="D25" s="10">
        <f t="shared" si="13"/>
        <v>13654442.880000001</v>
      </c>
      <c r="E25" s="10">
        <f t="shared" si="13"/>
        <v>13845605.080320001</v>
      </c>
      <c r="F25" s="10">
        <f t="shared" si="13"/>
        <v>14039443.55144448</v>
      </c>
      <c r="G25" s="10">
        <f t="shared" si="13"/>
        <v>14235995.761164702</v>
      </c>
      <c r="H25" s="10">
        <f t="shared" si="13"/>
        <v>14435299.701821009</v>
      </c>
      <c r="I25" s="10">
        <f t="shared" si="13"/>
        <v>14637393.897646504</v>
      </c>
      <c r="J25" s="10">
        <f t="shared" si="13"/>
        <v>14842317.412213555</v>
      </c>
      <c r="K25" s="10">
        <f t="shared" si="13"/>
        <v>15050109.855984544</v>
      </c>
      <c r="L25" s="10">
        <f t="shared" si="13"/>
        <v>15260811.393968329</v>
      </c>
      <c r="M25" s="10">
        <f t="shared" si="13"/>
        <v>15474462.753483886</v>
      </c>
      <c r="N25" s="10">
        <f t="shared" si="13"/>
        <v>15691105.23203266</v>
      </c>
      <c r="O25" s="10">
        <f t="shared" si="13"/>
        <v>15910780.705281118</v>
      </c>
      <c r="P25" s="10">
        <f t="shared" si="13"/>
        <v>16133531.635155054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10">
        <f t="shared" ref="C26:P26" si="14">B26*(1+C$3)</f>
        <v>0</v>
      </c>
      <c r="D26" s="10">
        <f t="shared" si="14"/>
        <v>0</v>
      </c>
      <c r="E26" s="10">
        <f t="shared" si="14"/>
        <v>0</v>
      </c>
      <c r="F26" s="10">
        <f t="shared" si="14"/>
        <v>0</v>
      </c>
      <c r="G26" s="10">
        <f t="shared" si="14"/>
        <v>0</v>
      </c>
      <c r="H26" s="10">
        <f t="shared" si="14"/>
        <v>0</v>
      </c>
      <c r="I26" s="10">
        <f t="shared" si="14"/>
        <v>0</v>
      </c>
      <c r="J26" s="10">
        <f t="shared" si="14"/>
        <v>0</v>
      </c>
      <c r="K26" s="10">
        <f t="shared" si="14"/>
        <v>0</v>
      </c>
      <c r="L26" s="10">
        <f t="shared" si="14"/>
        <v>0</v>
      </c>
      <c r="M26" s="10">
        <f t="shared" si="14"/>
        <v>0</v>
      </c>
      <c r="N26" s="10">
        <f t="shared" si="14"/>
        <v>0</v>
      </c>
      <c r="O26" s="10">
        <f t="shared" si="14"/>
        <v>0</v>
      </c>
      <c r="P26" s="10">
        <f t="shared" si="14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B7*-B8</f>
        <v>4800000</v>
      </c>
      <c r="C27" s="10">
        <f t="shared" ref="C27:P27" si="15">C8*-C7</f>
        <v>4777964.16</v>
      </c>
      <c r="D27" s="10">
        <f t="shared" si="15"/>
        <v>4856107.79904</v>
      </c>
      <c r="E27" s="10">
        <f t="shared" si="15"/>
        <v>4936020.5774745597</v>
      </c>
      <c r="F27" s="10">
        <f t="shared" si="15"/>
        <v>5017767.7709620837</v>
      </c>
      <c r="G27" s="10">
        <f t="shared" si="15"/>
        <v>5101417.9994826056</v>
      </c>
      <c r="H27" s="10">
        <f t="shared" si="15"/>
        <v>5187043.4199860385</v>
      </c>
      <c r="I27" s="10">
        <f t="shared" si="15"/>
        <v>5274719.9304871596</v>
      </c>
      <c r="J27" s="10">
        <f t="shared" si="15"/>
        <v>5364527.3862925749</v>
      </c>
      <c r="K27" s="10">
        <f t="shared" si="15"/>
        <v>5456549.8290859824</v>
      </c>
      <c r="L27" s="10">
        <f t="shared" si="15"/>
        <v>5550875.7296416173</v>
      </c>
      <c r="M27" s="10">
        <f t="shared" si="15"/>
        <v>5647598.2449819362</v>
      </c>
      <c r="N27" s="10">
        <f t="shared" si="15"/>
        <v>5746815.4908445403</v>
      </c>
      <c r="O27" s="10">
        <f t="shared" si="15"/>
        <v>5848630.8303751908</v>
      </c>
      <c r="P27" s="10">
        <f t="shared" si="15"/>
        <v>5953153.1800188003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V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2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  <c r="Q1" s="1"/>
      <c r="R1" s="1"/>
      <c r="S1" s="1"/>
      <c r="T1" s="1"/>
      <c r="U1" s="1"/>
      <c r="V1" s="1"/>
    </row>
    <row r="2" spans="1:22" ht="15.75" customHeight="1" x14ac:dyDescent="0.25">
      <c r="A2" s="7" t="s">
        <v>12</v>
      </c>
      <c r="B2" s="7">
        <v>45850000</v>
      </c>
      <c r="C2" s="10">
        <f t="shared" ref="C2:P2" si="0">B2*(1+B3)</f>
        <v>46698225</v>
      </c>
      <c r="D2" s="10">
        <f t="shared" si="0"/>
        <v>47562142.162500001</v>
      </c>
      <c r="E2" s="10">
        <f t="shared" si="0"/>
        <v>48442041.792506248</v>
      </c>
      <c r="F2" s="10">
        <f t="shared" si="0"/>
        <v>49338219.565667614</v>
      </c>
      <c r="G2" s="10">
        <f t="shared" si="0"/>
        <v>50250976.627632461</v>
      </c>
      <c r="H2" s="10">
        <f t="shared" si="0"/>
        <v>51180619.695243657</v>
      </c>
      <c r="I2" s="10">
        <f t="shared" si="0"/>
        <v>52127461.15960566</v>
      </c>
      <c r="J2" s="10">
        <f t="shared" si="0"/>
        <v>53091819.19105836</v>
      </c>
      <c r="K2" s="10">
        <f t="shared" si="0"/>
        <v>54074017.846092939</v>
      </c>
      <c r="L2" s="10">
        <f t="shared" si="0"/>
        <v>55074387.17624566</v>
      </c>
      <c r="M2" s="10">
        <f t="shared" si="0"/>
        <v>56093263.3390062</v>
      </c>
      <c r="N2" s="10">
        <f t="shared" si="0"/>
        <v>57130988.710777812</v>
      </c>
      <c r="O2" s="10">
        <f t="shared" si="0"/>
        <v>58187912.001927197</v>
      </c>
      <c r="P2" s="10">
        <f t="shared" si="0"/>
        <v>59264388.373962849</v>
      </c>
      <c r="Q2" s="10"/>
      <c r="R2" s="10"/>
      <c r="S2" s="10"/>
      <c r="T2" s="10"/>
      <c r="U2" s="10"/>
      <c r="V2" s="10"/>
    </row>
    <row r="3" spans="1:22" ht="15.75" customHeight="1" x14ac:dyDescent="0.25">
      <c r="A3" s="5" t="s">
        <v>13</v>
      </c>
      <c r="B3" s="5">
        <v>1.8499999999999999E-2</v>
      </c>
      <c r="C3" s="5">
        <v>1.8499999999999999E-2</v>
      </c>
      <c r="D3" s="5">
        <v>1.8499999999999999E-2</v>
      </c>
      <c r="E3" s="5">
        <v>1.8499999999999999E-2</v>
      </c>
      <c r="F3" s="5">
        <v>1.8499999999999999E-2</v>
      </c>
      <c r="G3" s="5">
        <v>1.8499999999999999E-2</v>
      </c>
      <c r="H3" s="5">
        <v>1.8499999999999999E-2</v>
      </c>
      <c r="I3" s="5">
        <v>1.8499999999999999E-2</v>
      </c>
      <c r="J3" s="5">
        <v>1.8499999999999999E-2</v>
      </c>
      <c r="K3" s="5">
        <v>1.8499999999999999E-2</v>
      </c>
      <c r="L3" s="5">
        <v>1.8499999999999999E-2</v>
      </c>
      <c r="M3" s="5">
        <v>1.8499999999999999E-2</v>
      </c>
      <c r="N3" s="5">
        <v>1.8499999999999999E-2</v>
      </c>
      <c r="O3" s="5">
        <v>1.8499999999999999E-2</v>
      </c>
      <c r="P3" s="5">
        <v>1.8499999999999999E-2</v>
      </c>
      <c r="Q3" s="5"/>
      <c r="R3" s="5"/>
      <c r="S3" s="5"/>
      <c r="T3" s="5"/>
      <c r="U3" s="5"/>
      <c r="V3" s="5"/>
    </row>
    <row r="4" spans="1:22" ht="15.75" customHeight="1" x14ac:dyDescent="0.25">
      <c r="A4" s="6" t="s">
        <v>14</v>
      </c>
      <c r="B4" s="6">
        <v>2620000</v>
      </c>
      <c r="C4" s="11">
        <f t="shared" ref="C4:P4" si="1">B4*(1+B5)+6000</f>
        <v>2653510</v>
      </c>
      <c r="D4" s="11">
        <f t="shared" si="1"/>
        <v>2687371.855</v>
      </c>
      <c r="E4" s="11">
        <f t="shared" si="1"/>
        <v>2721589.2594774999</v>
      </c>
      <c r="F4" s="11">
        <f t="shared" si="1"/>
        <v>2756165.9467020137</v>
      </c>
      <c r="G4" s="11">
        <f t="shared" si="1"/>
        <v>2791105.6891423846</v>
      </c>
      <c r="H4" s="11">
        <f t="shared" si="1"/>
        <v>2826412.2988783796</v>
      </c>
      <c r="I4" s="11">
        <f t="shared" si="1"/>
        <v>2862089.6280166027</v>
      </c>
      <c r="J4" s="11">
        <f t="shared" si="1"/>
        <v>2898141.5691107768</v>
      </c>
      <c r="K4" s="11">
        <f t="shared" si="1"/>
        <v>2934572.0555864396</v>
      </c>
      <c r="L4" s="11">
        <f t="shared" si="1"/>
        <v>2971385.0621700971</v>
      </c>
      <c r="M4" s="11">
        <f t="shared" si="1"/>
        <v>3008584.605322883</v>
      </c>
      <c r="N4" s="11">
        <f t="shared" si="1"/>
        <v>3046174.7436787733</v>
      </c>
      <c r="O4" s="11">
        <f t="shared" si="1"/>
        <v>3084159.5784874004</v>
      </c>
      <c r="P4" s="11">
        <f t="shared" si="1"/>
        <v>3122543.2540615178</v>
      </c>
      <c r="Q4" s="11"/>
      <c r="R4" s="11"/>
      <c r="S4" s="11"/>
      <c r="T4" s="11"/>
      <c r="U4" s="11"/>
      <c r="V4" s="11"/>
    </row>
    <row r="5" spans="1:22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13"/>
      <c r="R5" s="13"/>
      <c r="S5" s="13"/>
      <c r="T5" s="13"/>
      <c r="U5" s="13"/>
      <c r="V5" s="13"/>
    </row>
    <row r="6" spans="1:22" ht="15.75" customHeight="1" x14ac:dyDescent="0.25">
      <c r="A6" s="9" t="s">
        <v>16</v>
      </c>
      <c r="B6" s="9">
        <f t="shared" ref="B6:P6" si="2">B2/B4</f>
        <v>17.5</v>
      </c>
      <c r="C6" s="12">
        <f t="shared" si="2"/>
        <v>17.59866177252017</v>
      </c>
      <c r="D6" s="12">
        <f t="shared" si="2"/>
        <v>17.698385161699182</v>
      </c>
      <c r="E6" s="12">
        <f t="shared" si="2"/>
        <v>17.799174369833572</v>
      </c>
      <c r="F6" s="12">
        <f t="shared" si="2"/>
        <v>17.901033725746803</v>
      </c>
      <c r="G6" s="12">
        <f t="shared" si="2"/>
        <v>18.003967683170373</v>
      </c>
      <c r="H6" s="12">
        <f t="shared" si="2"/>
        <v>18.107980819201053</v>
      </c>
      <c r="I6" s="12">
        <f t="shared" si="2"/>
        <v>18.213077832831331</v>
      </c>
      <c r="J6" s="12">
        <f t="shared" si="2"/>
        <v>18.319263543550178</v>
      </c>
      <c r="K6" s="12">
        <f t="shared" si="2"/>
        <v>18.426542890011568</v>
      </c>
      <c r="L6" s="12">
        <f t="shared" si="2"/>
        <v>18.534920928768177</v>
      </c>
      <c r="M6" s="12">
        <f t="shared" si="2"/>
        <v>18.644402833067822</v>
      </c>
      <c r="N6" s="12">
        <f t="shared" si="2"/>
        <v>18.754993891710374</v>
      </c>
      <c r="O6" s="12">
        <f t="shared" si="2"/>
        <v>18.866699507962867</v>
      </c>
      <c r="P6" s="12">
        <f t="shared" si="2"/>
        <v>18.979525198530773</v>
      </c>
      <c r="Q6" s="12"/>
      <c r="R6" s="12"/>
      <c r="S6" s="12"/>
      <c r="T6" s="12"/>
      <c r="U6" s="12"/>
      <c r="V6" s="12"/>
    </row>
    <row r="7" spans="1:22" ht="15.75" customHeight="1" x14ac:dyDescent="0.25">
      <c r="A7" s="7" t="s">
        <v>17</v>
      </c>
      <c r="B7" s="7">
        <v>-12000000</v>
      </c>
      <c r="C7" s="10">
        <f t="shared" ref="C7:P7" si="3">B7+B14</f>
        <v>-11776393</v>
      </c>
      <c r="D7" s="10">
        <f t="shared" si="3"/>
        <v>-11526591.723999999</v>
      </c>
      <c r="E7" s="10">
        <f t="shared" si="3"/>
        <v>-11249019.72934225</v>
      </c>
      <c r="F7" s="10">
        <f t="shared" si="3"/>
        <v>-10942017.36267652</v>
      </c>
      <c r="G7" s="10">
        <f t="shared" si="3"/>
        <v>-10603837.545260375</v>
      </c>
      <c r="H7" s="10">
        <f t="shared" si="3"/>
        <v>-10232641.347860061</v>
      </c>
      <c r="I7" s="10">
        <f t="shared" si="3"/>
        <v>-9826493.3448044546</v>
      </c>
      <c r="J7" s="10">
        <f t="shared" si="3"/>
        <v>-9383356.7362267636</v>
      </c>
      <c r="K7" s="10">
        <f t="shared" si="3"/>
        <v>-8901088.2269852851</v>
      </c>
      <c r="L7" s="10">
        <f t="shared" si="3"/>
        <v>-8377432.6501841862</v>
      </c>
      <c r="M7" s="10">
        <f t="shared" si="3"/>
        <v>-7810017.3226167504</v>
      </c>
      <c r="N7" s="10">
        <f t="shared" si="3"/>
        <v>-7196346.118825322</v>
      </c>
      <c r="O7" s="10">
        <f t="shared" si="3"/>
        <v>-6533793.2498128917</v>
      </c>
      <c r="P7" s="10">
        <f t="shared" si="3"/>
        <v>-5819596.7317493018</v>
      </c>
      <c r="Q7" s="10"/>
      <c r="R7" s="10"/>
      <c r="S7" s="10"/>
      <c r="T7" s="10"/>
      <c r="U7" s="10"/>
      <c r="V7" s="10"/>
    </row>
    <row r="8" spans="1:22" ht="15.75" customHeight="1" x14ac:dyDescent="0.25">
      <c r="A8" s="5" t="s">
        <v>18</v>
      </c>
      <c r="B8" s="5">
        <v>4.9500000000000002E-2</v>
      </c>
      <c r="C8" s="5">
        <v>4.9500000000000002E-2</v>
      </c>
      <c r="D8" s="5">
        <v>4.9500000000000002E-2</v>
      </c>
      <c r="E8" s="5">
        <v>4.9500000000000002E-2</v>
      </c>
      <c r="F8" s="5">
        <v>4.9500000000000002E-2</v>
      </c>
      <c r="G8" s="5">
        <v>4.9500000000000002E-2</v>
      </c>
      <c r="H8" s="5">
        <v>4.9500000000000002E-2</v>
      </c>
      <c r="I8" s="5">
        <v>4.9500000000000002E-2</v>
      </c>
      <c r="J8" s="5">
        <v>4.9500000000000002E-2</v>
      </c>
      <c r="K8" s="5">
        <v>4.9500000000000002E-2</v>
      </c>
      <c r="L8" s="5">
        <v>4.9500000000000002E-2</v>
      </c>
      <c r="M8" s="5">
        <v>4.9500000000000002E-2</v>
      </c>
      <c r="N8" s="5">
        <v>4.9500000000000002E-2</v>
      </c>
      <c r="O8" s="5">
        <v>4.9500000000000002E-2</v>
      </c>
      <c r="P8" s="5">
        <v>4.9500000000000002E-2</v>
      </c>
      <c r="Q8" s="5"/>
      <c r="R8" s="5"/>
      <c r="S8" s="5"/>
      <c r="T8" s="5"/>
      <c r="U8" s="5"/>
      <c r="V8" s="5"/>
    </row>
    <row r="9" spans="1:22" ht="15.75" customHeight="1" x14ac:dyDescent="0.25">
      <c r="A9" s="1" t="s">
        <v>19</v>
      </c>
      <c r="B9" s="5">
        <f t="shared" ref="B9:P9" si="4">B7/B2</f>
        <v>-0.26172300981461288</v>
      </c>
      <c r="C9" s="13">
        <f t="shared" si="4"/>
        <v>-0.25218074134509394</v>
      </c>
      <c r="D9" s="13">
        <f t="shared" si="4"/>
        <v>-0.24234803564184396</v>
      </c>
      <c r="E9" s="13">
        <f t="shared" si="4"/>
        <v>-0.23221605269087603</v>
      </c>
      <c r="F9" s="13">
        <f t="shared" si="4"/>
        <v>-0.22177568341543091</v>
      </c>
      <c r="G9" s="13">
        <f t="shared" si="4"/>
        <v>-0.21101754148653584</v>
      </c>
      <c r="H9" s="13">
        <f t="shared" si="4"/>
        <v>-0.19993195488430177</v>
      </c>
      <c r="I9" s="13">
        <f t="shared" si="4"/>
        <v>-0.18850895720237282</v>
      </c>
      <c r="J9" s="13">
        <f t="shared" si="4"/>
        <v>-0.17673827868770964</v>
      </c>
      <c r="K9" s="13">
        <f t="shared" si="4"/>
        <v>-0.16460933700765171</v>
      </c>
      <c r="L9" s="13">
        <f t="shared" si="4"/>
        <v>-0.15211122773595723</v>
      </c>
      <c r="M9" s="13">
        <f t="shared" si="4"/>
        <v>-0.13923271454926764</v>
      </c>
      <c r="N9" s="13">
        <f t="shared" si="4"/>
        <v>-0.12596221912518249</v>
      </c>
      <c r="O9" s="13">
        <f t="shared" si="4"/>
        <v>-0.11228781073286305</v>
      </c>
      <c r="P9" s="13">
        <f t="shared" si="4"/>
        <v>-9.8197195506805848E-2</v>
      </c>
      <c r="Q9" s="13"/>
      <c r="R9" s="13"/>
      <c r="S9" s="13"/>
      <c r="T9" s="13"/>
      <c r="U9" s="13"/>
      <c r="V9" s="13"/>
    </row>
    <row r="10" spans="1:22" ht="15.75" customHeight="1" x14ac:dyDescent="0.25">
      <c r="A10" s="1" t="s">
        <v>20</v>
      </c>
      <c r="B10" s="1">
        <v>0.19500000000000001</v>
      </c>
      <c r="C10" s="1">
        <v>0.19500000000000001</v>
      </c>
      <c r="D10" s="1">
        <v>0.19500000000000001</v>
      </c>
      <c r="E10" s="1">
        <v>0.19500000000000001</v>
      </c>
      <c r="F10" s="1">
        <v>0.19500000000000001</v>
      </c>
      <c r="G10" s="1">
        <v>0.19500000000000001</v>
      </c>
      <c r="H10" s="1">
        <v>0.19500000000000001</v>
      </c>
      <c r="I10" s="1">
        <v>0.19500000000000001</v>
      </c>
      <c r="J10" s="1">
        <v>0.19500000000000001</v>
      </c>
      <c r="K10" s="1">
        <v>0.19500000000000001</v>
      </c>
      <c r="L10" s="1">
        <v>0.19500000000000001</v>
      </c>
      <c r="M10" s="1">
        <v>0.19500000000000001</v>
      </c>
      <c r="N10" s="1">
        <v>0.19500000000000001</v>
      </c>
      <c r="O10" s="1">
        <v>0.19500000000000001</v>
      </c>
      <c r="P10" s="1">
        <v>0.19500000000000001</v>
      </c>
      <c r="Q10" s="1"/>
      <c r="R10" s="1"/>
      <c r="S10" s="1"/>
      <c r="T10" s="1"/>
      <c r="U10" s="1"/>
      <c r="V10" s="1"/>
    </row>
    <row r="11" spans="1:22" ht="15.75" customHeight="1" x14ac:dyDescent="0.25">
      <c r="A11" s="1" t="s">
        <v>21</v>
      </c>
      <c r="B11" s="5">
        <v>5.6000000000000001E-2</v>
      </c>
      <c r="C11" s="5">
        <v>5.6000000000000001E-2</v>
      </c>
      <c r="D11" s="5">
        <v>5.6000000000000001E-2</v>
      </c>
      <c r="E11" s="5">
        <v>5.6000000000000001E-2</v>
      </c>
      <c r="F11" s="5">
        <v>5.6000000000000001E-2</v>
      </c>
      <c r="G11" s="5">
        <v>5.6000000000000001E-2</v>
      </c>
      <c r="H11" s="5">
        <v>5.6000000000000001E-2</v>
      </c>
      <c r="I11" s="5">
        <v>5.6000000000000001E-2</v>
      </c>
      <c r="J11" s="5">
        <v>5.6000000000000001E-2</v>
      </c>
      <c r="K11" s="5">
        <v>5.6000000000000001E-2</v>
      </c>
      <c r="L11" s="5">
        <v>5.6000000000000001E-2</v>
      </c>
      <c r="M11" s="5">
        <v>5.6000000000000001E-2</v>
      </c>
      <c r="N11" s="5">
        <v>5.6000000000000001E-2</v>
      </c>
      <c r="O11" s="5">
        <v>5.6000000000000001E-2</v>
      </c>
      <c r="P11" s="5">
        <v>5.6000000000000001E-2</v>
      </c>
      <c r="Q11" s="5"/>
      <c r="R11" s="5"/>
      <c r="S11" s="5"/>
      <c r="T11" s="5"/>
      <c r="U11" s="5"/>
      <c r="V11" s="5"/>
    </row>
    <row r="12" spans="1:22" ht="15.75" customHeight="1" x14ac:dyDescent="0.25">
      <c r="A12" s="1" t="s">
        <v>22</v>
      </c>
      <c r="B12" s="5">
        <v>4.8000000000000001E-2</v>
      </c>
      <c r="C12" s="5">
        <v>4.8000000000000001E-2</v>
      </c>
      <c r="D12" s="5">
        <v>4.8000000000000001E-2</v>
      </c>
      <c r="E12" s="5">
        <v>4.8000000000000001E-2</v>
      </c>
      <c r="F12" s="5">
        <v>4.8000000000000001E-2</v>
      </c>
      <c r="G12" s="5">
        <v>4.8000000000000001E-2</v>
      </c>
      <c r="H12" s="5">
        <v>4.8000000000000001E-2</v>
      </c>
      <c r="I12" s="5">
        <v>4.8000000000000001E-2</v>
      </c>
      <c r="J12" s="5">
        <v>4.8000000000000001E-2</v>
      </c>
      <c r="K12" s="5">
        <v>4.8000000000000001E-2</v>
      </c>
      <c r="L12" s="5">
        <v>4.8000000000000001E-2</v>
      </c>
      <c r="M12" s="5">
        <v>4.8000000000000001E-2</v>
      </c>
      <c r="N12" s="5">
        <v>4.8000000000000001E-2</v>
      </c>
      <c r="O12" s="5">
        <v>4.8000000000000001E-2</v>
      </c>
      <c r="P12" s="5">
        <v>4.8000000000000001E-2</v>
      </c>
      <c r="Q12" s="5"/>
      <c r="R12" s="5"/>
      <c r="S12" s="5"/>
      <c r="T12" s="5"/>
      <c r="U12" s="5"/>
      <c r="V12" s="5"/>
    </row>
    <row r="13" spans="1:22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.75" customHeight="1" x14ac:dyDescent="0.25">
      <c r="A14" s="7" t="s">
        <v>23</v>
      </c>
      <c r="B14" s="7">
        <f t="shared" ref="B14:P14" si="5">B16-B21</f>
        <v>223607</v>
      </c>
      <c r="C14" s="10">
        <f t="shared" si="5"/>
        <v>249801.27600000007</v>
      </c>
      <c r="D14" s="10">
        <f t="shared" si="5"/>
        <v>277571.99465774978</v>
      </c>
      <c r="E14" s="10">
        <f t="shared" si="5"/>
        <v>307002.36666573025</v>
      </c>
      <c r="F14" s="10">
        <f t="shared" si="5"/>
        <v>338179.817416145</v>
      </c>
      <c r="G14" s="10">
        <f t="shared" si="5"/>
        <v>371196.1974003138</v>
      </c>
      <c r="H14" s="10">
        <f t="shared" si="5"/>
        <v>406148.00305560697</v>
      </c>
      <c r="I14" s="10">
        <f t="shared" si="5"/>
        <v>443136.60857769102</v>
      </c>
      <c r="J14" s="10">
        <f t="shared" si="5"/>
        <v>482268.50924147898</v>
      </c>
      <c r="K14" s="10">
        <f t="shared" si="5"/>
        <v>523655.57680109888</v>
      </c>
      <c r="L14" s="10">
        <f t="shared" si="5"/>
        <v>567415.3275674358</v>
      </c>
      <c r="M14" s="10">
        <f t="shared" si="5"/>
        <v>613671.20379142789</v>
      </c>
      <c r="N14" s="10">
        <f t="shared" si="5"/>
        <v>662552.86901243031</v>
      </c>
      <c r="O14" s="10">
        <f t="shared" si="5"/>
        <v>714196.51806358993</v>
      </c>
      <c r="P14" s="10">
        <f t="shared" si="5"/>
        <v>768745.20246042963</v>
      </c>
      <c r="Q14" s="10"/>
      <c r="R14" s="10"/>
      <c r="S14" s="10"/>
      <c r="T14" s="10"/>
      <c r="U14" s="10"/>
      <c r="V14" s="10"/>
    </row>
    <row r="15" spans="1:22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.75" customHeight="1" x14ac:dyDescent="0.25">
      <c r="A16" s="7" t="s">
        <v>24</v>
      </c>
      <c r="B16" s="7">
        <f t="shared" ref="B16:P16" si="6">SUM(B17:B19)</f>
        <v>2701482</v>
      </c>
      <c r="C16" s="7">
        <f t="shared" si="6"/>
        <v>2751459.4169999999</v>
      </c>
      <c r="D16" s="7">
        <f t="shared" si="6"/>
        <v>2802361.4162145001</v>
      </c>
      <c r="E16" s="7">
        <f t="shared" si="6"/>
        <v>2854205.1024144683</v>
      </c>
      <c r="F16" s="7">
        <f t="shared" si="6"/>
        <v>2907007.896809136</v>
      </c>
      <c r="G16" s="7">
        <f t="shared" si="6"/>
        <v>2960787.5429001045</v>
      </c>
      <c r="H16" s="7">
        <f t="shared" si="6"/>
        <v>3015562.1124437563</v>
      </c>
      <c r="I16" s="7">
        <f t="shared" si="6"/>
        <v>3071350.0115239657</v>
      </c>
      <c r="J16" s="7">
        <f t="shared" si="6"/>
        <v>3128169.9867371586</v>
      </c>
      <c r="K16" s="7">
        <f t="shared" si="6"/>
        <v>3186041.1314917961</v>
      </c>
      <c r="L16" s="7">
        <f t="shared" si="6"/>
        <v>3244982.8924243944</v>
      </c>
      <c r="M16" s="7">
        <f t="shared" si="6"/>
        <v>3305015.0759342457</v>
      </c>
      <c r="N16" s="7">
        <f t="shared" si="6"/>
        <v>3366157.8548390288</v>
      </c>
      <c r="O16" s="7">
        <f t="shared" si="6"/>
        <v>3428431.7751535503</v>
      </c>
      <c r="P16" s="7">
        <f t="shared" si="6"/>
        <v>3491857.7629938908</v>
      </c>
      <c r="Q16" s="7"/>
      <c r="R16" s="7"/>
      <c r="S16" s="7"/>
      <c r="T16" s="7"/>
      <c r="U16" s="7"/>
      <c r="V16" s="7"/>
    </row>
    <row r="17" spans="1:22" ht="15.75" customHeight="1" x14ac:dyDescent="0.25">
      <c r="A17" s="7" t="s">
        <v>25</v>
      </c>
      <c r="B17" s="7">
        <f t="shared" ref="B17:P17" si="7">B12*B2</f>
        <v>2200800</v>
      </c>
      <c r="C17" s="10">
        <f t="shared" si="7"/>
        <v>2241514.7999999998</v>
      </c>
      <c r="D17" s="10">
        <f t="shared" si="7"/>
        <v>2282982.8237999999</v>
      </c>
      <c r="E17" s="10">
        <f t="shared" si="7"/>
        <v>2325218.0060402998</v>
      </c>
      <c r="F17" s="10">
        <f t="shared" si="7"/>
        <v>2368234.5391520457</v>
      </c>
      <c r="G17" s="10">
        <f t="shared" si="7"/>
        <v>2412046.8781263581</v>
      </c>
      <c r="H17" s="10">
        <f t="shared" si="7"/>
        <v>2456669.7453716956</v>
      </c>
      <c r="I17" s="10">
        <f t="shared" si="7"/>
        <v>2502118.1356610716</v>
      </c>
      <c r="J17" s="10">
        <f t="shared" si="7"/>
        <v>2548407.3211708013</v>
      </c>
      <c r="K17" s="10">
        <f t="shared" si="7"/>
        <v>2595552.8566124612</v>
      </c>
      <c r="L17" s="10">
        <f t="shared" si="7"/>
        <v>2643570.5844597919</v>
      </c>
      <c r="M17" s="10">
        <f t="shared" si="7"/>
        <v>2692476.6402722979</v>
      </c>
      <c r="N17" s="10">
        <f t="shared" si="7"/>
        <v>2742287.4581173351</v>
      </c>
      <c r="O17" s="10">
        <f t="shared" si="7"/>
        <v>2793019.7760925055</v>
      </c>
      <c r="P17" s="10">
        <f t="shared" si="7"/>
        <v>2844690.6419502166</v>
      </c>
      <c r="Q17" s="10"/>
      <c r="R17" s="10"/>
      <c r="S17" s="10"/>
      <c r="T17" s="10"/>
      <c r="U17" s="10"/>
      <c r="V17" s="10"/>
    </row>
    <row r="18" spans="1:22" ht="15.75" customHeight="1" x14ac:dyDescent="0.25">
      <c r="A18" s="7" t="s">
        <v>26</v>
      </c>
      <c r="B18" s="7">
        <f t="shared" ref="B18:P18" si="8">B11*B10*B2</f>
        <v>500682.00000000006</v>
      </c>
      <c r="C18" s="10">
        <f t="shared" si="8"/>
        <v>509944.61700000003</v>
      </c>
      <c r="D18" s="10">
        <f t="shared" si="8"/>
        <v>519378.59241450008</v>
      </c>
      <c r="E18" s="10">
        <f t="shared" si="8"/>
        <v>528987.09637416829</v>
      </c>
      <c r="F18" s="10">
        <f t="shared" si="8"/>
        <v>538773.35765709041</v>
      </c>
      <c r="G18" s="10">
        <f t="shared" si="8"/>
        <v>548740.66477374651</v>
      </c>
      <c r="H18" s="10">
        <f t="shared" si="8"/>
        <v>558892.36707206082</v>
      </c>
      <c r="I18" s="10">
        <f t="shared" si="8"/>
        <v>569231.87586289388</v>
      </c>
      <c r="J18" s="10">
        <f t="shared" si="8"/>
        <v>579762.66556635732</v>
      </c>
      <c r="K18" s="10">
        <f t="shared" si="8"/>
        <v>590488.27487933496</v>
      </c>
      <c r="L18" s="10">
        <f t="shared" si="8"/>
        <v>601412.3079646026</v>
      </c>
      <c r="M18" s="10">
        <f t="shared" si="8"/>
        <v>612538.4356619477</v>
      </c>
      <c r="N18" s="10">
        <f t="shared" si="8"/>
        <v>623870.3967216938</v>
      </c>
      <c r="O18" s="10">
        <f t="shared" si="8"/>
        <v>635411.999061045</v>
      </c>
      <c r="P18" s="10">
        <f t="shared" si="8"/>
        <v>647167.12104367441</v>
      </c>
      <c r="Q18" s="10"/>
      <c r="R18" s="10"/>
      <c r="S18" s="10"/>
      <c r="T18" s="10"/>
      <c r="U18" s="10"/>
      <c r="V18" s="10"/>
    </row>
    <row r="19" spans="1:22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</row>
    <row r="20" spans="1:22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.75" customHeight="1" x14ac:dyDescent="0.25">
      <c r="A21" s="7" t="s">
        <v>28</v>
      </c>
      <c r="B21" s="7">
        <f t="shared" ref="B21:P21" si="9">SUM(B22:B27)</f>
        <v>2477875</v>
      </c>
      <c r="C21" s="7">
        <f t="shared" si="9"/>
        <v>2501658.1409999998</v>
      </c>
      <c r="D21" s="7">
        <f t="shared" si="9"/>
        <v>2524789.4215567503</v>
      </c>
      <c r="E21" s="7">
        <f t="shared" si="9"/>
        <v>2547202.7357487381</v>
      </c>
      <c r="F21" s="7">
        <f t="shared" si="9"/>
        <v>2568828.079392991</v>
      </c>
      <c r="G21" s="7">
        <f t="shared" si="9"/>
        <v>2589591.3454997907</v>
      </c>
      <c r="H21" s="7">
        <f t="shared" si="9"/>
        <v>2609414.1093881493</v>
      </c>
      <c r="I21" s="7">
        <f t="shared" si="9"/>
        <v>2628213.4029462747</v>
      </c>
      <c r="J21" s="7">
        <f t="shared" si="9"/>
        <v>2645901.4774956796</v>
      </c>
      <c r="K21" s="7">
        <f t="shared" si="9"/>
        <v>2662385.5546906972</v>
      </c>
      <c r="L21" s="7">
        <f t="shared" si="9"/>
        <v>2677567.5648569586</v>
      </c>
      <c r="M21" s="7">
        <f t="shared" si="9"/>
        <v>2691343.8721428178</v>
      </c>
      <c r="N21" s="7">
        <f t="shared" si="9"/>
        <v>2703604.9858265985</v>
      </c>
      <c r="O21" s="7">
        <f t="shared" si="9"/>
        <v>2714235.2570899604</v>
      </c>
      <c r="P21" s="7">
        <f t="shared" si="9"/>
        <v>2723112.5605334612</v>
      </c>
      <c r="Q21" s="7"/>
      <c r="R21" s="7"/>
      <c r="S21" s="7"/>
      <c r="T21" s="7"/>
      <c r="U21" s="7"/>
      <c r="V21" s="7"/>
    </row>
    <row r="22" spans="1:22" ht="15.75" customHeight="1" x14ac:dyDescent="0.25">
      <c r="A22" s="7" t="s">
        <v>29</v>
      </c>
      <c r="B22" s="7">
        <v>700000</v>
      </c>
      <c r="C22" s="10">
        <f t="shared" ref="C22:P22" si="10">B22*(1+C$3)</f>
        <v>712950</v>
      </c>
      <c r="D22" s="10">
        <f t="shared" si="10"/>
        <v>726139.57499999995</v>
      </c>
      <c r="E22" s="10">
        <f t="shared" si="10"/>
        <v>739573.15713749989</v>
      </c>
      <c r="F22" s="10">
        <f t="shared" si="10"/>
        <v>753255.26054454362</v>
      </c>
      <c r="G22" s="10">
        <f t="shared" si="10"/>
        <v>767190.4828646176</v>
      </c>
      <c r="H22" s="10">
        <f t="shared" si="10"/>
        <v>781383.50679761299</v>
      </c>
      <c r="I22" s="10">
        <f t="shared" si="10"/>
        <v>795839.10167336883</v>
      </c>
      <c r="J22" s="10">
        <f t="shared" si="10"/>
        <v>810562.12505432614</v>
      </c>
      <c r="K22" s="10">
        <f t="shared" si="10"/>
        <v>825557.52436783118</v>
      </c>
      <c r="L22" s="10">
        <f t="shared" si="10"/>
        <v>840830.33856863598</v>
      </c>
      <c r="M22" s="10">
        <f t="shared" si="10"/>
        <v>856385.69983215572</v>
      </c>
      <c r="N22" s="10">
        <f t="shared" si="10"/>
        <v>872228.83527905052</v>
      </c>
      <c r="O22" s="10">
        <f t="shared" si="10"/>
        <v>888365.06873171288</v>
      </c>
      <c r="P22" s="10">
        <f t="shared" si="10"/>
        <v>904799.82250324951</v>
      </c>
      <c r="Q22" s="10"/>
      <c r="R22" s="10"/>
      <c r="S22" s="10"/>
      <c r="T22" s="10"/>
      <c r="U22" s="10"/>
      <c r="V22" s="10"/>
    </row>
    <row r="23" spans="1:22" ht="15.75" customHeight="1" x14ac:dyDescent="0.25">
      <c r="A23" s="7" t="s">
        <v>30</v>
      </c>
      <c r="B23" s="7">
        <v>240000</v>
      </c>
      <c r="C23" s="10">
        <f t="shared" ref="C23:P23" si="11">B23*(1+C$3)</f>
        <v>244440</v>
      </c>
      <c r="D23" s="10">
        <f t="shared" si="11"/>
        <v>248962.13999999998</v>
      </c>
      <c r="E23" s="10">
        <f t="shared" si="11"/>
        <v>253567.93958999997</v>
      </c>
      <c r="F23" s="10">
        <f t="shared" si="11"/>
        <v>258258.94647241494</v>
      </c>
      <c r="G23" s="10">
        <f t="shared" si="11"/>
        <v>263036.7369821546</v>
      </c>
      <c r="H23" s="10">
        <f t="shared" si="11"/>
        <v>267902.91661632445</v>
      </c>
      <c r="I23" s="10">
        <f t="shared" si="11"/>
        <v>272859.12057372642</v>
      </c>
      <c r="J23" s="10">
        <f t="shared" si="11"/>
        <v>277907.01430434035</v>
      </c>
      <c r="K23" s="10">
        <f t="shared" si="11"/>
        <v>283048.29406897066</v>
      </c>
      <c r="L23" s="10">
        <f t="shared" si="11"/>
        <v>288284.68750924658</v>
      </c>
      <c r="M23" s="10">
        <f t="shared" si="11"/>
        <v>293617.95422816765</v>
      </c>
      <c r="N23" s="10">
        <f t="shared" si="11"/>
        <v>299049.88638138876</v>
      </c>
      <c r="O23" s="10">
        <f t="shared" si="11"/>
        <v>304582.30927944445</v>
      </c>
      <c r="P23" s="10">
        <f t="shared" si="11"/>
        <v>310217.08200111415</v>
      </c>
      <c r="Q23" s="10"/>
      <c r="R23" s="10"/>
      <c r="S23" s="10"/>
      <c r="T23" s="10"/>
      <c r="U23" s="10"/>
      <c r="V23" s="10"/>
    </row>
    <row r="24" spans="1:22" ht="15.75" customHeight="1" x14ac:dyDescent="0.25">
      <c r="A24" s="7" t="s">
        <v>31</v>
      </c>
      <c r="B24" s="7">
        <v>600000</v>
      </c>
      <c r="C24" s="10">
        <f t="shared" ref="C24:P24" si="12">B24*(1+C$3)</f>
        <v>611100</v>
      </c>
      <c r="D24" s="10">
        <f t="shared" si="12"/>
        <v>622405.35</v>
      </c>
      <c r="E24" s="10">
        <f t="shared" si="12"/>
        <v>633919.84897499997</v>
      </c>
      <c r="F24" s="10">
        <f t="shared" si="12"/>
        <v>645647.36618103739</v>
      </c>
      <c r="G24" s="10">
        <f t="shared" si="12"/>
        <v>657591.84245538653</v>
      </c>
      <c r="H24" s="10">
        <f t="shared" si="12"/>
        <v>669757.29154081119</v>
      </c>
      <c r="I24" s="10">
        <f t="shared" si="12"/>
        <v>682147.80143431621</v>
      </c>
      <c r="J24" s="10">
        <f t="shared" si="12"/>
        <v>694767.53576085099</v>
      </c>
      <c r="K24" s="10">
        <f t="shared" si="12"/>
        <v>707620.73517242668</v>
      </c>
      <c r="L24" s="10">
        <f t="shared" si="12"/>
        <v>720711.71877311659</v>
      </c>
      <c r="M24" s="10">
        <f t="shared" si="12"/>
        <v>734044.88557041925</v>
      </c>
      <c r="N24" s="10">
        <f t="shared" si="12"/>
        <v>747624.71595347195</v>
      </c>
      <c r="O24" s="10">
        <f t="shared" si="12"/>
        <v>761455.7731986111</v>
      </c>
      <c r="P24" s="10">
        <f t="shared" si="12"/>
        <v>775542.70500278543</v>
      </c>
      <c r="Q24" s="10"/>
      <c r="R24" s="10"/>
      <c r="S24" s="10"/>
      <c r="T24" s="10"/>
      <c r="U24" s="10"/>
      <c r="V24" s="10"/>
    </row>
    <row r="25" spans="1:22" ht="15.75" customHeight="1" x14ac:dyDescent="0.25">
      <c r="A25" s="7" t="s">
        <v>32</v>
      </c>
      <c r="B25" s="7">
        <f>B2*0.0075</f>
        <v>343875</v>
      </c>
      <c r="C25" s="10">
        <f t="shared" ref="C25:P25" si="13">B25*(1+C$3)</f>
        <v>350236.6875</v>
      </c>
      <c r="D25" s="10">
        <f t="shared" si="13"/>
        <v>356716.06621874997</v>
      </c>
      <c r="E25" s="10">
        <f t="shared" si="13"/>
        <v>363315.31344379683</v>
      </c>
      <c r="F25" s="10">
        <f t="shared" si="13"/>
        <v>370036.64674250706</v>
      </c>
      <c r="G25" s="10">
        <f t="shared" si="13"/>
        <v>376882.32470724342</v>
      </c>
      <c r="H25" s="10">
        <f t="shared" si="13"/>
        <v>383854.64771432738</v>
      </c>
      <c r="I25" s="10">
        <f t="shared" si="13"/>
        <v>390955.95869704243</v>
      </c>
      <c r="J25" s="10">
        <f t="shared" si="13"/>
        <v>398188.6439329377</v>
      </c>
      <c r="K25" s="10">
        <f t="shared" si="13"/>
        <v>405555.13384569704</v>
      </c>
      <c r="L25" s="10">
        <f t="shared" si="13"/>
        <v>413057.9038218424</v>
      </c>
      <c r="M25" s="10">
        <f t="shared" si="13"/>
        <v>420699.47504254646</v>
      </c>
      <c r="N25" s="10">
        <f t="shared" si="13"/>
        <v>428482.41533083358</v>
      </c>
      <c r="O25" s="10">
        <f t="shared" si="13"/>
        <v>436409.34001445398</v>
      </c>
      <c r="P25" s="10">
        <f t="shared" si="13"/>
        <v>444482.91280472133</v>
      </c>
      <c r="Q25" s="10"/>
      <c r="R25" s="10"/>
      <c r="S25" s="10"/>
      <c r="T25" s="10"/>
      <c r="U25" s="10"/>
      <c r="V25" s="10"/>
    </row>
    <row r="26" spans="1:22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</row>
    <row r="27" spans="1:22" ht="15.75" customHeight="1" x14ac:dyDescent="0.25">
      <c r="A27" s="7" t="s">
        <v>34</v>
      </c>
      <c r="B27" s="7">
        <f t="shared" ref="B27:P27" si="14">B8*-B7</f>
        <v>594000</v>
      </c>
      <c r="C27" s="7">
        <f t="shared" si="14"/>
        <v>582931.45350000006</v>
      </c>
      <c r="D27" s="7">
        <f t="shared" si="14"/>
        <v>570566.29033800005</v>
      </c>
      <c r="E27" s="7">
        <f t="shared" si="14"/>
        <v>556826.4766024414</v>
      </c>
      <c r="F27" s="7">
        <f t="shared" si="14"/>
        <v>541629.85945248778</v>
      </c>
      <c r="G27" s="7">
        <f t="shared" si="14"/>
        <v>524889.95849038858</v>
      </c>
      <c r="H27" s="7">
        <f t="shared" si="14"/>
        <v>506515.74671907304</v>
      </c>
      <c r="I27" s="7">
        <f t="shared" si="14"/>
        <v>486411.42056782055</v>
      </c>
      <c r="J27" s="7">
        <f t="shared" si="14"/>
        <v>464476.15844322479</v>
      </c>
      <c r="K27" s="7">
        <f t="shared" si="14"/>
        <v>440603.86723577161</v>
      </c>
      <c r="L27" s="7">
        <f t="shared" si="14"/>
        <v>414682.91618411726</v>
      </c>
      <c r="M27" s="7">
        <f t="shared" si="14"/>
        <v>386595.85746952915</v>
      </c>
      <c r="N27" s="7">
        <f t="shared" si="14"/>
        <v>356219.13288185344</v>
      </c>
      <c r="O27" s="7">
        <f t="shared" si="14"/>
        <v>323422.76586573815</v>
      </c>
      <c r="P27" s="7">
        <f t="shared" si="14"/>
        <v>288070.03822159045</v>
      </c>
      <c r="Q27" s="7"/>
      <c r="R27" s="7"/>
      <c r="S27" s="7"/>
      <c r="T27" s="7"/>
      <c r="U27" s="7"/>
      <c r="V27" s="7"/>
    </row>
    <row r="28" spans="1:22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5.75" customHeight="1" x14ac:dyDescent="0.25">
      <c r="C29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AG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3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3" ht="15.75" customHeight="1" x14ac:dyDescent="0.25">
      <c r="A2" s="7" t="s">
        <v>12</v>
      </c>
      <c r="B2" s="7">
        <v>109107000</v>
      </c>
      <c r="C2" s="10">
        <f t="shared" ref="C2:P2" si="0">B2*(1+B3)</f>
        <v>111180032.99999999</v>
      </c>
      <c r="D2" s="10">
        <f t="shared" si="0"/>
        <v>113292453.62699997</v>
      </c>
      <c r="E2" s="10">
        <f t="shared" si="0"/>
        <v>115445010.24591297</v>
      </c>
      <c r="F2" s="10">
        <f t="shared" si="0"/>
        <v>117638465.4405853</v>
      </c>
      <c r="G2" s="10">
        <f t="shared" si="0"/>
        <v>119873596.28395641</v>
      </c>
      <c r="H2" s="10">
        <f t="shared" si="0"/>
        <v>122151194.61335157</v>
      </c>
      <c r="I2" s="10">
        <f t="shared" si="0"/>
        <v>124472067.31100523</v>
      </c>
      <c r="J2" s="10">
        <f t="shared" si="0"/>
        <v>126837036.58991432</v>
      </c>
      <c r="K2" s="10">
        <f t="shared" si="0"/>
        <v>129246940.28512268</v>
      </c>
      <c r="L2" s="10">
        <f t="shared" si="0"/>
        <v>131702632.15053999</v>
      </c>
      <c r="M2" s="10">
        <f t="shared" si="0"/>
        <v>134204982.16140024</v>
      </c>
      <c r="N2" s="10">
        <f t="shared" si="0"/>
        <v>136754876.82246685</v>
      </c>
      <c r="O2" s="10">
        <f t="shared" si="0"/>
        <v>139353219.48209372</v>
      </c>
      <c r="P2" s="10">
        <f t="shared" si="0"/>
        <v>142000930.65225348</v>
      </c>
      <c r="Q2" s="7"/>
      <c r="R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x14ac:dyDescent="0.25">
      <c r="A3" s="5" t="s">
        <v>13</v>
      </c>
      <c r="B3" s="5">
        <v>1.9E-2</v>
      </c>
      <c r="C3" s="5">
        <v>1.9E-2</v>
      </c>
      <c r="D3" s="5">
        <v>1.9E-2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5.75" customHeight="1" x14ac:dyDescent="0.25">
      <c r="A4" s="8" t="s">
        <v>14</v>
      </c>
      <c r="B4" s="11">
        <v>4860000</v>
      </c>
      <c r="C4" s="11">
        <f t="shared" ref="C4:P4" si="1">B4*(1+B5)</f>
        <v>4913459.9999999991</v>
      </c>
      <c r="D4" s="11">
        <f t="shared" si="1"/>
        <v>4967508.0599999987</v>
      </c>
      <c r="E4" s="11">
        <f t="shared" si="1"/>
        <v>5022150.6486599986</v>
      </c>
      <c r="F4" s="11">
        <f t="shared" si="1"/>
        <v>5077394.3057952579</v>
      </c>
      <c r="G4" s="11">
        <f t="shared" si="1"/>
        <v>5133245.6431590049</v>
      </c>
      <c r="H4" s="11">
        <f t="shared" si="1"/>
        <v>5189711.3452337533</v>
      </c>
      <c r="I4" s="11">
        <f t="shared" si="1"/>
        <v>5246798.170031324</v>
      </c>
      <c r="J4" s="11">
        <f t="shared" si="1"/>
        <v>5304512.9499016684</v>
      </c>
      <c r="K4" s="11">
        <f t="shared" si="1"/>
        <v>5362862.5923505863</v>
      </c>
      <c r="L4" s="11">
        <f t="shared" si="1"/>
        <v>5421854.0808664421</v>
      </c>
      <c r="M4" s="11">
        <f t="shared" si="1"/>
        <v>5481494.4757559728</v>
      </c>
      <c r="N4" s="11">
        <f t="shared" si="1"/>
        <v>5541790.914989288</v>
      </c>
      <c r="O4" s="11">
        <f t="shared" si="1"/>
        <v>5602750.6150541697</v>
      </c>
      <c r="P4" s="11">
        <f t="shared" si="1"/>
        <v>5664380.8718197653</v>
      </c>
      <c r="Q4" s="8"/>
      <c r="R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5.75" customHeight="1" x14ac:dyDescent="0.25">
      <c r="A6" s="9" t="s">
        <v>16</v>
      </c>
      <c r="B6" s="9">
        <f t="shared" ref="B6:P6" si="2">B2/B4</f>
        <v>22.45</v>
      </c>
      <c r="C6" s="12">
        <f t="shared" si="2"/>
        <v>22.627645895153314</v>
      </c>
      <c r="D6" s="12">
        <f t="shared" si="2"/>
        <v>22.806697494719316</v>
      </c>
      <c r="E6" s="12">
        <f t="shared" si="2"/>
        <v>22.987165921977233</v>
      </c>
      <c r="F6" s="12">
        <f t="shared" si="2"/>
        <v>23.169062388224333</v>
      </c>
      <c r="G6" s="12">
        <f t="shared" si="2"/>
        <v>23.3523981934724</v>
      </c>
      <c r="H6" s="12">
        <f t="shared" si="2"/>
        <v>23.537184727149729</v>
      </c>
      <c r="I6" s="12">
        <f t="shared" si="2"/>
        <v>23.723433468808679</v>
      </c>
      <c r="J6" s="12">
        <f t="shared" si="2"/>
        <v>23.911155988838814</v>
      </c>
      <c r="K6" s="12">
        <f t="shared" si="2"/>
        <v>24.100363949185706</v>
      </c>
      <c r="L6" s="12">
        <f t="shared" si="2"/>
        <v>24.291069104075408</v>
      </c>
      <c r="M6" s="12">
        <f t="shared" si="2"/>
        <v>24.483283300744649</v>
      </c>
      <c r="N6" s="12">
        <f t="shared" si="2"/>
        <v>24.677018480176852</v>
      </c>
      <c r="O6" s="12">
        <f t="shared" si="2"/>
        <v>24.872286677843931</v>
      </c>
      <c r="P6" s="12">
        <f t="shared" si="2"/>
        <v>25.06910002445397</v>
      </c>
      <c r="Q6" s="9"/>
      <c r="R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ht="15.75" customHeight="1" x14ac:dyDescent="0.25">
      <c r="A7" s="7" t="s">
        <v>17</v>
      </c>
      <c r="B7" s="7">
        <v>-35000000</v>
      </c>
      <c r="C7" s="10">
        <f t="shared" ref="C7:P7" si="3">B7+B14</f>
        <v>-34488706.640000001</v>
      </c>
      <c r="D7" s="10">
        <f t="shared" si="3"/>
        <v>-33915941.798320003</v>
      </c>
      <c r="E7" s="10">
        <f t="shared" si="3"/>
        <v>-33278260.212863125</v>
      </c>
      <c r="F7" s="10">
        <f t="shared" si="3"/>
        <v>-32572050.960179068</v>
      </c>
      <c r="G7" s="10">
        <f t="shared" si="3"/>
        <v>-31793529.899037961</v>
      </c>
      <c r="H7" s="10">
        <f t="shared" si="3"/>
        <v>-30938731.776442256</v>
      </c>
      <c r="I7" s="10">
        <f t="shared" si="3"/>
        <v>-30003501.981127426</v>
      </c>
      <c r="J7" s="10">
        <f t="shared" si="3"/>
        <v>-28983487.928942658</v>
      </c>
      <c r="K7" s="10">
        <f t="shared" si="3"/>
        <v>-27874130.063814022</v>
      </c>
      <c r="L7" s="10">
        <f t="shared" si="3"/>
        <v>-26670652.457273688</v>
      </c>
      <c r="M7" s="10">
        <f t="shared" si="3"/>
        <v>-25368052.988787968</v>
      </c>
      <c r="N7" s="10">
        <f t="shared" si="3"/>
        <v>-23961093.088333365</v>
      </c>
      <c r="O7" s="10">
        <f t="shared" si="3"/>
        <v>-22444287.021851495</v>
      </c>
      <c r="P7" s="10">
        <f t="shared" si="3"/>
        <v>-20811890.699359417</v>
      </c>
      <c r="Q7" s="7"/>
      <c r="R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15.75" customHeight="1" x14ac:dyDescent="0.25">
      <c r="A8" s="5" t="s">
        <v>18</v>
      </c>
      <c r="B8" s="5">
        <v>4.3999999999999997E-2</v>
      </c>
      <c r="C8" s="5">
        <v>4.3999999999999997E-2</v>
      </c>
      <c r="D8" s="5">
        <v>4.3999999999999997E-2</v>
      </c>
      <c r="E8" s="5">
        <v>4.3999999999999997E-2</v>
      </c>
      <c r="F8" s="5">
        <v>4.3999999999999997E-2</v>
      </c>
      <c r="G8" s="5">
        <v>4.3999999999999997E-2</v>
      </c>
      <c r="H8" s="5">
        <v>4.3999999999999997E-2</v>
      </c>
      <c r="I8" s="5">
        <v>4.3999999999999997E-2</v>
      </c>
      <c r="J8" s="5">
        <v>4.3999999999999997E-2</v>
      </c>
      <c r="K8" s="5">
        <v>4.3999999999999997E-2</v>
      </c>
      <c r="L8" s="5">
        <v>4.3999999999999997E-2</v>
      </c>
      <c r="M8" s="5">
        <v>4.3999999999999997E-2</v>
      </c>
      <c r="N8" s="5">
        <v>4.3999999999999997E-2</v>
      </c>
      <c r="O8" s="5">
        <v>4.3999999999999997E-2</v>
      </c>
      <c r="P8" s="5">
        <v>4.3999999999999997E-2</v>
      </c>
      <c r="Q8" s="5"/>
      <c r="R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5.75" customHeight="1" x14ac:dyDescent="0.25">
      <c r="A9" s="1" t="s">
        <v>19</v>
      </c>
      <c r="B9" s="5">
        <f t="shared" ref="B9:P9" si="4">B7/B2</f>
        <v>-0.32078601739576745</v>
      </c>
      <c r="C9" s="13">
        <f t="shared" si="4"/>
        <v>-0.31020593994606932</v>
      </c>
      <c r="D9" s="13">
        <f t="shared" si="4"/>
        <v>-0.29936629239210971</v>
      </c>
      <c r="E9" s="13">
        <f t="shared" si="4"/>
        <v>-0.28826070647814123</v>
      </c>
      <c r="F9" s="13">
        <f t="shared" si="4"/>
        <v>-0.27688265771054255</v>
      </c>
      <c r="G9" s="13">
        <f t="shared" si="4"/>
        <v>-0.2652254615247005</v>
      </c>
      <c r="H9" s="13">
        <f t="shared" si="4"/>
        <v>-0.25328226935785153</v>
      </c>
      <c r="I9" s="13">
        <f t="shared" si="4"/>
        <v>-0.24104606462557449</v>
      </c>
      <c r="J9" s="13">
        <f t="shared" si="4"/>
        <v>-0.22850965859957131</v>
      </c>
      <c r="K9" s="13">
        <f t="shared" si="4"/>
        <v>-0.21566568618431387</v>
      </c>
      <c r="L9" s="13">
        <f t="shared" si="4"/>
        <v>-0.20250660159007564</v>
      </c>
      <c r="M9" s="13">
        <f t="shared" si="4"/>
        <v>-0.18902467389980604</v>
      </c>
      <c r="N9" s="13">
        <f t="shared" si="4"/>
        <v>-0.17521198252724324</v>
      </c>
      <c r="O9" s="13">
        <f t="shared" si="4"/>
        <v>-0.16106041256359699</v>
      </c>
      <c r="P9" s="13">
        <f t="shared" si="4"/>
        <v>-0.14656165001006732</v>
      </c>
      <c r="Q9" s="5"/>
      <c r="R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5.75" customHeight="1" x14ac:dyDescent="0.25">
      <c r="A10" s="1" t="s">
        <v>20</v>
      </c>
      <c r="B10" s="1">
        <v>0.12</v>
      </c>
      <c r="C10" s="1">
        <v>0.12</v>
      </c>
      <c r="D10" s="1">
        <v>0.12</v>
      </c>
      <c r="E10" s="1">
        <v>0.12</v>
      </c>
      <c r="F10" s="1">
        <v>0.12</v>
      </c>
      <c r="G10" s="1">
        <v>0.12</v>
      </c>
      <c r="H10" s="1">
        <v>0.12</v>
      </c>
      <c r="I10" s="1">
        <v>0.12</v>
      </c>
      <c r="J10" s="1">
        <v>0.12</v>
      </c>
      <c r="K10" s="1">
        <v>0.12</v>
      </c>
      <c r="L10" s="1">
        <v>0.12</v>
      </c>
      <c r="M10" s="1">
        <v>0.12</v>
      </c>
      <c r="N10" s="1">
        <v>0.12</v>
      </c>
      <c r="O10" s="1">
        <v>0.12</v>
      </c>
      <c r="P10" s="1">
        <v>0.12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15.75" customHeight="1" x14ac:dyDescent="0.25">
      <c r="A11" s="1" t="s">
        <v>21</v>
      </c>
      <c r="B11" s="5">
        <v>5.3999999999999999E-2</v>
      </c>
      <c r="C11" s="5">
        <v>5.3999999999999999E-2</v>
      </c>
      <c r="D11" s="5">
        <v>5.3999999999999999E-2</v>
      </c>
      <c r="E11" s="5">
        <v>5.3999999999999999E-2</v>
      </c>
      <c r="F11" s="5">
        <v>5.3999999999999999E-2</v>
      </c>
      <c r="G11" s="5">
        <v>5.3999999999999999E-2</v>
      </c>
      <c r="H11" s="5">
        <v>5.3999999999999999E-2</v>
      </c>
      <c r="I11" s="5">
        <v>5.3999999999999999E-2</v>
      </c>
      <c r="J11" s="5">
        <v>5.3999999999999999E-2</v>
      </c>
      <c r="K11" s="5">
        <v>5.3999999999999999E-2</v>
      </c>
      <c r="L11" s="5">
        <v>5.3999999999999999E-2</v>
      </c>
      <c r="M11" s="5">
        <v>5.3999999999999999E-2</v>
      </c>
      <c r="N11" s="5">
        <v>5.3999999999999999E-2</v>
      </c>
      <c r="O11" s="5">
        <v>5.3999999999999999E-2</v>
      </c>
      <c r="P11" s="5">
        <v>5.3999999999999999E-2</v>
      </c>
      <c r="Q11" s="5"/>
      <c r="R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5.75" customHeight="1" x14ac:dyDescent="0.25">
      <c r="A12" s="1" t="s">
        <v>22</v>
      </c>
      <c r="B12" s="5">
        <v>4.8000000000000001E-2</v>
      </c>
      <c r="C12" s="5">
        <v>4.8000000000000001E-2</v>
      </c>
      <c r="D12" s="5">
        <v>4.8000000000000001E-2</v>
      </c>
      <c r="E12" s="5">
        <v>4.8000000000000001E-2</v>
      </c>
      <c r="F12" s="5">
        <v>4.8000000000000001E-2</v>
      </c>
      <c r="G12" s="5">
        <v>4.8000000000000001E-2</v>
      </c>
      <c r="H12" s="5">
        <v>4.8000000000000001E-2</v>
      </c>
      <c r="I12" s="5">
        <v>4.8000000000000001E-2</v>
      </c>
      <c r="J12" s="5">
        <v>4.8000000000000001E-2</v>
      </c>
      <c r="K12" s="5">
        <v>4.8000000000000001E-2</v>
      </c>
      <c r="L12" s="5">
        <v>4.8000000000000001E-2</v>
      </c>
      <c r="M12" s="5">
        <v>4.8000000000000001E-2</v>
      </c>
      <c r="N12" s="5">
        <v>4.8000000000000001E-2</v>
      </c>
      <c r="O12" s="5">
        <v>4.8000000000000001E-2</v>
      </c>
      <c r="P12" s="5">
        <v>4.8000000000000001E-2</v>
      </c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33" ht="15.75" customHeight="1" x14ac:dyDescent="0.25">
      <c r="A14" s="7" t="s">
        <v>23</v>
      </c>
      <c r="B14" s="7">
        <f t="shared" ref="B14:P14" si="5">B16-B21</f>
        <v>511293.36000000034</v>
      </c>
      <c r="C14" s="10">
        <f t="shared" si="5"/>
        <v>572764.8416799996</v>
      </c>
      <c r="D14" s="10">
        <f t="shared" si="5"/>
        <v>637681.58545687981</v>
      </c>
      <c r="E14" s="10">
        <f t="shared" si="5"/>
        <v>706209.25268405862</v>
      </c>
      <c r="F14" s="10">
        <f t="shared" si="5"/>
        <v>778521.06114110723</v>
      </c>
      <c r="G14" s="10">
        <f t="shared" si="5"/>
        <v>854798.12259570602</v>
      </c>
      <c r="H14" s="10">
        <f t="shared" si="5"/>
        <v>935229.79531483073</v>
      </c>
      <c r="I14" s="10">
        <f t="shared" si="5"/>
        <v>1020014.0521847699</v>
      </c>
      <c r="J14" s="10">
        <f t="shared" si="5"/>
        <v>1109357.8651286345</v>
      </c>
      <c r="K14" s="10">
        <f t="shared" si="5"/>
        <v>1203477.6065403325</v>
      </c>
      <c r="L14" s="10">
        <f t="shared" si="5"/>
        <v>1302599.4684857214</v>
      </c>
      <c r="M14" s="10">
        <f t="shared" si="5"/>
        <v>1406959.9004546022</v>
      </c>
      <c r="N14" s="10">
        <f t="shared" si="5"/>
        <v>1516806.0664818706</v>
      </c>
      <c r="O14" s="10">
        <f t="shared" si="5"/>
        <v>1632396.3224920761</v>
      </c>
      <c r="P14" s="10">
        <f t="shared" si="5"/>
        <v>1754000.7147593442</v>
      </c>
      <c r="Q14" s="7"/>
      <c r="R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5.75" customHeight="1" x14ac:dyDescent="0.25">
      <c r="A16" s="7" t="s">
        <v>24</v>
      </c>
      <c r="B16" s="7">
        <f t="shared" ref="B16:P16" si="6">SUM(B17:B19)</f>
        <v>5944149.3600000003</v>
      </c>
      <c r="C16" s="7">
        <f t="shared" si="6"/>
        <v>6057088.1978399996</v>
      </c>
      <c r="D16" s="7">
        <f t="shared" si="6"/>
        <v>6172172.8735989593</v>
      </c>
      <c r="E16" s="7">
        <f t="shared" si="6"/>
        <v>6289444.1581973387</v>
      </c>
      <c r="F16" s="7">
        <f t="shared" si="6"/>
        <v>6408943.5972030871</v>
      </c>
      <c r="G16" s="7">
        <f t="shared" si="6"/>
        <v>6530713.5255499454</v>
      </c>
      <c r="H16" s="7">
        <f t="shared" si="6"/>
        <v>6654797.0825353935</v>
      </c>
      <c r="I16" s="7">
        <f t="shared" si="6"/>
        <v>6781238.2271035649</v>
      </c>
      <c r="J16" s="7">
        <f t="shared" si="6"/>
        <v>6910081.7534185331</v>
      </c>
      <c r="K16" s="7">
        <f t="shared" si="6"/>
        <v>7041373.3067334834</v>
      </c>
      <c r="L16" s="7">
        <f t="shared" si="6"/>
        <v>7175159.3995614192</v>
      </c>
      <c r="M16" s="7">
        <f t="shared" si="6"/>
        <v>7311487.4281530846</v>
      </c>
      <c r="N16" s="7">
        <f t="shared" si="6"/>
        <v>7450405.6892879941</v>
      </c>
      <c r="O16" s="7">
        <f t="shared" si="6"/>
        <v>7591963.3973844657</v>
      </c>
      <c r="P16" s="7">
        <f t="shared" si="6"/>
        <v>7736210.7019347697</v>
      </c>
      <c r="Q16" s="7"/>
      <c r="R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5.75" customHeight="1" x14ac:dyDescent="0.25">
      <c r="A17" s="7" t="s">
        <v>25</v>
      </c>
      <c r="B17" s="7">
        <f t="shared" ref="B17:P17" si="7">B12*B2</f>
        <v>5237136</v>
      </c>
      <c r="C17" s="10">
        <f t="shared" si="7"/>
        <v>5336641.5839999998</v>
      </c>
      <c r="D17" s="10">
        <f t="shared" si="7"/>
        <v>5438037.7740959991</v>
      </c>
      <c r="E17" s="10">
        <f t="shared" si="7"/>
        <v>5541360.491803823</v>
      </c>
      <c r="F17" s="10">
        <f t="shared" si="7"/>
        <v>5646646.3411480943</v>
      </c>
      <c r="G17" s="10">
        <f t="shared" si="7"/>
        <v>5753932.6216299077</v>
      </c>
      <c r="H17" s="10">
        <f t="shared" si="7"/>
        <v>5863257.3414408751</v>
      </c>
      <c r="I17" s="10">
        <f t="shared" si="7"/>
        <v>5974659.2309282515</v>
      </c>
      <c r="J17" s="10">
        <f t="shared" si="7"/>
        <v>6088177.7563158879</v>
      </c>
      <c r="K17" s="10">
        <f t="shared" si="7"/>
        <v>6203853.1336858887</v>
      </c>
      <c r="L17" s="10">
        <f t="shared" si="7"/>
        <v>6321726.3432259196</v>
      </c>
      <c r="M17" s="10">
        <f t="shared" si="7"/>
        <v>6441839.1437472114</v>
      </c>
      <c r="N17" s="10">
        <f t="shared" si="7"/>
        <v>6564234.0874784086</v>
      </c>
      <c r="O17" s="10">
        <f t="shared" si="7"/>
        <v>6688954.5351404985</v>
      </c>
      <c r="P17" s="10">
        <f t="shared" si="7"/>
        <v>6816044.6713081673</v>
      </c>
      <c r="Q17" s="7"/>
      <c r="R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5.75" customHeight="1" x14ac:dyDescent="0.25">
      <c r="A18" s="7" t="s">
        <v>26</v>
      </c>
      <c r="B18" s="7">
        <f t="shared" ref="B18:P18" si="8">B11*B10*B2</f>
        <v>707013.36</v>
      </c>
      <c r="C18" s="10">
        <f t="shared" si="8"/>
        <v>720446.61383999989</v>
      </c>
      <c r="D18" s="10">
        <f t="shared" si="8"/>
        <v>734135.09950295975</v>
      </c>
      <c r="E18" s="10">
        <f t="shared" si="8"/>
        <v>748083.666393516</v>
      </c>
      <c r="F18" s="10">
        <f t="shared" si="8"/>
        <v>762297.25605499267</v>
      </c>
      <c r="G18" s="10">
        <f t="shared" si="8"/>
        <v>776780.90392003744</v>
      </c>
      <c r="H18" s="10">
        <f t="shared" si="8"/>
        <v>791539.7410945181</v>
      </c>
      <c r="I18" s="10">
        <f t="shared" si="8"/>
        <v>806578.99617531383</v>
      </c>
      <c r="J18" s="10">
        <f t="shared" si="8"/>
        <v>821903.99710264476</v>
      </c>
      <c r="K18" s="10">
        <f t="shared" si="8"/>
        <v>837520.17304759496</v>
      </c>
      <c r="L18" s="10">
        <f t="shared" si="8"/>
        <v>853433.05633549916</v>
      </c>
      <c r="M18" s="10">
        <f t="shared" si="8"/>
        <v>869648.28440587351</v>
      </c>
      <c r="N18" s="10">
        <f t="shared" si="8"/>
        <v>886171.60180958512</v>
      </c>
      <c r="O18" s="10">
        <f t="shared" si="8"/>
        <v>903008.86224396725</v>
      </c>
      <c r="P18" s="10">
        <f t="shared" si="8"/>
        <v>920166.03062660247</v>
      </c>
      <c r="Q18" s="7"/>
      <c r="R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5.75" customHeight="1" x14ac:dyDescent="0.25">
      <c r="A21" s="7" t="s">
        <v>28</v>
      </c>
      <c r="B21" s="7">
        <f t="shared" ref="B21:P21" si="9">SUM(B22:B27)</f>
        <v>5432856</v>
      </c>
      <c r="C21" s="7">
        <f t="shared" si="9"/>
        <v>5484323.35616</v>
      </c>
      <c r="D21" s="7">
        <f t="shared" si="9"/>
        <v>5534491.2881420795</v>
      </c>
      <c r="E21" s="7">
        <f t="shared" si="9"/>
        <v>5583234.9055132801</v>
      </c>
      <c r="F21" s="7">
        <f t="shared" si="9"/>
        <v>5630422.5360619798</v>
      </c>
      <c r="G21" s="7">
        <f t="shared" si="9"/>
        <v>5675915.4029542394</v>
      </c>
      <c r="H21" s="7">
        <f t="shared" si="9"/>
        <v>5719567.2872205628</v>
      </c>
      <c r="I21" s="7">
        <f t="shared" si="9"/>
        <v>5761224.174918795</v>
      </c>
      <c r="J21" s="7">
        <f t="shared" si="9"/>
        <v>5800723.8882898986</v>
      </c>
      <c r="K21" s="7">
        <f t="shared" si="9"/>
        <v>5837895.7001931509</v>
      </c>
      <c r="L21" s="7">
        <f t="shared" si="9"/>
        <v>5872559.9310756978</v>
      </c>
      <c r="M21" s="7">
        <f t="shared" si="9"/>
        <v>5904527.5276984824</v>
      </c>
      <c r="N21" s="7">
        <f t="shared" si="9"/>
        <v>5933599.6228061235</v>
      </c>
      <c r="O21" s="7">
        <f t="shared" si="9"/>
        <v>5959567.0748923896</v>
      </c>
      <c r="P21" s="7">
        <f t="shared" si="9"/>
        <v>5982209.9871754255</v>
      </c>
      <c r="Q21" s="7"/>
      <c r="R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.75" customHeight="1" x14ac:dyDescent="0.25">
      <c r="A22" s="7" t="s">
        <v>29</v>
      </c>
      <c r="B22" s="7">
        <v>1600000</v>
      </c>
      <c r="C22" s="10">
        <f t="shared" ref="C22:P22" si="10">B22*(1+C$3)</f>
        <v>1630399.9999999998</v>
      </c>
      <c r="D22" s="10">
        <f t="shared" si="10"/>
        <v>1661377.5999999996</v>
      </c>
      <c r="E22" s="10">
        <f t="shared" si="10"/>
        <v>1692943.7743999995</v>
      </c>
      <c r="F22" s="10">
        <f t="shared" si="10"/>
        <v>1725109.7061135995</v>
      </c>
      <c r="G22" s="10">
        <f t="shared" si="10"/>
        <v>1757886.7905297577</v>
      </c>
      <c r="H22" s="10">
        <f t="shared" si="10"/>
        <v>1791286.639549823</v>
      </c>
      <c r="I22" s="10">
        <f t="shared" si="10"/>
        <v>1825321.0857012696</v>
      </c>
      <c r="J22" s="10">
        <f t="shared" si="10"/>
        <v>1860002.1863295934</v>
      </c>
      <c r="K22" s="10">
        <f t="shared" si="10"/>
        <v>1895342.2278698555</v>
      </c>
      <c r="L22" s="10">
        <f t="shared" si="10"/>
        <v>1931353.7301993826</v>
      </c>
      <c r="M22" s="10">
        <f t="shared" si="10"/>
        <v>1968049.4510731706</v>
      </c>
      <c r="N22" s="10">
        <f t="shared" si="10"/>
        <v>2005442.3906435608</v>
      </c>
      <c r="O22" s="10">
        <f t="shared" si="10"/>
        <v>2043545.7960657883</v>
      </c>
      <c r="P22" s="10">
        <f t="shared" si="10"/>
        <v>2082373.166191038</v>
      </c>
      <c r="Q22" s="7"/>
      <c r="R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5.75" customHeight="1" x14ac:dyDescent="0.25">
      <c r="A23" s="7" t="s">
        <v>30</v>
      </c>
      <c r="B23" s="7">
        <v>220000</v>
      </c>
      <c r="C23" s="10">
        <f t="shared" ref="C23:P23" si="11">B23*(1+C$3)</f>
        <v>224179.99999999997</v>
      </c>
      <c r="D23" s="10">
        <f t="shared" si="11"/>
        <v>228439.41999999995</v>
      </c>
      <c r="E23" s="10">
        <f t="shared" si="11"/>
        <v>232779.76897999994</v>
      </c>
      <c r="F23" s="10">
        <f t="shared" si="11"/>
        <v>237202.58459061992</v>
      </c>
      <c r="G23" s="10">
        <f t="shared" si="11"/>
        <v>241709.43369784168</v>
      </c>
      <c r="H23" s="10">
        <f t="shared" si="11"/>
        <v>246301.91293810066</v>
      </c>
      <c r="I23" s="10">
        <f t="shared" si="11"/>
        <v>250981.64928392455</v>
      </c>
      <c r="J23" s="10">
        <f t="shared" si="11"/>
        <v>255750.30062031909</v>
      </c>
      <c r="K23" s="10">
        <f t="shared" si="11"/>
        <v>260609.55633210513</v>
      </c>
      <c r="L23" s="10">
        <f t="shared" si="11"/>
        <v>265561.13790241512</v>
      </c>
      <c r="M23" s="10">
        <f t="shared" si="11"/>
        <v>270606.79952256096</v>
      </c>
      <c r="N23" s="10">
        <f t="shared" si="11"/>
        <v>275748.32871348958</v>
      </c>
      <c r="O23" s="10">
        <f t="shared" si="11"/>
        <v>280987.54695904587</v>
      </c>
      <c r="P23" s="10">
        <f t="shared" si="11"/>
        <v>286326.31035126769</v>
      </c>
      <c r="Q23" s="7"/>
      <c r="R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5.75" customHeight="1" x14ac:dyDescent="0.25">
      <c r="A24" s="7" t="s">
        <v>31</v>
      </c>
      <c r="B24" s="7">
        <v>1200000</v>
      </c>
      <c r="C24" s="10">
        <f t="shared" ref="C24:P24" si="12">B24*(1+C$3)</f>
        <v>1222800</v>
      </c>
      <c r="D24" s="10">
        <f t="shared" si="12"/>
        <v>1246033.2</v>
      </c>
      <c r="E24" s="10">
        <f t="shared" si="12"/>
        <v>1269707.8307999999</v>
      </c>
      <c r="F24" s="10">
        <f t="shared" si="12"/>
        <v>1293832.2795851997</v>
      </c>
      <c r="G24" s="10">
        <f t="shared" si="12"/>
        <v>1318415.0928973183</v>
      </c>
      <c r="H24" s="10">
        <f t="shared" si="12"/>
        <v>1343464.9796623671</v>
      </c>
      <c r="I24" s="10">
        <f t="shared" si="12"/>
        <v>1368990.8142759521</v>
      </c>
      <c r="J24" s="10">
        <f t="shared" si="12"/>
        <v>1395001.6397471949</v>
      </c>
      <c r="K24" s="10">
        <f t="shared" si="12"/>
        <v>1421506.6709023914</v>
      </c>
      <c r="L24" s="10">
        <f t="shared" si="12"/>
        <v>1448515.2976495367</v>
      </c>
      <c r="M24" s="10">
        <f t="shared" si="12"/>
        <v>1476037.0883048777</v>
      </c>
      <c r="N24" s="10">
        <f t="shared" si="12"/>
        <v>1504081.7929826702</v>
      </c>
      <c r="O24" s="10">
        <f t="shared" si="12"/>
        <v>1532659.3470493408</v>
      </c>
      <c r="P24" s="10">
        <f t="shared" si="12"/>
        <v>1561779.8746432781</v>
      </c>
      <c r="Q24" s="7"/>
      <c r="R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5.75" customHeight="1" x14ac:dyDescent="0.25">
      <c r="A25" s="7" t="s">
        <v>32</v>
      </c>
      <c r="B25" s="7">
        <f>B2*0.008</f>
        <v>872856</v>
      </c>
      <c r="C25" s="10">
        <f t="shared" ref="C25:P25" si="13">B25*(1+C$3)</f>
        <v>889440.26399999997</v>
      </c>
      <c r="D25" s="10">
        <f t="shared" si="13"/>
        <v>906339.62901599985</v>
      </c>
      <c r="E25" s="10">
        <f t="shared" si="13"/>
        <v>923560.08196730376</v>
      </c>
      <c r="F25" s="10">
        <f t="shared" si="13"/>
        <v>941107.72352468246</v>
      </c>
      <c r="G25" s="10">
        <f t="shared" si="13"/>
        <v>958988.77027165133</v>
      </c>
      <c r="H25" s="10">
        <f t="shared" si="13"/>
        <v>977209.55690681259</v>
      </c>
      <c r="I25" s="10">
        <f t="shared" si="13"/>
        <v>995776.53848804196</v>
      </c>
      <c r="J25" s="10">
        <f t="shared" si="13"/>
        <v>1014696.2927193147</v>
      </c>
      <c r="K25" s="10">
        <f t="shared" si="13"/>
        <v>1033975.5222809815</v>
      </c>
      <c r="L25" s="10">
        <f t="shared" si="13"/>
        <v>1053621.0572043201</v>
      </c>
      <c r="M25" s="10">
        <f t="shared" si="13"/>
        <v>1073639.8572912021</v>
      </c>
      <c r="N25" s="10">
        <f t="shared" si="13"/>
        <v>1094039.0145797348</v>
      </c>
      <c r="O25" s="10">
        <f t="shared" si="13"/>
        <v>1114825.7558567496</v>
      </c>
      <c r="P25" s="10">
        <f t="shared" si="13"/>
        <v>1136007.4452180278</v>
      </c>
      <c r="Q25" s="7"/>
      <c r="R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5.75" customHeight="1" x14ac:dyDescent="0.25">
      <c r="A27" s="7" t="s">
        <v>34</v>
      </c>
      <c r="B27" s="7">
        <f t="shared" ref="B27:P27" si="14">B8*-B7</f>
        <v>1540000</v>
      </c>
      <c r="C27" s="7">
        <f t="shared" si="14"/>
        <v>1517503.09216</v>
      </c>
      <c r="D27" s="7">
        <f t="shared" si="14"/>
        <v>1492301.4391260801</v>
      </c>
      <c r="E27" s="7">
        <f t="shared" si="14"/>
        <v>1464243.4493659774</v>
      </c>
      <c r="F27" s="7">
        <f t="shared" si="14"/>
        <v>1433170.2422478788</v>
      </c>
      <c r="G27" s="7">
        <f t="shared" si="14"/>
        <v>1398915.3155576703</v>
      </c>
      <c r="H27" s="7">
        <f t="shared" si="14"/>
        <v>1361304.1981634591</v>
      </c>
      <c r="I27" s="7">
        <f t="shared" si="14"/>
        <v>1320154.0871696067</v>
      </c>
      <c r="J27" s="7">
        <f t="shared" si="14"/>
        <v>1275273.4688734768</v>
      </c>
      <c r="K27" s="7">
        <f t="shared" si="14"/>
        <v>1226461.7228078169</v>
      </c>
      <c r="L27" s="7">
        <f t="shared" si="14"/>
        <v>1173508.7081200422</v>
      </c>
      <c r="M27" s="7">
        <f t="shared" si="14"/>
        <v>1116194.3315066705</v>
      </c>
      <c r="N27" s="7">
        <f t="shared" si="14"/>
        <v>1054288.095886668</v>
      </c>
      <c r="O27" s="7">
        <f t="shared" si="14"/>
        <v>987548.62896146567</v>
      </c>
      <c r="P27" s="7">
        <f t="shared" si="14"/>
        <v>915723.19077181432</v>
      </c>
      <c r="Q27" s="7"/>
      <c r="R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71253000</v>
      </c>
      <c r="C2" s="10">
        <f t="shared" ref="C2:P2" si="0">B2*(1+B3)</f>
        <v>72571180.5</v>
      </c>
      <c r="D2" s="10">
        <f t="shared" si="0"/>
        <v>73913747.339249998</v>
      </c>
      <c r="E2" s="10">
        <f t="shared" si="0"/>
        <v>75281151.665026113</v>
      </c>
      <c r="F2" s="10">
        <f t="shared" si="0"/>
        <v>76673852.970829099</v>
      </c>
      <c r="G2" s="10">
        <f t="shared" si="0"/>
        <v>78092319.250789434</v>
      </c>
      <c r="H2" s="10">
        <f t="shared" si="0"/>
        <v>79537027.156929031</v>
      </c>
      <c r="I2" s="10">
        <f t="shared" si="0"/>
        <v>81008462.159332216</v>
      </c>
      <c r="J2" s="10">
        <f t="shared" si="0"/>
        <v>82507118.709279865</v>
      </c>
      <c r="K2" s="10">
        <f t="shared" si="0"/>
        <v>84033500.405401543</v>
      </c>
      <c r="L2" s="10">
        <f t="shared" si="0"/>
        <v>85588120.162901461</v>
      </c>
      <c r="M2" s="10">
        <f t="shared" si="0"/>
        <v>87171500.38591513</v>
      </c>
      <c r="N2" s="10">
        <f t="shared" si="0"/>
        <v>88784173.14305456</v>
      </c>
      <c r="O2" s="10">
        <f t="shared" si="0"/>
        <v>90426680.346201062</v>
      </c>
      <c r="P2" s="10">
        <f t="shared" si="0"/>
        <v>92099573.932605773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1.8499999999999999E-2</v>
      </c>
      <c r="C3" s="5">
        <v>1.8499999999999999E-2</v>
      </c>
      <c r="D3" s="5">
        <v>1.8499999999999999E-2</v>
      </c>
      <c r="E3" s="5">
        <v>1.8499999999999999E-2</v>
      </c>
      <c r="F3" s="5">
        <v>1.8499999999999999E-2</v>
      </c>
      <c r="G3" s="5">
        <v>1.8499999999999999E-2</v>
      </c>
      <c r="H3" s="5">
        <v>1.8499999999999999E-2</v>
      </c>
      <c r="I3" s="5">
        <v>1.8499999999999999E-2</v>
      </c>
      <c r="J3" s="5">
        <v>1.8499999999999999E-2</v>
      </c>
      <c r="K3" s="5">
        <v>1.8499999999999999E-2</v>
      </c>
      <c r="L3" s="5">
        <v>1.8499999999999999E-2</v>
      </c>
      <c r="M3" s="5">
        <v>1.8499999999999999E-2</v>
      </c>
      <c r="N3" s="5">
        <v>1.8499999999999999E-2</v>
      </c>
      <c r="O3" s="5">
        <v>1.8499999999999999E-2</v>
      </c>
      <c r="P3" s="5">
        <v>1.8499999999999999E-2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 t="s">
        <v>14</v>
      </c>
      <c r="B4" s="6">
        <v>5220000</v>
      </c>
      <c r="C4" s="11">
        <f t="shared" ref="C4:P4" si="1">B4*(1+B5)</f>
        <v>5274810</v>
      </c>
      <c r="D4" s="11">
        <f t="shared" si="1"/>
        <v>5330195.5049999999</v>
      </c>
      <c r="E4" s="11">
        <f t="shared" si="1"/>
        <v>5386162.5578024993</v>
      </c>
      <c r="F4" s="11">
        <f t="shared" si="1"/>
        <v>5442717.2646594252</v>
      </c>
      <c r="G4" s="11">
        <f t="shared" si="1"/>
        <v>5499865.7959383493</v>
      </c>
      <c r="H4" s="11">
        <f t="shared" si="1"/>
        <v>5557614.3867957015</v>
      </c>
      <c r="I4" s="11">
        <f t="shared" si="1"/>
        <v>5615969.3378570564</v>
      </c>
      <c r="J4" s="11">
        <f t="shared" si="1"/>
        <v>5674937.0159045551</v>
      </c>
      <c r="K4" s="11">
        <f t="shared" si="1"/>
        <v>5734523.8545715529</v>
      </c>
      <c r="L4" s="11">
        <f t="shared" si="1"/>
        <v>5794736.355044554</v>
      </c>
      <c r="M4" s="11">
        <f t="shared" si="1"/>
        <v>5855581.086772522</v>
      </c>
      <c r="N4" s="11">
        <f t="shared" si="1"/>
        <v>5917064.6881836336</v>
      </c>
      <c r="O4" s="11">
        <f t="shared" si="1"/>
        <v>5979193.8674095618</v>
      </c>
      <c r="P4" s="11">
        <f t="shared" si="1"/>
        <v>6041975.4030173616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13.65</v>
      </c>
      <c r="C6" s="12">
        <f t="shared" si="2"/>
        <v>13.758065314200891</v>
      </c>
      <c r="D6" s="12">
        <f t="shared" si="2"/>
        <v>13.866986167752209</v>
      </c>
      <c r="E6" s="12">
        <f t="shared" si="2"/>
        <v>13.976769333850198</v>
      </c>
      <c r="F6" s="12">
        <f t="shared" si="2"/>
        <v>14.087421639313634</v>
      </c>
      <c r="G6" s="12">
        <f t="shared" si="2"/>
        <v>14.198949965008348</v>
      </c>
      <c r="H6" s="12">
        <f t="shared" si="2"/>
        <v>14.311361246275114</v>
      </c>
      <c r="I6" s="12">
        <f t="shared" si="2"/>
        <v>14.424662473360913</v>
      </c>
      <c r="J6" s="12">
        <f t="shared" si="2"/>
        <v>14.538860691853628</v>
      </c>
      <c r="K6" s="12">
        <f t="shared" si="2"/>
        <v>14.653963003120159</v>
      </c>
      <c r="L6" s="12">
        <f t="shared" si="2"/>
        <v>14.769976564748026</v>
      </c>
      <c r="M6" s="12">
        <f t="shared" si="2"/>
        <v>14.886908590990464</v>
      </c>
      <c r="N6" s="12">
        <f t="shared" si="2"/>
        <v>15.004766353215029</v>
      </c>
      <c r="O6" s="12">
        <f t="shared" si="2"/>
        <v>15.123557180355769</v>
      </c>
      <c r="P6" s="12">
        <f t="shared" si="2"/>
        <v>15.243288459368976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-14800000</v>
      </c>
      <c r="C7" s="10">
        <f t="shared" ref="C7:P7" si="3">B7+B14</f>
        <v>-14217409.620000001</v>
      </c>
      <c r="D7" s="10">
        <f t="shared" si="3"/>
        <v>-13582506.384540001</v>
      </c>
      <c r="E7" s="10">
        <f t="shared" si="3"/>
        <v>-12892308.061522637</v>
      </c>
      <c r="F7" s="10">
        <f t="shared" si="3"/>
        <v>-12143679.54700958</v>
      </c>
      <c r="G7" s="10">
        <f t="shared" si="3"/>
        <v>-11333325.298615947</v>
      </c>
      <c r="H7" s="10">
        <f t="shared" si="3"/>
        <v>-10457781.399106387</v>
      </c>
      <c r="I7" s="10">
        <f t="shared" si="3"/>
        <v>-9513407.2322055027</v>
      </c>
      <c r="J7" s="10">
        <f t="shared" si="3"/>
        <v>-8496376.7517619114</v>
      </c>
      <c r="K7" s="10">
        <f t="shared" si="3"/>
        <v>-7402669.3244895022</v>
      </c>
      <c r="L7" s="10">
        <f t="shared" si="3"/>
        <v>-6228060.1255493239</v>
      </c>
      <c r="M7" s="10">
        <f t="shared" si="3"/>
        <v>-4968110.0652287547</v>
      </c>
      <c r="N7" s="10">
        <f t="shared" si="3"/>
        <v>-3618155.2239190587</v>
      </c>
      <c r="O7" s="10">
        <f t="shared" si="3"/>
        <v>-2173295.7714855871</v>
      </c>
      <c r="P7" s="10">
        <f t="shared" si="3"/>
        <v>-628384.34596441174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4.8500000000000001E-2</v>
      </c>
      <c r="C8" s="5">
        <v>4.8500000000000001E-2</v>
      </c>
      <c r="D8" s="5">
        <v>4.8500000000000001E-2</v>
      </c>
      <c r="E8" s="5">
        <v>4.8500000000000001E-2</v>
      </c>
      <c r="F8" s="5">
        <v>4.8500000000000001E-2</v>
      </c>
      <c r="G8" s="5">
        <v>4.8500000000000001E-2</v>
      </c>
      <c r="H8" s="5">
        <v>4.8500000000000001E-2</v>
      </c>
      <c r="I8" s="5">
        <v>4.8500000000000001E-2</v>
      </c>
      <c r="J8" s="5">
        <v>4.8500000000000001E-2</v>
      </c>
      <c r="K8" s="5">
        <v>4.8500000000000001E-2</v>
      </c>
      <c r="L8" s="5">
        <v>4.8500000000000001E-2</v>
      </c>
      <c r="M8" s="5">
        <v>4.8500000000000001E-2</v>
      </c>
      <c r="N8" s="5">
        <v>4.8500000000000001E-2</v>
      </c>
      <c r="O8" s="5">
        <v>4.8500000000000001E-2</v>
      </c>
      <c r="P8" s="5">
        <v>4.8500000000000001E-2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-0.20771055253813875</v>
      </c>
      <c r="C9" s="13">
        <f t="shared" si="4"/>
        <v>-0.19590985735721911</v>
      </c>
      <c r="D9" s="13">
        <f t="shared" si="4"/>
        <v>-0.18376157174387178</v>
      </c>
      <c r="E9" s="13">
        <f t="shared" si="4"/>
        <v>-0.17125545739375431</v>
      </c>
      <c r="F9" s="13">
        <f t="shared" si="4"/>
        <v>-0.15838097443244042</v>
      </c>
      <c r="G9" s="13">
        <f t="shared" si="4"/>
        <v>-0.14512727253264895</v>
      </c>
      <c r="H9" s="13">
        <f t="shared" si="4"/>
        <v>-0.13148318176982979</v>
      </c>
      <c r="I9" s="13">
        <f t="shared" si="4"/>
        <v>-0.11743720320840029</v>
      </c>
      <c r="J9" s="13">
        <f t="shared" si="4"/>
        <v>-0.10297749921069894</v>
      </c>
      <c r="K9" s="13">
        <f t="shared" si="4"/>
        <v>-8.8091883460487977E-2</v>
      </c>
      <c r="L9" s="13">
        <f t="shared" si="4"/>
        <v>-7.2767810692597773E-2</v>
      </c>
      <c r="M9" s="13">
        <f t="shared" si="4"/>
        <v>-5.6992366120056877E-2</v>
      </c>
      <c r="N9" s="13">
        <f t="shared" si="4"/>
        <v>-4.0752254549797549E-2</v>
      </c>
      <c r="O9" s="13">
        <f t="shared" si="4"/>
        <v>-2.4033789177763287E-2</v>
      </c>
      <c r="P9" s="13">
        <f t="shared" si="4"/>
        <v>-6.8228800539754343E-3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0.09</v>
      </c>
      <c r="C10" s="1">
        <v>0.09</v>
      </c>
      <c r="D10" s="1">
        <v>0.09</v>
      </c>
      <c r="E10" s="1">
        <v>0.09</v>
      </c>
      <c r="F10" s="1">
        <v>0.09</v>
      </c>
      <c r="G10" s="1">
        <v>0.09</v>
      </c>
      <c r="H10" s="1">
        <v>0.09</v>
      </c>
      <c r="I10" s="1">
        <v>0.09</v>
      </c>
      <c r="J10" s="1">
        <v>0.09</v>
      </c>
      <c r="K10" s="1">
        <v>0.09</v>
      </c>
      <c r="L10" s="1">
        <v>0.09</v>
      </c>
      <c r="M10" s="1">
        <v>0.09</v>
      </c>
      <c r="N10" s="1">
        <v>0.09</v>
      </c>
      <c r="O10" s="1">
        <v>0.09</v>
      </c>
      <c r="P10" s="1">
        <v>0.09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4.3999999999999997E-2</v>
      </c>
      <c r="C11" s="5">
        <v>4.3999999999999997E-2</v>
      </c>
      <c r="D11" s="5">
        <v>4.3999999999999997E-2</v>
      </c>
      <c r="E11" s="5">
        <v>4.3999999999999997E-2</v>
      </c>
      <c r="F11" s="5">
        <v>4.3999999999999997E-2</v>
      </c>
      <c r="G11" s="5">
        <v>4.3999999999999997E-2</v>
      </c>
      <c r="H11" s="5">
        <v>4.3999999999999997E-2</v>
      </c>
      <c r="I11" s="5">
        <v>4.3999999999999997E-2</v>
      </c>
      <c r="J11" s="5">
        <v>4.3999999999999997E-2</v>
      </c>
      <c r="K11" s="5">
        <v>4.3999999999999997E-2</v>
      </c>
      <c r="L11" s="5">
        <v>4.3999999999999997E-2</v>
      </c>
      <c r="M11" s="5">
        <v>4.3999999999999997E-2</v>
      </c>
      <c r="N11" s="5">
        <v>4.3999999999999997E-2</v>
      </c>
      <c r="O11" s="5">
        <v>4.3999999999999997E-2</v>
      </c>
      <c r="P11" s="5">
        <v>4.3999999999999997E-2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4.2000000000000003E-2</v>
      </c>
      <c r="C12" s="5">
        <v>4.2000000000000003E-2</v>
      </c>
      <c r="D12" s="5">
        <v>4.2000000000000003E-2</v>
      </c>
      <c r="E12" s="5">
        <v>4.2000000000000003E-2</v>
      </c>
      <c r="F12" s="5">
        <v>4.2000000000000003E-2</v>
      </c>
      <c r="G12" s="5">
        <v>4.2000000000000003E-2</v>
      </c>
      <c r="H12" s="5">
        <v>4.2000000000000003E-2</v>
      </c>
      <c r="I12" s="5">
        <v>4.2000000000000003E-2</v>
      </c>
      <c r="J12" s="5">
        <v>4.2000000000000003E-2</v>
      </c>
      <c r="K12" s="5">
        <v>4.2000000000000003E-2</v>
      </c>
      <c r="L12" s="5">
        <v>4.2000000000000003E-2</v>
      </c>
      <c r="M12" s="5">
        <v>4.2000000000000003E-2</v>
      </c>
      <c r="N12" s="5">
        <v>4.2000000000000003E-2</v>
      </c>
      <c r="O12" s="5">
        <v>4.2000000000000003E-2</v>
      </c>
      <c r="P12" s="5">
        <v>4.2000000000000003E-2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582590.37999999989</v>
      </c>
      <c r="C14" s="10">
        <f t="shared" si="5"/>
        <v>634903.23546000011</v>
      </c>
      <c r="D14" s="10">
        <f t="shared" si="5"/>
        <v>690198.3230173653</v>
      </c>
      <c r="E14" s="10">
        <f t="shared" si="5"/>
        <v>748628.51451305673</v>
      </c>
      <c r="F14" s="10">
        <f t="shared" si="5"/>
        <v>810354.24839363247</v>
      </c>
      <c r="G14" s="10">
        <f t="shared" si="5"/>
        <v>875543.89950956032</v>
      </c>
      <c r="H14" s="10">
        <f t="shared" si="5"/>
        <v>944374.16690088389</v>
      </c>
      <c r="I14" s="10">
        <f t="shared" si="5"/>
        <v>1017030.4804435917</v>
      </c>
      <c r="J14" s="10">
        <f t="shared" si="5"/>
        <v>1093707.4272724092</v>
      </c>
      <c r="K14" s="10">
        <f t="shared" si="5"/>
        <v>1174609.1989401788</v>
      </c>
      <c r="L14" s="10">
        <f t="shared" si="5"/>
        <v>1259950.0603205687</v>
      </c>
      <c r="M14" s="10">
        <f t="shared" si="5"/>
        <v>1349954.841309696</v>
      </c>
      <c r="N14" s="10">
        <f t="shared" si="5"/>
        <v>1444859.4524334716</v>
      </c>
      <c r="O14" s="10">
        <f t="shared" si="5"/>
        <v>1544911.4255211754</v>
      </c>
      <c r="P14" s="10">
        <f t="shared" si="5"/>
        <v>1650370.480662059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3274787.88</v>
      </c>
      <c r="C16" s="7">
        <f t="shared" si="6"/>
        <v>3335371.4557800004</v>
      </c>
      <c r="D16" s="7">
        <f t="shared" si="6"/>
        <v>3397075.82771193</v>
      </c>
      <c r="E16" s="7">
        <f t="shared" si="6"/>
        <v>3459921.7305246005</v>
      </c>
      <c r="F16" s="7">
        <f t="shared" si="6"/>
        <v>3523930.2825393053</v>
      </c>
      <c r="G16" s="7">
        <f t="shared" si="6"/>
        <v>3589122.9927662825</v>
      </c>
      <c r="H16" s="7">
        <f t="shared" si="6"/>
        <v>3655521.7681324584</v>
      </c>
      <c r="I16" s="7">
        <f t="shared" si="6"/>
        <v>3723148.9208429088</v>
      </c>
      <c r="J16" s="7">
        <f t="shared" si="6"/>
        <v>3792027.1758785029</v>
      </c>
      <c r="K16" s="7">
        <f t="shared" si="6"/>
        <v>3862179.6786322552</v>
      </c>
      <c r="L16" s="7">
        <f t="shared" si="6"/>
        <v>3933630.0026869513</v>
      </c>
      <c r="M16" s="7">
        <f t="shared" si="6"/>
        <v>4006402.15773666</v>
      </c>
      <c r="N16" s="7">
        <f t="shared" si="6"/>
        <v>4080520.5976547878</v>
      </c>
      <c r="O16" s="7">
        <f t="shared" si="6"/>
        <v>4156010.2287114011</v>
      </c>
      <c r="P16" s="7">
        <f t="shared" si="6"/>
        <v>4232896.4179425612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2992626</v>
      </c>
      <c r="C17" s="10">
        <f t="shared" si="7"/>
        <v>3047989.5810000002</v>
      </c>
      <c r="D17" s="10">
        <f t="shared" si="7"/>
        <v>3104377.3882484999</v>
      </c>
      <c r="E17" s="10">
        <f t="shared" si="7"/>
        <v>3161808.3699310971</v>
      </c>
      <c r="F17" s="10">
        <f t="shared" si="7"/>
        <v>3220301.8247748222</v>
      </c>
      <c r="G17" s="10">
        <f t="shared" si="7"/>
        <v>3279877.4085331564</v>
      </c>
      <c r="H17" s="10">
        <f t="shared" si="7"/>
        <v>3340555.1405910193</v>
      </c>
      <c r="I17" s="10">
        <f t="shared" si="7"/>
        <v>3402355.4106919533</v>
      </c>
      <c r="J17" s="10">
        <f t="shared" si="7"/>
        <v>3465298.9857897544</v>
      </c>
      <c r="K17" s="10">
        <f t="shared" si="7"/>
        <v>3529407.0170268649</v>
      </c>
      <c r="L17" s="10">
        <f t="shared" si="7"/>
        <v>3594701.0468418617</v>
      </c>
      <c r="M17" s="10">
        <f t="shared" si="7"/>
        <v>3661203.0162084359</v>
      </c>
      <c r="N17" s="10">
        <f t="shared" si="7"/>
        <v>3728935.2720082919</v>
      </c>
      <c r="O17" s="10">
        <f t="shared" si="7"/>
        <v>3797920.5745404446</v>
      </c>
      <c r="P17" s="10">
        <f t="shared" si="7"/>
        <v>3868182.1051694425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282161.88</v>
      </c>
      <c r="C18" s="10">
        <f t="shared" si="8"/>
        <v>287381.87478000001</v>
      </c>
      <c r="D18" s="10">
        <f t="shared" si="8"/>
        <v>292698.43946342997</v>
      </c>
      <c r="E18" s="10">
        <f t="shared" si="8"/>
        <v>298113.3605935034</v>
      </c>
      <c r="F18" s="10">
        <f t="shared" si="8"/>
        <v>303628.45776448323</v>
      </c>
      <c r="G18" s="10">
        <f t="shared" si="8"/>
        <v>309245.58423312614</v>
      </c>
      <c r="H18" s="10">
        <f t="shared" si="8"/>
        <v>314966.62754143897</v>
      </c>
      <c r="I18" s="10">
        <f t="shared" si="8"/>
        <v>320793.51015095558</v>
      </c>
      <c r="J18" s="10">
        <f t="shared" si="8"/>
        <v>326728.19008874829</v>
      </c>
      <c r="K18" s="10">
        <f t="shared" si="8"/>
        <v>332772.66160539008</v>
      </c>
      <c r="L18" s="10">
        <f t="shared" si="8"/>
        <v>338928.9558450898</v>
      </c>
      <c r="M18" s="10">
        <f t="shared" si="8"/>
        <v>345199.14152822393</v>
      </c>
      <c r="N18" s="10">
        <f t="shared" si="8"/>
        <v>351585.32564649603</v>
      </c>
      <c r="O18" s="10">
        <f t="shared" si="8"/>
        <v>358089.65417095623</v>
      </c>
      <c r="P18" s="10">
        <f t="shared" si="8"/>
        <v>364714.31277311884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2692197.5</v>
      </c>
      <c r="C21" s="7">
        <f t="shared" si="9"/>
        <v>2700468.2203200003</v>
      </c>
      <c r="D21" s="7">
        <f t="shared" si="9"/>
        <v>2706877.5046945647</v>
      </c>
      <c r="E21" s="7">
        <f t="shared" si="9"/>
        <v>2711293.2160115438</v>
      </c>
      <c r="F21" s="7">
        <f t="shared" si="9"/>
        <v>2713576.0341456728</v>
      </c>
      <c r="G21" s="7">
        <f t="shared" si="9"/>
        <v>2713579.0932567222</v>
      </c>
      <c r="H21" s="7">
        <f t="shared" si="9"/>
        <v>2711147.6012315745</v>
      </c>
      <c r="I21" s="7">
        <f t="shared" si="9"/>
        <v>2706118.4403993171</v>
      </c>
      <c r="J21" s="7">
        <f t="shared" si="9"/>
        <v>2698319.7486060937</v>
      </c>
      <c r="K21" s="7">
        <f t="shared" si="9"/>
        <v>2687570.4796920763</v>
      </c>
      <c r="L21" s="7">
        <f t="shared" si="9"/>
        <v>2673679.9423663826</v>
      </c>
      <c r="M21" s="7">
        <f t="shared" si="9"/>
        <v>2656447.316426964</v>
      </c>
      <c r="N21" s="7">
        <f t="shared" si="9"/>
        <v>2635661.1452213163</v>
      </c>
      <c r="O21" s="7">
        <f t="shared" si="9"/>
        <v>2611098.8031902257</v>
      </c>
      <c r="P21" s="7">
        <f t="shared" si="9"/>
        <v>2582525.9372805022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760000</v>
      </c>
      <c r="C22" s="10">
        <f t="shared" ref="C22:P22" si="10">B22*(1+C$3)</f>
        <v>774060</v>
      </c>
      <c r="D22" s="10">
        <f t="shared" si="10"/>
        <v>788380.11</v>
      </c>
      <c r="E22" s="10">
        <f t="shared" si="10"/>
        <v>802965.14203499991</v>
      </c>
      <c r="F22" s="10">
        <f t="shared" si="10"/>
        <v>817819.99716264743</v>
      </c>
      <c r="G22" s="10">
        <f t="shared" si="10"/>
        <v>832949.66711015638</v>
      </c>
      <c r="H22" s="10">
        <f t="shared" si="10"/>
        <v>848359.23595169419</v>
      </c>
      <c r="I22" s="10">
        <f t="shared" si="10"/>
        <v>864053.88181680045</v>
      </c>
      <c r="J22" s="10">
        <f t="shared" si="10"/>
        <v>880038.87863041123</v>
      </c>
      <c r="K22" s="10">
        <f t="shared" si="10"/>
        <v>896319.59788507374</v>
      </c>
      <c r="L22" s="10">
        <f t="shared" si="10"/>
        <v>912901.51044594753</v>
      </c>
      <c r="M22" s="10">
        <f t="shared" si="10"/>
        <v>929790.18838919757</v>
      </c>
      <c r="N22" s="10">
        <f t="shared" si="10"/>
        <v>946991.30687439768</v>
      </c>
      <c r="O22" s="10">
        <f t="shared" si="10"/>
        <v>964510.64605157403</v>
      </c>
      <c r="P22" s="10">
        <f t="shared" si="10"/>
        <v>982354.09300352808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140000</v>
      </c>
      <c r="C23" s="10">
        <f t="shared" ref="C23:P23" si="11">B23*(1+C$3)</f>
        <v>142590</v>
      </c>
      <c r="D23" s="10">
        <f t="shared" si="11"/>
        <v>145227.91500000001</v>
      </c>
      <c r="E23" s="10">
        <f t="shared" si="11"/>
        <v>147914.63142749999</v>
      </c>
      <c r="F23" s="10">
        <f t="shared" si="11"/>
        <v>150651.05210890874</v>
      </c>
      <c r="G23" s="10">
        <f t="shared" si="11"/>
        <v>153438.09657292356</v>
      </c>
      <c r="H23" s="10">
        <f t="shared" si="11"/>
        <v>156276.70135952265</v>
      </c>
      <c r="I23" s="10">
        <f t="shared" si="11"/>
        <v>159167.8203346738</v>
      </c>
      <c r="J23" s="10">
        <f t="shared" si="11"/>
        <v>162112.42501086526</v>
      </c>
      <c r="K23" s="10">
        <f t="shared" si="11"/>
        <v>165111.50487356627</v>
      </c>
      <c r="L23" s="10">
        <f t="shared" si="11"/>
        <v>168166.06771372724</v>
      </c>
      <c r="M23" s="10">
        <f t="shared" si="11"/>
        <v>171277.13996643119</v>
      </c>
      <c r="N23" s="10">
        <f t="shared" si="11"/>
        <v>174445.76705581017</v>
      </c>
      <c r="O23" s="10">
        <f t="shared" si="11"/>
        <v>177673.01374634265</v>
      </c>
      <c r="P23" s="10">
        <f t="shared" si="11"/>
        <v>180959.96450064998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540000</v>
      </c>
      <c r="C24" s="10">
        <f t="shared" ref="C24:P24" si="12">B24*(1+C$3)</f>
        <v>549990</v>
      </c>
      <c r="D24" s="10">
        <f t="shared" si="12"/>
        <v>560164.81499999994</v>
      </c>
      <c r="E24" s="10">
        <f t="shared" si="12"/>
        <v>570527.86407749995</v>
      </c>
      <c r="F24" s="10">
        <f t="shared" si="12"/>
        <v>581082.6295629337</v>
      </c>
      <c r="G24" s="10">
        <f t="shared" si="12"/>
        <v>591832.65820984798</v>
      </c>
      <c r="H24" s="10">
        <f t="shared" si="12"/>
        <v>602781.5623867301</v>
      </c>
      <c r="I24" s="10">
        <f t="shared" si="12"/>
        <v>613933.02129088459</v>
      </c>
      <c r="J24" s="10">
        <f t="shared" si="12"/>
        <v>625290.78218476591</v>
      </c>
      <c r="K24" s="10">
        <f t="shared" si="12"/>
        <v>636858.661655184</v>
      </c>
      <c r="L24" s="10">
        <f t="shared" si="12"/>
        <v>648640.54689580493</v>
      </c>
      <c r="M24" s="10">
        <f t="shared" si="12"/>
        <v>660640.39701337728</v>
      </c>
      <c r="N24" s="10">
        <f t="shared" si="12"/>
        <v>672862.24435812479</v>
      </c>
      <c r="O24" s="10">
        <f t="shared" si="12"/>
        <v>685310.19587875006</v>
      </c>
      <c r="P24" s="10">
        <f t="shared" si="12"/>
        <v>697988.43450250686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B2*0.0075</f>
        <v>534397.5</v>
      </c>
      <c r="C25" s="10">
        <f t="shared" ref="C25:P25" si="13">B25*(1+C$3)</f>
        <v>544283.85375000001</v>
      </c>
      <c r="D25" s="10">
        <f t="shared" si="13"/>
        <v>554353.10504437494</v>
      </c>
      <c r="E25" s="10">
        <f t="shared" si="13"/>
        <v>564608.6374876959</v>
      </c>
      <c r="F25" s="10">
        <f t="shared" si="13"/>
        <v>575053.8972812182</v>
      </c>
      <c r="G25" s="10">
        <f t="shared" si="13"/>
        <v>585692.39438092068</v>
      </c>
      <c r="H25" s="10">
        <f t="shared" si="13"/>
        <v>596527.70367696765</v>
      </c>
      <c r="I25" s="10">
        <f t="shared" si="13"/>
        <v>607563.46619499149</v>
      </c>
      <c r="J25" s="10">
        <f t="shared" si="13"/>
        <v>618803.39031959884</v>
      </c>
      <c r="K25" s="10">
        <f t="shared" si="13"/>
        <v>630251.25304051139</v>
      </c>
      <c r="L25" s="10">
        <f t="shared" si="13"/>
        <v>641910.90122176078</v>
      </c>
      <c r="M25" s="10">
        <f t="shared" si="13"/>
        <v>653786.25289436337</v>
      </c>
      <c r="N25" s="10">
        <f t="shared" si="13"/>
        <v>665881.29857290909</v>
      </c>
      <c r="O25" s="10">
        <f t="shared" si="13"/>
        <v>678200.10259650787</v>
      </c>
      <c r="P25" s="10">
        <f t="shared" si="13"/>
        <v>690746.80449454323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-B8*B7</f>
        <v>717800</v>
      </c>
      <c r="C27" s="7">
        <f t="shared" ref="C27:P27" si="14">C8*-C7</f>
        <v>689544.36657000007</v>
      </c>
      <c r="D27" s="7">
        <f t="shared" si="14"/>
        <v>658751.55965019006</v>
      </c>
      <c r="E27" s="7">
        <f t="shared" si="14"/>
        <v>625276.94098384795</v>
      </c>
      <c r="F27" s="7">
        <f t="shared" si="14"/>
        <v>588968.45802996459</v>
      </c>
      <c r="G27" s="7">
        <f t="shared" si="14"/>
        <v>549666.27698287345</v>
      </c>
      <c r="H27" s="7">
        <f t="shared" si="14"/>
        <v>507202.39785665978</v>
      </c>
      <c r="I27" s="7">
        <f t="shared" si="14"/>
        <v>461400.25076196692</v>
      </c>
      <c r="J27" s="7">
        <f t="shared" si="14"/>
        <v>412074.27246045269</v>
      </c>
      <c r="K27" s="7">
        <f t="shared" si="14"/>
        <v>359029.46223774087</v>
      </c>
      <c r="L27" s="7">
        <f t="shared" si="14"/>
        <v>302060.91608914221</v>
      </c>
      <c r="M27" s="7">
        <f t="shared" si="14"/>
        <v>240953.3381635946</v>
      </c>
      <c r="N27" s="7">
        <f t="shared" si="14"/>
        <v>175480.52836007436</v>
      </c>
      <c r="O27" s="7">
        <f t="shared" si="14"/>
        <v>105404.84491705098</v>
      </c>
      <c r="P27" s="7">
        <f t="shared" si="14"/>
        <v>30476.64077927397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AJ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6" ht="15.75" customHeight="1" x14ac:dyDescent="0.25">
      <c r="A2" s="7" t="s">
        <v>12</v>
      </c>
      <c r="B2" s="7">
        <v>834053000</v>
      </c>
      <c r="C2" s="10">
        <f t="shared" ref="C2:P2" si="0">B2*(1+B3)</f>
        <v>849065954</v>
      </c>
      <c r="D2" s="10">
        <f t="shared" si="0"/>
        <v>864349141.17200005</v>
      </c>
      <c r="E2" s="10">
        <f t="shared" si="0"/>
        <v>879907425.71309602</v>
      </c>
      <c r="F2" s="10">
        <f t="shared" si="0"/>
        <v>895745759.37593174</v>
      </c>
      <c r="G2" s="10">
        <f t="shared" si="0"/>
        <v>911869183.04469848</v>
      </c>
      <c r="H2" s="10">
        <f t="shared" si="0"/>
        <v>928282828.33950305</v>
      </c>
      <c r="I2" s="10">
        <f t="shared" si="0"/>
        <v>944991919.24961412</v>
      </c>
      <c r="J2" s="10">
        <f t="shared" si="0"/>
        <v>962001773.79610717</v>
      </c>
      <c r="K2" s="10">
        <f t="shared" si="0"/>
        <v>979317805.72443712</v>
      </c>
      <c r="L2" s="10">
        <f t="shared" si="0"/>
        <v>996945526.22747695</v>
      </c>
      <c r="M2" s="10">
        <f t="shared" si="0"/>
        <v>1014890545.6995716</v>
      </c>
      <c r="N2" s="10">
        <f t="shared" si="0"/>
        <v>1033158575.5221639</v>
      </c>
      <c r="O2" s="10">
        <f t="shared" si="0"/>
        <v>1051755429.8815628</v>
      </c>
      <c r="P2" s="10">
        <f t="shared" si="0"/>
        <v>1070687027.619431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25">
      <c r="A4" s="6" t="s">
        <v>14</v>
      </c>
      <c r="B4" s="6">
        <v>68930000</v>
      </c>
      <c r="C4" s="11">
        <f t="shared" ref="C4:P4" si="1">B4*(1+B5)</f>
        <v>69688230</v>
      </c>
      <c r="D4" s="11">
        <f t="shared" si="1"/>
        <v>70454800.529999986</v>
      </c>
      <c r="E4" s="11">
        <f t="shared" si="1"/>
        <v>71229803.335829973</v>
      </c>
      <c r="F4" s="11">
        <f t="shared" si="1"/>
        <v>72013331.172524095</v>
      </c>
      <c r="G4" s="11">
        <f t="shared" si="1"/>
        <v>72805477.815421849</v>
      </c>
      <c r="H4" s="11">
        <f t="shared" si="1"/>
        <v>73606338.071391478</v>
      </c>
      <c r="I4" s="11">
        <f t="shared" si="1"/>
        <v>74416007.790176779</v>
      </c>
      <c r="J4" s="11">
        <f t="shared" si="1"/>
        <v>75234583.875868723</v>
      </c>
      <c r="K4" s="11">
        <f t="shared" si="1"/>
        <v>76062164.298503265</v>
      </c>
      <c r="L4" s="11">
        <f t="shared" si="1"/>
        <v>76898848.1057868</v>
      </c>
      <c r="M4" s="11">
        <f t="shared" si="1"/>
        <v>77744735.434950441</v>
      </c>
      <c r="N4" s="11">
        <f t="shared" si="1"/>
        <v>78599927.524734885</v>
      </c>
      <c r="O4" s="11">
        <f t="shared" si="1"/>
        <v>79464526.727506965</v>
      </c>
      <c r="P4" s="11">
        <f t="shared" si="1"/>
        <v>80338636.521509528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9" t="s">
        <v>16</v>
      </c>
      <c r="B6" s="9">
        <f t="shared" ref="B6:P6" si="2">B2/B4</f>
        <v>12.1</v>
      </c>
      <c r="C6" s="12">
        <f t="shared" si="2"/>
        <v>12.183778437190901</v>
      </c>
      <c r="D6" s="12">
        <f t="shared" si="2"/>
        <v>12.268136942690742</v>
      </c>
      <c r="E6" s="12">
        <f t="shared" si="2"/>
        <v>12.353079532798395</v>
      </c>
      <c r="F6" s="12">
        <f t="shared" si="2"/>
        <v>12.438610251620936</v>
      </c>
      <c r="G6" s="12">
        <f t="shared" si="2"/>
        <v>12.524733171266186</v>
      </c>
      <c r="H6" s="12">
        <f t="shared" si="2"/>
        <v>12.611452392036577</v>
      </c>
      <c r="I6" s="12">
        <f t="shared" si="2"/>
        <v>12.698772042624368</v>
      </c>
      <c r="J6" s="12">
        <f t="shared" si="2"/>
        <v>12.786696280308217</v>
      </c>
      <c r="K6" s="12">
        <f t="shared" si="2"/>
        <v>12.875229291151106</v>
      </c>
      <c r="L6" s="12">
        <f t="shared" si="2"/>
        <v>12.964375290199628</v>
      </c>
      <c r="M6" s="12">
        <f t="shared" si="2"/>
        <v>13.054138521684694</v>
      </c>
      <c r="N6" s="12">
        <f t="shared" si="2"/>
        <v>13.144523259223561</v>
      </c>
      <c r="O6" s="12">
        <f t="shared" si="2"/>
        <v>13.235533806023328</v>
      </c>
      <c r="P6" s="12">
        <f t="shared" si="2"/>
        <v>13.327174495085808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15.75" customHeight="1" x14ac:dyDescent="0.25">
      <c r="A7" s="7" t="s">
        <v>17</v>
      </c>
      <c r="B7" s="7">
        <v>-135000000</v>
      </c>
      <c r="C7" s="10">
        <f t="shared" ref="C7:P7" si="3">B7+B14</f>
        <v>-133849258.19</v>
      </c>
      <c r="D7" s="10">
        <f t="shared" si="3"/>
        <v>-132500556.307825</v>
      </c>
      <c r="E7" s="10">
        <f t="shared" si="3"/>
        <v>-130941557.3595559</v>
      </c>
      <c r="F7" s="10">
        <f t="shared" si="3"/>
        <v>-129159267.98660836</v>
      </c>
      <c r="G7" s="10">
        <f t="shared" si="3"/>
        <v>-127140005.1533795</v>
      </c>
      <c r="H7" s="10">
        <f t="shared" si="3"/>
        <v>-124869361.17113163</v>
      </c>
      <c r="I7" s="10">
        <f t="shared" si="3"/>
        <v>-122332166.97549035</v>
      </c>
      <c r="J7" s="10">
        <f t="shared" si="3"/>
        <v>-119512453.57083982</v>
      </c>
      <c r="K7" s="10">
        <f t="shared" si="3"/>
        <v>-116393411.55060023</v>
      </c>
      <c r="L7" s="10">
        <f t="shared" si="3"/>
        <v>-112957348.59786284</v>
      </c>
      <c r="M7" s="10">
        <f t="shared" si="3"/>
        <v>-109185644.86612409</v>
      </c>
      <c r="N7" s="10">
        <f t="shared" si="3"/>
        <v>-105058706.13489228</v>
      </c>
      <c r="O7" s="10">
        <f t="shared" si="3"/>
        <v>-100555914.62972662</v>
      </c>
      <c r="P7" s="10">
        <f t="shared" si="3"/>
        <v>-95655577.390796065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5">
      <c r="A8" s="5" t="s">
        <v>18</v>
      </c>
      <c r="B8" s="5">
        <v>4.9500000000000002E-2</v>
      </c>
      <c r="C8" s="5">
        <v>4.9500000000000002E-2</v>
      </c>
      <c r="D8" s="5">
        <v>4.9500000000000002E-2</v>
      </c>
      <c r="E8" s="5">
        <v>4.9500000000000002E-2</v>
      </c>
      <c r="F8" s="5">
        <v>4.9500000000000002E-2</v>
      </c>
      <c r="G8" s="5">
        <v>4.9500000000000002E-2</v>
      </c>
      <c r="H8" s="5">
        <v>4.9500000000000002E-2</v>
      </c>
      <c r="I8" s="5">
        <v>4.9500000000000002E-2</v>
      </c>
      <c r="J8" s="5">
        <v>4.9500000000000002E-2</v>
      </c>
      <c r="K8" s="5">
        <v>4.9500000000000002E-2</v>
      </c>
      <c r="L8" s="5">
        <v>4.9500000000000002E-2</v>
      </c>
      <c r="M8" s="5">
        <v>4.9500000000000002E-2</v>
      </c>
      <c r="N8" s="5">
        <v>4.9500000000000002E-2</v>
      </c>
      <c r="O8" s="5">
        <v>4.9500000000000002E-2</v>
      </c>
      <c r="P8" s="5">
        <v>4.9500000000000002E-2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 x14ac:dyDescent="0.25">
      <c r="A9" s="1" t="s">
        <v>19</v>
      </c>
      <c r="B9" s="5">
        <f t="shared" ref="B9:P9" si="4">B7/B2</f>
        <v>-0.16186021751615304</v>
      </c>
      <c r="C9" s="13">
        <f t="shared" si="4"/>
        <v>-0.15764294582703289</v>
      </c>
      <c r="D9" s="13">
        <f t="shared" si="4"/>
        <v>-0.153295178992326</v>
      </c>
      <c r="E9" s="13">
        <f t="shared" si="4"/>
        <v>-0.14881287909740962</v>
      </c>
      <c r="F9" s="13">
        <f t="shared" si="4"/>
        <v>-0.14419188328236568</v>
      </c>
      <c r="G9" s="13">
        <f t="shared" si="4"/>
        <v>-0.13942789987579532</v>
      </c>
      <c r="H9" s="13">
        <f t="shared" si="4"/>
        <v>-0.13451650440900201</v>
      </c>
      <c r="I9" s="13">
        <f t="shared" si="4"/>
        <v>-0.12945313550684132</v>
      </c>
      <c r="J9" s="13">
        <f t="shared" si="4"/>
        <v>-0.12423309065142125</v>
      </c>
      <c r="K9" s="13">
        <f t="shared" si="4"/>
        <v>-0.11885152181471854</v>
      </c>
      <c r="L9" s="13">
        <f t="shared" si="4"/>
        <v>-0.11330343095605498</v>
      </c>
      <c r="M9" s="13">
        <f t="shared" si="4"/>
        <v>-0.10758366538025203</v>
      </c>
      <c r="N9" s="13">
        <f t="shared" si="4"/>
        <v>-0.10168691295215262</v>
      </c>
      <c r="O9" s="13">
        <f t="shared" si="4"/>
        <v>-9.5607697163065872E-2</v>
      </c>
      <c r="P9" s="13">
        <f t="shared" si="4"/>
        <v>-8.9340372044552543E-2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.75" customHeight="1" x14ac:dyDescent="0.25">
      <c r="A10" s="1" t="s">
        <v>20</v>
      </c>
      <c r="B10" s="1">
        <v>6.5000000000000002E-2</v>
      </c>
      <c r="C10" s="1">
        <v>6.5000000000000002E-2</v>
      </c>
      <c r="D10" s="1">
        <v>6.5000000000000002E-2</v>
      </c>
      <c r="E10" s="1">
        <v>6.5000000000000002E-2</v>
      </c>
      <c r="F10" s="1">
        <v>6.5000000000000002E-2</v>
      </c>
      <c r="G10" s="1">
        <v>6.5000000000000002E-2</v>
      </c>
      <c r="H10" s="1">
        <v>6.5000000000000002E-2</v>
      </c>
      <c r="I10" s="1">
        <v>6.5000000000000002E-2</v>
      </c>
      <c r="J10" s="1">
        <v>6.5000000000000002E-2</v>
      </c>
      <c r="K10" s="1">
        <v>6.5000000000000002E-2</v>
      </c>
      <c r="L10" s="1">
        <v>6.5000000000000002E-2</v>
      </c>
      <c r="M10" s="1">
        <v>6.5000000000000002E-2</v>
      </c>
      <c r="N10" s="1">
        <v>6.5000000000000002E-2</v>
      </c>
      <c r="O10" s="1">
        <v>6.5000000000000002E-2</v>
      </c>
      <c r="P10" s="1">
        <v>6.5000000000000002E-2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 x14ac:dyDescent="0.25">
      <c r="A11" s="1" t="s">
        <v>21</v>
      </c>
      <c r="B11" s="5">
        <v>5.8000000000000003E-2</v>
      </c>
      <c r="C11" s="5">
        <v>5.8000000000000003E-2</v>
      </c>
      <c r="D11" s="5">
        <v>5.8000000000000003E-2</v>
      </c>
      <c r="E11" s="5">
        <v>5.8000000000000003E-2</v>
      </c>
      <c r="F11" s="5">
        <v>5.8000000000000003E-2</v>
      </c>
      <c r="G11" s="5">
        <v>5.8000000000000003E-2</v>
      </c>
      <c r="H11" s="5">
        <v>5.8000000000000003E-2</v>
      </c>
      <c r="I11" s="5">
        <v>5.8000000000000003E-2</v>
      </c>
      <c r="J11" s="5">
        <v>5.8000000000000003E-2</v>
      </c>
      <c r="K11" s="5">
        <v>5.8000000000000003E-2</v>
      </c>
      <c r="L11" s="5">
        <v>5.8000000000000003E-2</v>
      </c>
      <c r="M11" s="5">
        <v>5.8000000000000003E-2</v>
      </c>
      <c r="N11" s="5">
        <v>5.8000000000000003E-2</v>
      </c>
      <c r="O11" s="5">
        <v>5.8000000000000003E-2</v>
      </c>
      <c r="P11" s="5">
        <v>5.8000000000000003E-2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 x14ac:dyDescent="0.25">
      <c r="A12" s="1" t="s">
        <v>22</v>
      </c>
      <c r="B12" s="5">
        <v>6.0999999999999999E-2</v>
      </c>
      <c r="C12" s="5">
        <v>6.0999999999999999E-2</v>
      </c>
      <c r="D12" s="5">
        <v>6.0999999999999999E-2</v>
      </c>
      <c r="E12" s="5">
        <v>6.0999999999999999E-2</v>
      </c>
      <c r="F12" s="5">
        <v>6.0999999999999999E-2</v>
      </c>
      <c r="G12" s="5">
        <v>6.0999999999999999E-2</v>
      </c>
      <c r="H12" s="5">
        <v>6.0999999999999999E-2</v>
      </c>
      <c r="I12" s="5">
        <v>6.0999999999999999E-2</v>
      </c>
      <c r="J12" s="5">
        <v>6.0999999999999999E-2</v>
      </c>
      <c r="K12" s="5">
        <v>6.0999999999999999E-2</v>
      </c>
      <c r="L12" s="5">
        <v>6.0999999999999999E-2</v>
      </c>
      <c r="M12" s="5">
        <v>6.0999999999999999E-2</v>
      </c>
      <c r="N12" s="5">
        <v>6.0999999999999999E-2</v>
      </c>
      <c r="O12" s="5">
        <v>6.0999999999999999E-2</v>
      </c>
      <c r="P12" s="5">
        <v>6.0999999999999999E-2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36" ht="15.75" customHeight="1" x14ac:dyDescent="0.25">
      <c r="A14" s="7" t="s">
        <v>23</v>
      </c>
      <c r="B14" s="7">
        <f t="shared" ref="B14:P14" si="5">B16-B21</f>
        <v>1150741.8100000024</v>
      </c>
      <c r="C14" s="10">
        <f t="shared" si="5"/>
        <v>1348701.8821749985</v>
      </c>
      <c r="D14" s="10">
        <f t="shared" si="5"/>
        <v>1558998.948269099</v>
      </c>
      <c r="E14" s="10">
        <f t="shared" si="5"/>
        <v>1782289.3729475439</v>
      </c>
      <c r="F14" s="10">
        <f t="shared" si="5"/>
        <v>2019262.8332288489</v>
      </c>
      <c r="G14" s="10">
        <f t="shared" si="5"/>
        <v>2270643.9822478741</v>
      </c>
      <c r="H14" s="10">
        <f t="shared" si="5"/>
        <v>2537194.1956412792</v>
      </c>
      <c r="I14" s="10">
        <f t="shared" si="5"/>
        <v>2819713.4046505243</v>
      </c>
      <c r="J14" s="10">
        <f t="shared" si="5"/>
        <v>3119042.020239599</v>
      </c>
      <c r="K14" s="10">
        <f t="shared" si="5"/>
        <v>3436062.9527373984</v>
      </c>
      <c r="L14" s="10">
        <f t="shared" si="5"/>
        <v>3771703.7317387462</v>
      </c>
      <c r="M14" s="10">
        <f t="shared" si="5"/>
        <v>4126938.7312318087</v>
      </c>
      <c r="N14" s="10">
        <f t="shared" si="5"/>
        <v>4502791.5051656738</v>
      </c>
      <c r="O14" s="10">
        <f t="shared" si="5"/>
        <v>4900337.2389305532</v>
      </c>
      <c r="P14" s="10">
        <f t="shared" si="5"/>
        <v>5320705.3224934489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5">
      <c r="A16" s="7" t="s">
        <v>24</v>
      </c>
      <c r="B16" s="7">
        <f t="shared" ref="B16:P16" si="6">SUM(B17:B19)</f>
        <v>54021612.810000002</v>
      </c>
      <c r="C16" s="7">
        <f t="shared" si="6"/>
        <v>54994001.840580001</v>
      </c>
      <c r="D16" s="7">
        <f t="shared" si="6"/>
        <v>55983893.873710439</v>
      </c>
      <c r="E16" s="7">
        <f t="shared" si="6"/>
        <v>56991603.963437229</v>
      </c>
      <c r="F16" s="7">
        <f t="shared" si="6"/>
        <v>58017452.834779091</v>
      </c>
      <c r="G16" s="7">
        <f t="shared" si="6"/>
        <v>59061766.985805124</v>
      </c>
      <c r="H16" s="7">
        <f t="shared" si="6"/>
        <v>60124878.791549616</v>
      </c>
      <c r="I16" s="7">
        <f t="shared" si="6"/>
        <v>61207126.609797508</v>
      </c>
      <c r="J16" s="7">
        <f t="shared" si="6"/>
        <v>62308854.888773866</v>
      </c>
      <c r="K16" s="7">
        <f t="shared" si="6"/>
        <v>63430414.276771791</v>
      </c>
      <c r="L16" s="7">
        <f t="shared" si="6"/>
        <v>64572161.733753681</v>
      </c>
      <c r="M16" s="7">
        <f t="shared" si="6"/>
        <v>65734460.644961253</v>
      </c>
      <c r="N16" s="7">
        <f t="shared" si="6"/>
        <v>66917680.936570555</v>
      </c>
      <c r="O16" s="7">
        <f t="shared" si="6"/>
        <v>68122199.193428829</v>
      </c>
      <c r="P16" s="7">
        <f t="shared" si="6"/>
        <v>69348398.778910547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5">
      <c r="A17" s="7" t="s">
        <v>25</v>
      </c>
      <c r="B17" s="7">
        <f t="shared" ref="B17:P17" si="7">B12*B2</f>
        <v>50877233</v>
      </c>
      <c r="C17" s="10">
        <f t="shared" si="7"/>
        <v>51793023.193999998</v>
      </c>
      <c r="D17" s="10">
        <f t="shared" si="7"/>
        <v>52725297.611492001</v>
      </c>
      <c r="E17" s="10">
        <f t="shared" si="7"/>
        <v>53674352.968498856</v>
      </c>
      <c r="F17" s="10">
        <f t="shared" si="7"/>
        <v>54640491.321931832</v>
      </c>
      <c r="G17" s="10">
        <f t="shared" si="7"/>
        <v>55624020.16572661</v>
      </c>
      <c r="H17" s="10">
        <f t="shared" si="7"/>
        <v>56625252.528709687</v>
      </c>
      <c r="I17" s="10">
        <f t="shared" si="7"/>
        <v>57644507.074226461</v>
      </c>
      <c r="J17" s="10">
        <f t="shared" si="7"/>
        <v>58682108.201562539</v>
      </c>
      <c r="K17" s="10">
        <f t="shared" si="7"/>
        <v>59738386.149190664</v>
      </c>
      <c r="L17" s="10">
        <f t="shared" si="7"/>
        <v>60813677.099876091</v>
      </c>
      <c r="M17" s="10">
        <f t="shared" si="7"/>
        <v>61908323.287673868</v>
      </c>
      <c r="N17" s="10">
        <f t="shared" si="7"/>
        <v>63022673.106851995</v>
      </c>
      <c r="O17" s="10">
        <f t="shared" si="7"/>
        <v>64157081.222775333</v>
      </c>
      <c r="P17" s="10">
        <f t="shared" si="7"/>
        <v>65311908.684785292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5">
      <c r="A18" s="7" t="s">
        <v>26</v>
      </c>
      <c r="B18" s="7">
        <f t="shared" ref="B18:P18" si="8">B11*B10*B2</f>
        <v>3144379.8100000005</v>
      </c>
      <c r="C18" s="10">
        <f t="shared" si="8"/>
        <v>3200978.6465800004</v>
      </c>
      <c r="D18" s="10">
        <f t="shared" si="8"/>
        <v>3258596.2622184404</v>
      </c>
      <c r="E18" s="10">
        <f t="shared" si="8"/>
        <v>3317250.9949383722</v>
      </c>
      <c r="F18" s="10">
        <f t="shared" si="8"/>
        <v>3376961.5128472629</v>
      </c>
      <c r="G18" s="10">
        <f t="shared" si="8"/>
        <v>3437746.8200785136</v>
      </c>
      <c r="H18" s="10">
        <f t="shared" si="8"/>
        <v>3499626.2628399269</v>
      </c>
      <c r="I18" s="10">
        <f t="shared" si="8"/>
        <v>3562619.5355710457</v>
      </c>
      <c r="J18" s="10">
        <f t="shared" si="8"/>
        <v>3626746.6872113245</v>
      </c>
      <c r="K18" s="10">
        <f t="shared" si="8"/>
        <v>3692028.1275811284</v>
      </c>
      <c r="L18" s="10">
        <f t="shared" si="8"/>
        <v>3758484.6338775884</v>
      </c>
      <c r="M18" s="10">
        <f t="shared" si="8"/>
        <v>3826137.3572873855</v>
      </c>
      <c r="N18" s="10">
        <f t="shared" si="8"/>
        <v>3895007.8297185581</v>
      </c>
      <c r="O18" s="10">
        <f t="shared" si="8"/>
        <v>3965117.970653492</v>
      </c>
      <c r="P18" s="10">
        <f t="shared" si="8"/>
        <v>4036490.0941252555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5.75" customHeight="1" x14ac:dyDescent="0.25">
      <c r="A21" s="7" t="s">
        <v>28</v>
      </c>
      <c r="B21" s="7">
        <f t="shared" ref="B21:P21" si="9">SUM(B22:B28)</f>
        <v>52870871</v>
      </c>
      <c r="C21" s="7">
        <f t="shared" si="9"/>
        <v>53645299.958405003</v>
      </c>
      <c r="D21" s="7">
        <f t="shared" si="9"/>
        <v>54424894.92544134</v>
      </c>
      <c r="E21" s="7">
        <f t="shared" si="9"/>
        <v>55209314.590489686</v>
      </c>
      <c r="F21" s="7">
        <f t="shared" si="9"/>
        <v>55998190.001550242</v>
      </c>
      <c r="G21" s="7">
        <f t="shared" si="9"/>
        <v>56791123.00355725</v>
      </c>
      <c r="H21" s="7">
        <f t="shared" si="9"/>
        <v>57587684.595908336</v>
      </c>
      <c r="I21" s="7">
        <f t="shared" si="9"/>
        <v>58387413.205146983</v>
      </c>
      <c r="J21" s="7">
        <f t="shared" si="9"/>
        <v>59189812.868534267</v>
      </c>
      <c r="K21" s="7">
        <f t="shared" si="9"/>
        <v>59994351.324034393</v>
      </c>
      <c r="L21" s="7">
        <f t="shared" si="9"/>
        <v>60800458.002014935</v>
      </c>
      <c r="M21" s="7">
        <f t="shared" si="9"/>
        <v>61607521.913729444</v>
      </c>
      <c r="N21" s="7">
        <f t="shared" si="9"/>
        <v>62414889.431404881</v>
      </c>
      <c r="O21" s="7">
        <f t="shared" si="9"/>
        <v>63221861.954498276</v>
      </c>
      <c r="P21" s="7">
        <f t="shared" si="9"/>
        <v>64027693.456417099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5">
      <c r="A22" s="7" t="s">
        <v>29</v>
      </c>
      <c r="B22" s="7">
        <v>25030000</v>
      </c>
      <c r="C22" s="10">
        <f t="shared" ref="C22:P22" si="10">B22*(1+C$3)</f>
        <v>25480540</v>
      </c>
      <c r="D22" s="10">
        <f t="shared" si="10"/>
        <v>25939189.719999999</v>
      </c>
      <c r="E22" s="10">
        <f t="shared" si="10"/>
        <v>26406095.134959999</v>
      </c>
      <c r="F22" s="10">
        <f t="shared" si="10"/>
        <v>26881404.847389281</v>
      </c>
      <c r="G22" s="10">
        <f t="shared" si="10"/>
        <v>27365270.134642288</v>
      </c>
      <c r="H22" s="10">
        <f t="shared" si="10"/>
        <v>27857844.99706585</v>
      </c>
      <c r="I22" s="10">
        <f t="shared" si="10"/>
        <v>28359286.207013037</v>
      </c>
      <c r="J22" s="10">
        <f t="shared" si="10"/>
        <v>28869753.358739272</v>
      </c>
      <c r="K22" s="10">
        <f t="shared" si="10"/>
        <v>29389408.91919658</v>
      </c>
      <c r="L22" s="10">
        <f t="shared" si="10"/>
        <v>29918418.279742118</v>
      </c>
      <c r="M22" s="10">
        <f t="shared" si="10"/>
        <v>30456949.808777478</v>
      </c>
      <c r="N22" s="10">
        <f t="shared" si="10"/>
        <v>31005174.905335471</v>
      </c>
      <c r="O22" s="10">
        <f t="shared" si="10"/>
        <v>31563268.053631511</v>
      </c>
      <c r="P22" s="10">
        <f t="shared" si="10"/>
        <v>32131406.87859688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 x14ac:dyDescent="0.25">
      <c r="A23" s="7" t="s">
        <v>30</v>
      </c>
      <c r="B23" s="7">
        <v>8720000</v>
      </c>
      <c r="C23" s="10">
        <f t="shared" ref="C23:P23" si="11">B23*(1+C$3)</f>
        <v>8876960</v>
      </c>
      <c r="D23" s="10">
        <f t="shared" si="11"/>
        <v>9036745.2799999993</v>
      </c>
      <c r="E23" s="10">
        <f t="shared" si="11"/>
        <v>9199406.6950399987</v>
      </c>
      <c r="F23" s="10">
        <f t="shared" si="11"/>
        <v>9364996.0155507196</v>
      </c>
      <c r="G23" s="10">
        <f t="shared" si="11"/>
        <v>9533565.9438306335</v>
      </c>
      <c r="H23" s="10">
        <f t="shared" si="11"/>
        <v>9705170.1308195852</v>
      </c>
      <c r="I23" s="10">
        <f t="shared" si="11"/>
        <v>9879863.193174338</v>
      </c>
      <c r="J23" s="10">
        <f t="shared" si="11"/>
        <v>10057700.730651475</v>
      </c>
      <c r="K23" s="10">
        <f t="shared" si="11"/>
        <v>10238739.343803203</v>
      </c>
      <c r="L23" s="10">
        <f t="shared" si="11"/>
        <v>10423036.65199166</v>
      </c>
      <c r="M23" s="10">
        <f t="shared" si="11"/>
        <v>10610651.311727509</v>
      </c>
      <c r="N23" s="10">
        <f t="shared" si="11"/>
        <v>10801643.035338605</v>
      </c>
      <c r="O23" s="10">
        <f t="shared" si="11"/>
        <v>10996072.609974699</v>
      </c>
      <c r="P23" s="10">
        <f t="shared" si="11"/>
        <v>11194001.916954244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 x14ac:dyDescent="0.25">
      <c r="A24" s="7" t="s">
        <v>31</v>
      </c>
      <c r="B24" s="7">
        <v>1600000</v>
      </c>
      <c r="C24" s="10">
        <f t="shared" ref="C24:P24" si="12">B24*(1+C$3)</f>
        <v>1628800</v>
      </c>
      <c r="D24" s="10">
        <f t="shared" si="12"/>
        <v>1658118.4000000001</v>
      </c>
      <c r="E24" s="10">
        <f t="shared" si="12"/>
        <v>1687964.5312000001</v>
      </c>
      <c r="F24" s="10">
        <f t="shared" si="12"/>
        <v>1718347.8927616002</v>
      </c>
      <c r="G24" s="10">
        <f t="shared" si="12"/>
        <v>1749278.1548313091</v>
      </c>
      <c r="H24" s="10">
        <f t="shared" si="12"/>
        <v>1780765.1616182728</v>
      </c>
      <c r="I24" s="10">
        <f t="shared" si="12"/>
        <v>1812818.9345274018</v>
      </c>
      <c r="J24" s="10">
        <f t="shared" si="12"/>
        <v>1845449.6753488951</v>
      </c>
      <c r="K24" s="10">
        <f t="shared" si="12"/>
        <v>1878667.7695051753</v>
      </c>
      <c r="L24" s="10">
        <f t="shared" si="12"/>
        <v>1912483.7893562685</v>
      </c>
      <c r="M24" s="10">
        <f t="shared" si="12"/>
        <v>1946908.4975646813</v>
      </c>
      <c r="N24" s="10">
        <f t="shared" si="12"/>
        <v>1981952.8505208457</v>
      </c>
      <c r="O24" s="10">
        <f t="shared" si="12"/>
        <v>2017628.0018302209</v>
      </c>
      <c r="P24" s="10">
        <f t="shared" si="12"/>
        <v>2053945.3058631648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 x14ac:dyDescent="0.25">
      <c r="A25" s="7" t="s">
        <v>32</v>
      </c>
      <c r="B25" s="7">
        <f>B2*0.007</f>
        <v>5838371</v>
      </c>
      <c r="C25" s="10">
        <f t="shared" ref="C25:P25" si="13">B25*(1+C$3)</f>
        <v>5943461.6780000003</v>
      </c>
      <c r="D25" s="10">
        <f t="shared" si="13"/>
        <v>6050443.9882040005</v>
      </c>
      <c r="E25" s="10">
        <f t="shared" si="13"/>
        <v>6159351.9799916726</v>
      </c>
      <c r="F25" s="10">
        <f t="shared" si="13"/>
        <v>6270220.3156315228</v>
      </c>
      <c r="G25" s="10">
        <f t="shared" si="13"/>
        <v>6383084.2813128904</v>
      </c>
      <c r="H25" s="10">
        <f t="shared" si="13"/>
        <v>6497979.798376522</v>
      </c>
      <c r="I25" s="10">
        <f t="shared" si="13"/>
        <v>6614943.4347472992</v>
      </c>
      <c r="J25" s="10">
        <f t="shared" si="13"/>
        <v>6734012.4165727505</v>
      </c>
      <c r="K25" s="10">
        <f t="shared" si="13"/>
        <v>6855224.6400710605</v>
      </c>
      <c r="L25" s="10">
        <f t="shared" si="13"/>
        <v>6978618.68359234</v>
      </c>
      <c r="M25" s="10">
        <f t="shared" si="13"/>
        <v>7104233.8198970025</v>
      </c>
      <c r="N25" s="10">
        <f t="shared" si="13"/>
        <v>7232110.028655149</v>
      </c>
      <c r="O25" s="10">
        <f t="shared" si="13"/>
        <v>7362288.009170942</v>
      </c>
      <c r="P25" s="10">
        <f t="shared" si="13"/>
        <v>7494809.1933360193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 x14ac:dyDescent="0.25">
      <c r="A26" s="7" t="s">
        <v>40</v>
      </c>
      <c r="B26" s="7">
        <v>4600000</v>
      </c>
      <c r="C26" s="10">
        <f t="shared" ref="C26:P26" si="14">B26*(1+C$3)</f>
        <v>4682800</v>
      </c>
      <c r="D26" s="10">
        <f t="shared" si="14"/>
        <v>4767090.4000000004</v>
      </c>
      <c r="E26" s="10">
        <f t="shared" si="14"/>
        <v>4852898.0272000004</v>
      </c>
      <c r="F26" s="10">
        <f t="shared" si="14"/>
        <v>4940250.1916896002</v>
      </c>
      <c r="G26" s="10">
        <f t="shared" si="14"/>
        <v>5029174.6951400135</v>
      </c>
      <c r="H26" s="10">
        <f t="shared" si="14"/>
        <v>5119699.8396525336</v>
      </c>
      <c r="I26" s="10">
        <f t="shared" si="14"/>
        <v>5211854.4367662789</v>
      </c>
      <c r="J26" s="10">
        <f t="shared" si="14"/>
        <v>5305667.8166280724</v>
      </c>
      <c r="K26" s="10">
        <f t="shared" si="14"/>
        <v>5401169.8373273779</v>
      </c>
      <c r="L26" s="10">
        <f t="shared" si="14"/>
        <v>5498390.8943992704</v>
      </c>
      <c r="M26" s="10">
        <f t="shared" si="14"/>
        <v>5597361.9304984575</v>
      </c>
      <c r="N26" s="10">
        <f t="shared" si="14"/>
        <v>5698114.4452474294</v>
      </c>
      <c r="O26" s="10">
        <f t="shared" si="14"/>
        <v>5800680.5052618831</v>
      </c>
      <c r="P26" s="10">
        <f t="shared" si="14"/>
        <v>5905092.7543565976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 x14ac:dyDescent="0.25">
      <c r="A27" s="7" t="s">
        <v>33</v>
      </c>
      <c r="B27" s="7">
        <v>400000</v>
      </c>
      <c r="C27" s="10">
        <f t="shared" ref="C27:P27" si="15">B27*(1+C$3)</f>
        <v>407200</v>
      </c>
      <c r="D27" s="10">
        <f t="shared" si="15"/>
        <v>414529.60000000003</v>
      </c>
      <c r="E27" s="10">
        <f t="shared" si="15"/>
        <v>421991.13280000002</v>
      </c>
      <c r="F27" s="10">
        <f t="shared" si="15"/>
        <v>429586.97319040005</v>
      </c>
      <c r="G27" s="10">
        <f t="shared" si="15"/>
        <v>437319.53870782728</v>
      </c>
      <c r="H27" s="10">
        <f t="shared" si="15"/>
        <v>445191.29040456819</v>
      </c>
      <c r="I27" s="10">
        <f t="shared" si="15"/>
        <v>453204.73363185045</v>
      </c>
      <c r="J27" s="10">
        <f t="shared" si="15"/>
        <v>461362.41883722378</v>
      </c>
      <c r="K27" s="10">
        <f t="shared" si="15"/>
        <v>469666.94237629382</v>
      </c>
      <c r="L27" s="10">
        <f t="shared" si="15"/>
        <v>478120.94733906712</v>
      </c>
      <c r="M27" s="10">
        <f t="shared" si="15"/>
        <v>486727.12439117034</v>
      </c>
      <c r="N27" s="10">
        <f t="shared" si="15"/>
        <v>495488.21263021143</v>
      </c>
      <c r="O27" s="10">
        <f t="shared" si="15"/>
        <v>504407.00045755523</v>
      </c>
      <c r="P27" s="10">
        <f t="shared" si="15"/>
        <v>513486.32646579121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 x14ac:dyDescent="0.25">
      <c r="A28" s="7" t="s">
        <v>34</v>
      </c>
      <c r="B28" s="7">
        <f t="shared" ref="B28:P28" si="16">-B8*B7</f>
        <v>6682500</v>
      </c>
      <c r="C28" s="7">
        <f t="shared" si="16"/>
        <v>6625538.2804049999</v>
      </c>
      <c r="D28" s="7">
        <f t="shared" si="16"/>
        <v>6558777.5372373378</v>
      </c>
      <c r="E28" s="7">
        <f t="shared" si="16"/>
        <v>6481607.0892980173</v>
      </c>
      <c r="F28" s="7">
        <f t="shared" si="16"/>
        <v>6393383.7653371142</v>
      </c>
      <c r="G28" s="7">
        <f t="shared" si="16"/>
        <v>6293430.2550922856</v>
      </c>
      <c r="H28" s="7">
        <f t="shared" si="16"/>
        <v>6181033.3779710159</v>
      </c>
      <c r="I28" s="7">
        <f t="shared" si="16"/>
        <v>6055442.2652867725</v>
      </c>
      <c r="J28" s="7">
        <f t="shared" si="16"/>
        <v>5915866.4517565714</v>
      </c>
      <c r="K28" s="7">
        <f t="shared" si="16"/>
        <v>5761473.8717547115</v>
      </c>
      <c r="L28" s="7">
        <f t="shared" si="16"/>
        <v>5591388.7555942107</v>
      </c>
      <c r="M28" s="7">
        <f t="shared" si="16"/>
        <v>5404689.4208731428</v>
      </c>
      <c r="N28" s="7">
        <f t="shared" si="16"/>
        <v>5200405.9536771681</v>
      </c>
      <c r="O28" s="7">
        <f t="shared" si="16"/>
        <v>4977517.7741714679</v>
      </c>
      <c r="P28" s="7">
        <f t="shared" si="16"/>
        <v>4734951.0808444051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5.75" customHeight="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AG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3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3" ht="15.75" customHeight="1" x14ac:dyDescent="0.25">
      <c r="A2" s="7" t="s">
        <v>12</v>
      </c>
      <c r="B2" s="7">
        <v>50309500</v>
      </c>
      <c r="C2" s="10">
        <f t="shared" ref="C2:P2" si="0">B2*(1+B3)</f>
        <v>51265380.499999993</v>
      </c>
      <c r="D2" s="10">
        <f t="shared" si="0"/>
        <v>52239422.729499988</v>
      </c>
      <c r="E2" s="10">
        <f t="shared" si="0"/>
        <v>53231971.761360481</v>
      </c>
      <c r="F2" s="10">
        <f t="shared" si="0"/>
        <v>54243379.224826328</v>
      </c>
      <c r="G2" s="10">
        <f t="shared" si="0"/>
        <v>55274003.430098027</v>
      </c>
      <c r="H2" s="10">
        <f t="shared" si="0"/>
        <v>56324209.495269887</v>
      </c>
      <c r="I2" s="10">
        <f t="shared" si="0"/>
        <v>57394369.475680009</v>
      </c>
      <c r="J2" s="10">
        <f t="shared" si="0"/>
        <v>58484862.49571792</v>
      </c>
      <c r="K2" s="10">
        <f t="shared" si="0"/>
        <v>59596074.883136556</v>
      </c>
      <c r="L2" s="10">
        <f t="shared" si="0"/>
        <v>60728400.305916145</v>
      </c>
      <c r="M2" s="10">
        <f t="shared" si="0"/>
        <v>61882239.911728546</v>
      </c>
      <c r="N2" s="10">
        <f t="shared" si="0"/>
        <v>63058002.470051385</v>
      </c>
      <c r="O2" s="10">
        <f t="shared" si="0"/>
        <v>64256104.516982354</v>
      </c>
      <c r="P2" s="10">
        <f t="shared" si="0"/>
        <v>65476970.502805009</v>
      </c>
      <c r="Q2" s="7"/>
      <c r="R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x14ac:dyDescent="0.25">
      <c r="A3" s="5" t="s">
        <v>13</v>
      </c>
      <c r="B3" s="5">
        <v>1.9E-2</v>
      </c>
      <c r="C3" s="5">
        <v>1.9E-2</v>
      </c>
      <c r="D3" s="5">
        <v>1.9E-2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5.75" customHeight="1" x14ac:dyDescent="0.25">
      <c r="A4" s="8" t="s">
        <v>14</v>
      </c>
      <c r="B4" s="11">
        <v>2390000</v>
      </c>
      <c r="C4" s="11">
        <f t="shared" ref="C4:P4" si="1">B4*(1+B5)</f>
        <v>2416289.9999999995</v>
      </c>
      <c r="D4" s="11">
        <f t="shared" si="1"/>
        <v>2442869.1899999995</v>
      </c>
      <c r="E4" s="11">
        <f t="shared" si="1"/>
        <v>2469740.7510899995</v>
      </c>
      <c r="F4" s="11">
        <f t="shared" si="1"/>
        <v>2496907.8993519894</v>
      </c>
      <c r="G4" s="11">
        <f t="shared" si="1"/>
        <v>2524373.8862448609</v>
      </c>
      <c r="H4" s="11">
        <f t="shared" si="1"/>
        <v>2552141.9989935542</v>
      </c>
      <c r="I4" s="11">
        <f t="shared" si="1"/>
        <v>2580215.560982483</v>
      </c>
      <c r="J4" s="11">
        <f t="shared" si="1"/>
        <v>2608597.9321532901</v>
      </c>
      <c r="K4" s="11">
        <f t="shared" si="1"/>
        <v>2637292.5094069759</v>
      </c>
      <c r="L4" s="11">
        <f t="shared" si="1"/>
        <v>2666302.7270104522</v>
      </c>
      <c r="M4" s="11">
        <f t="shared" si="1"/>
        <v>2695632.057007567</v>
      </c>
      <c r="N4" s="11">
        <f t="shared" si="1"/>
        <v>2725284.0096346498</v>
      </c>
      <c r="O4" s="11">
        <f t="shared" si="1"/>
        <v>2755262.1337406309</v>
      </c>
      <c r="P4" s="11">
        <f t="shared" si="1"/>
        <v>2785570.0172117776</v>
      </c>
      <c r="Q4" s="8"/>
      <c r="R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5.75" customHeight="1" x14ac:dyDescent="0.25">
      <c r="A6" s="9" t="s">
        <v>16</v>
      </c>
      <c r="B6" s="9">
        <f t="shared" ref="B6:P6" si="2">B2/B4</f>
        <v>21.05</v>
      </c>
      <c r="C6" s="12">
        <f t="shared" si="2"/>
        <v>21.216567754698321</v>
      </c>
      <c r="D6" s="12">
        <f t="shared" si="2"/>
        <v>21.38445355295508</v>
      </c>
      <c r="E6" s="12">
        <f t="shared" si="2"/>
        <v>21.553667824392903</v>
      </c>
      <c r="F6" s="12">
        <f t="shared" si="2"/>
        <v>21.724221081163567</v>
      </c>
      <c r="G6" s="12">
        <f t="shared" si="2"/>
        <v>21.896123918601067</v>
      </c>
      <c r="H6" s="12">
        <f t="shared" si="2"/>
        <v>22.069387015879808</v>
      </c>
      <c r="I6" s="12">
        <f t="shared" si="2"/>
        <v>22.244021136678068</v>
      </c>
      <c r="J6" s="12">
        <f t="shared" si="2"/>
        <v>22.420037129846637</v>
      </c>
      <c r="K6" s="12">
        <f t="shared" si="2"/>
        <v>22.597445930082813</v>
      </c>
      <c r="L6" s="12">
        <f t="shared" si="2"/>
        <v>22.776258558609683</v>
      </c>
      <c r="M6" s="12">
        <f t="shared" si="2"/>
        <v>22.956486123860795</v>
      </c>
      <c r="N6" s="12">
        <f t="shared" si="2"/>
        <v>23.138139822170281</v>
      </c>
      <c r="O6" s="12">
        <f t="shared" si="2"/>
        <v>23.321230938468361</v>
      </c>
      <c r="P6" s="12">
        <f t="shared" si="2"/>
        <v>23.50577084698245</v>
      </c>
      <c r="Q6" s="9"/>
      <c r="R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spans="1:33" ht="15.75" customHeight="1" x14ac:dyDescent="0.25">
      <c r="A7" s="7" t="s">
        <v>17</v>
      </c>
      <c r="B7" s="7">
        <v>-15000000</v>
      </c>
      <c r="C7" s="10">
        <f t="shared" ref="C7:P7" si="3">B7+B14</f>
        <v>-14704385.41</v>
      </c>
      <c r="D7" s="10">
        <f t="shared" si="3"/>
        <v>-14377607.10083</v>
      </c>
      <c r="E7" s="10">
        <f t="shared" si="3"/>
        <v>-14017948.89197953</v>
      </c>
      <c r="F7" s="10">
        <f t="shared" si="3"/>
        <v>-13623612.536435187</v>
      </c>
      <c r="G7" s="10">
        <f t="shared" si="3"/>
        <v>-13192713.985217854</v>
      </c>
      <c r="H7" s="10">
        <f t="shared" si="3"/>
        <v>-12723279.485193372</v>
      </c>
      <c r="I7" s="10">
        <f t="shared" si="3"/>
        <v>-12213241.502775703</v>
      </c>
      <c r="J7" s="10">
        <f t="shared" si="3"/>
        <v>-11660434.465816101</v>
      </c>
      <c r="K7" s="10">
        <f t="shared" si="3"/>
        <v>-11062590.315631723</v>
      </c>
      <c r="L7" s="10">
        <f t="shared" si="3"/>
        <v>-10417333.860772308</v>
      </c>
      <c r="M7" s="10">
        <f t="shared" si="3"/>
        <v>-9722177.9237528816</v>
      </c>
      <c r="N7" s="10">
        <f t="shared" si="3"/>
        <v>-8974518.2715936266</v>
      </c>
      <c r="O7" s="10">
        <f t="shared" si="3"/>
        <v>-8171628.3206040803</v>
      </c>
      <c r="P7" s="10">
        <f t="shared" si="3"/>
        <v>-7310653.6054271404</v>
      </c>
      <c r="Q7" s="7"/>
      <c r="R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15.75" customHeight="1" x14ac:dyDescent="0.25">
      <c r="A8" s="5" t="s">
        <v>18</v>
      </c>
      <c r="B8" s="5">
        <v>4.3999999999999997E-2</v>
      </c>
      <c r="C8" s="5">
        <v>4.3999999999999997E-2</v>
      </c>
      <c r="D8" s="5">
        <v>4.3999999999999997E-2</v>
      </c>
      <c r="E8" s="5">
        <v>4.3999999999999997E-2</v>
      </c>
      <c r="F8" s="5">
        <v>4.3999999999999997E-2</v>
      </c>
      <c r="G8" s="5">
        <v>4.3999999999999997E-2</v>
      </c>
      <c r="H8" s="5">
        <v>4.3999999999999997E-2</v>
      </c>
      <c r="I8" s="5">
        <v>4.3999999999999997E-2</v>
      </c>
      <c r="J8" s="5">
        <v>4.3999999999999997E-2</v>
      </c>
      <c r="K8" s="5">
        <v>4.3999999999999997E-2</v>
      </c>
      <c r="L8" s="5">
        <v>4.3999999999999997E-2</v>
      </c>
      <c r="M8" s="5">
        <v>4.3999999999999997E-2</v>
      </c>
      <c r="N8" s="5">
        <v>4.3999999999999997E-2</v>
      </c>
      <c r="O8" s="5">
        <v>4.3999999999999997E-2</v>
      </c>
      <c r="P8" s="5">
        <v>4.3999999999999997E-2</v>
      </c>
      <c r="Q8" s="5"/>
      <c r="R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5.75" customHeight="1" x14ac:dyDescent="0.25">
      <c r="A9" s="1" t="s">
        <v>19</v>
      </c>
      <c r="B9" s="5">
        <f t="shared" ref="B9:P9" si="4">B7/B2</f>
        <v>-0.29815442411472981</v>
      </c>
      <c r="C9" s="13">
        <f t="shared" si="4"/>
        <v>-0.28682875785931217</v>
      </c>
      <c r="D9" s="13">
        <f t="shared" si="4"/>
        <v>-0.27522522933069971</v>
      </c>
      <c r="E9" s="13">
        <f t="shared" si="4"/>
        <v>-0.26333702149569344</v>
      </c>
      <c r="F9" s="13">
        <f t="shared" si="4"/>
        <v>-0.25115715007297845</v>
      </c>
      <c r="G9" s="13">
        <f t="shared" si="4"/>
        <v>-0.23867845942988281</v>
      </c>
      <c r="H9" s="13">
        <f t="shared" si="4"/>
        <v>-0.22589361837846786</v>
      </c>
      <c r="I9" s="13">
        <f t="shared" si="4"/>
        <v>-0.21279511586848041</v>
      </c>
      <c r="J9" s="13">
        <f t="shared" si="4"/>
        <v>-0.19937525657463659</v>
      </c>
      <c r="K9" s="13">
        <f t="shared" si="4"/>
        <v>-0.18562615637564445</v>
      </c>
      <c r="L9" s="13">
        <f t="shared" si="4"/>
        <v>-0.17153973772231004</v>
      </c>
      <c r="M9" s="13">
        <f t="shared" si="4"/>
        <v>-0.1571077248920047</v>
      </c>
      <c r="N9" s="13">
        <f t="shared" si="4"/>
        <v>-0.14232163912670659</v>
      </c>
      <c r="O9" s="13">
        <f t="shared" si="4"/>
        <v>-0.12717279365175937</v>
      </c>
      <c r="P9" s="13">
        <f t="shared" si="4"/>
        <v>-0.11165228857242188</v>
      </c>
      <c r="Q9" s="5"/>
      <c r="R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5.75" customHeight="1" x14ac:dyDescent="0.25">
      <c r="A10" s="1" t="s">
        <v>20</v>
      </c>
      <c r="B10" s="1">
        <v>0.12</v>
      </c>
      <c r="C10" s="1">
        <v>0.12</v>
      </c>
      <c r="D10" s="1">
        <v>0.12</v>
      </c>
      <c r="E10" s="1">
        <v>0.12</v>
      </c>
      <c r="F10" s="1">
        <v>0.12</v>
      </c>
      <c r="G10" s="1">
        <v>0.12</v>
      </c>
      <c r="H10" s="1">
        <v>0.12</v>
      </c>
      <c r="I10" s="1">
        <v>0.12</v>
      </c>
      <c r="J10" s="1">
        <v>0.12</v>
      </c>
      <c r="K10" s="1">
        <v>0.12</v>
      </c>
      <c r="L10" s="1">
        <v>0.12</v>
      </c>
      <c r="M10" s="1">
        <v>0.12</v>
      </c>
      <c r="N10" s="1">
        <v>0.12</v>
      </c>
      <c r="O10" s="1">
        <v>0.12</v>
      </c>
      <c r="P10" s="1">
        <v>0.12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15.75" customHeight="1" x14ac:dyDescent="0.25">
      <c r="A11" s="1" t="s">
        <v>21</v>
      </c>
      <c r="B11" s="5">
        <v>5.6000000000000001E-2</v>
      </c>
      <c r="C11" s="5">
        <v>5.6000000000000001E-2</v>
      </c>
      <c r="D11" s="5">
        <v>5.6000000000000001E-2</v>
      </c>
      <c r="E11" s="5">
        <v>5.6000000000000001E-2</v>
      </c>
      <c r="F11" s="5">
        <v>5.6000000000000001E-2</v>
      </c>
      <c r="G11" s="5">
        <v>5.6000000000000001E-2</v>
      </c>
      <c r="H11" s="5">
        <v>5.6000000000000001E-2</v>
      </c>
      <c r="I11" s="5">
        <v>5.6000000000000001E-2</v>
      </c>
      <c r="J11" s="5">
        <v>5.6000000000000001E-2</v>
      </c>
      <c r="K11" s="5">
        <v>5.6000000000000001E-2</v>
      </c>
      <c r="L11" s="5">
        <v>5.6000000000000001E-2</v>
      </c>
      <c r="M11" s="5">
        <v>5.6000000000000001E-2</v>
      </c>
      <c r="N11" s="5">
        <v>5.6000000000000001E-2</v>
      </c>
      <c r="O11" s="5">
        <v>5.6000000000000001E-2</v>
      </c>
      <c r="P11" s="5">
        <v>5.6000000000000001E-2</v>
      </c>
      <c r="Q11" s="5"/>
      <c r="R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5.75" customHeight="1" x14ac:dyDescent="0.25">
      <c r="A12" s="1" t="s">
        <v>22</v>
      </c>
      <c r="B12" s="5">
        <v>4.8000000000000001E-2</v>
      </c>
      <c r="C12" s="5">
        <v>4.8000000000000001E-2</v>
      </c>
      <c r="D12" s="5">
        <v>4.8000000000000001E-2</v>
      </c>
      <c r="E12" s="5">
        <v>4.8000000000000001E-2</v>
      </c>
      <c r="F12" s="5">
        <v>4.8000000000000001E-2</v>
      </c>
      <c r="G12" s="5">
        <v>4.8000000000000001E-2</v>
      </c>
      <c r="H12" s="5">
        <v>4.8000000000000001E-2</v>
      </c>
      <c r="I12" s="5">
        <v>4.8000000000000001E-2</v>
      </c>
      <c r="J12" s="5">
        <v>4.8000000000000001E-2</v>
      </c>
      <c r="K12" s="5">
        <v>4.8000000000000001E-2</v>
      </c>
      <c r="L12" s="5">
        <v>4.8000000000000001E-2</v>
      </c>
      <c r="M12" s="5">
        <v>4.8000000000000001E-2</v>
      </c>
      <c r="N12" s="5">
        <v>4.8000000000000001E-2</v>
      </c>
      <c r="O12" s="5">
        <v>4.8000000000000001E-2</v>
      </c>
      <c r="P12" s="5">
        <v>4.8000000000000001E-2</v>
      </c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33" ht="15.75" customHeight="1" x14ac:dyDescent="0.25">
      <c r="A14" s="7" t="s">
        <v>23</v>
      </c>
      <c r="B14" s="7">
        <f t="shared" ref="B14:P14" si="5">B16-B21</f>
        <v>295614.58999999985</v>
      </c>
      <c r="C14" s="10">
        <f t="shared" si="5"/>
        <v>326778.30916999979</v>
      </c>
      <c r="D14" s="10">
        <f t="shared" si="5"/>
        <v>359658.20885046944</v>
      </c>
      <c r="E14" s="10">
        <f t="shared" si="5"/>
        <v>394336.35554434266</v>
      </c>
      <c r="F14" s="10">
        <f t="shared" si="5"/>
        <v>430898.55121733155</v>
      </c>
      <c r="G14" s="10">
        <f t="shared" si="5"/>
        <v>469434.50002448307</v>
      </c>
      <c r="H14" s="10">
        <f t="shared" si="5"/>
        <v>510037.98241766822</v>
      </c>
      <c r="I14" s="10">
        <f t="shared" si="5"/>
        <v>552807.03695960203</v>
      </c>
      <c r="J14" s="10">
        <f t="shared" si="5"/>
        <v>597844.15018437803</v>
      </c>
      <c r="K14" s="10">
        <f t="shared" si="5"/>
        <v>645256.45485941553</v>
      </c>
      <c r="L14" s="10">
        <f t="shared" si="5"/>
        <v>695155.93701942684</v>
      </c>
      <c r="M14" s="10">
        <f t="shared" si="5"/>
        <v>747659.65215925546</v>
      </c>
      <c r="N14" s="10">
        <f t="shared" si="5"/>
        <v>802889.95098954672</v>
      </c>
      <c r="O14" s="10">
        <f t="shared" si="5"/>
        <v>860974.71517693996</v>
      </c>
      <c r="P14" s="10">
        <f t="shared" si="5"/>
        <v>922047.6035091118</v>
      </c>
      <c r="Q14" s="7"/>
      <c r="R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3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3" ht="15.75" customHeight="1" x14ac:dyDescent="0.25">
      <c r="A16" s="7" t="s">
        <v>24</v>
      </c>
      <c r="B16" s="7">
        <f t="shared" ref="B16:P16" si="6">SUM(B17:B19)</f>
        <v>2752935.84</v>
      </c>
      <c r="C16" s="7">
        <f t="shared" si="6"/>
        <v>2805241.6209599995</v>
      </c>
      <c r="D16" s="7">
        <f t="shared" si="6"/>
        <v>2858541.2117582392</v>
      </c>
      <c r="E16" s="7">
        <f t="shared" si="6"/>
        <v>2912853.4947816455</v>
      </c>
      <c r="F16" s="7">
        <f t="shared" si="6"/>
        <v>2968197.7111824965</v>
      </c>
      <c r="G16" s="7">
        <f t="shared" si="6"/>
        <v>3024593.4676949638</v>
      </c>
      <c r="H16" s="7">
        <f t="shared" si="6"/>
        <v>3082060.7435811684</v>
      </c>
      <c r="I16" s="7">
        <f t="shared" si="6"/>
        <v>3140619.8977092099</v>
      </c>
      <c r="J16" s="7">
        <f t="shared" si="6"/>
        <v>3200291.6757656848</v>
      </c>
      <c r="K16" s="7">
        <f t="shared" si="6"/>
        <v>3261097.2176052323</v>
      </c>
      <c r="L16" s="7">
        <f t="shared" si="6"/>
        <v>3323058.0647397316</v>
      </c>
      <c r="M16" s="7">
        <f t="shared" si="6"/>
        <v>3386196.1679697861</v>
      </c>
      <c r="N16" s="7">
        <f t="shared" si="6"/>
        <v>3450533.895161212</v>
      </c>
      <c r="O16" s="7">
        <f t="shared" si="6"/>
        <v>3516094.0391692743</v>
      </c>
      <c r="P16" s="7">
        <f t="shared" si="6"/>
        <v>3582899.8259134903</v>
      </c>
      <c r="Q16" s="7"/>
      <c r="R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1:33" ht="15.75" customHeight="1" x14ac:dyDescent="0.25">
      <c r="A17" s="7" t="s">
        <v>25</v>
      </c>
      <c r="B17" s="7">
        <f t="shared" ref="B17:P17" si="7">B12*B2</f>
        <v>2414856</v>
      </c>
      <c r="C17" s="10">
        <f t="shared" si="7"/>
        <v>2460738.2639999995</v>
      </c>
      <c r="D17" s="10">
        <f t="shared" si="7"/>
        <v>2507492.2910159994</v>
      </c>
      <c r="E17" s="10">
        <f t="shared" si="7"/>
        <v>2555134.6445453032</v>
      </c>
      <c r="F17" s="10">
        <f t="shared" si="7"/>
        <v>2603682.2027916638</v>
      </c>
      <c r="G17" s="10">
        <f t="shared" si="7"/>
        <v>2653152.1646447051</v>
      </c>
      <c r="H17" s="10">
        <f t="shared" si="7"/>
        <v>2703562.0557729546</v>
      </c>
      <c r="I17" s="10">
        <f t="shared" si="7"/>
        <v>2754929.7348326403</v>
      </c>
      <c r="J17" s="10">
        <f t="shared" si="7"/>
        <v>2807273.3997944603</v>
      </c>
      <c r="K17" s="10">
        <f t="shared" si="7"/>
        <v>2860611.5943905548</v>
      </c>
      <c r="L17" s="10">
        <f t="shared" si="7"/>
        <v>2914963.2146839751</v>
      </c>
      <c r="M17" s="10">
        <f t="shared" si="7"/>
        <v>2970347.5157629703</v>
      </c>
      <c r="N17" s="10">
        <f t="shared" si="7"/>
        <v>3026784.1185624665</v>
      </c>
      <c r="O17" s="10">
        <f t="shared" si="7"/>
        <v>3084293.016815153</v>
      </c>
      <c r="P17" s="10">
        <f t="shared" si="7"/>
        <v>3142894.5841346406</v>
      </c>
      <c r="Q17" s="7"/>
      <c r="R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1:33" ht="15.75" customHeight="1" x14ac:dyDescent="0.25">
      <c r="A18" s="7" t="s">
        <v>26</v>
      </c>
      <c r="B18" s="7">
        <f t="shared" ref="B18:P18" si="8">B11*B10*B2</f>
        <v>338079.84</v>
      </c>
      <c r="C18" s="10">
        <f t="shared" si="8"/>
        <v>344503.35695999995</v>
      </c>
      <c r="D18" s="10">
        <f t="shared" si="8"/>
        <v>351048.92074223992</v>
      </c>
      <c r="E18" s="10">
        <f t="shared" si="8"/>
        <v>357718.85023634246</v>
      </c>
      <c r="F18" s="10">
        <f t="shared" si="8"/>
        <v>364515.50839083293</v>
      </c>
      <c r="G18" s="10">
        <f t="shared" si="8"/>
        <v>371441.30305025878</v>
      </c>
      <c r="H18" s="10">
        <f t="shared" si="8"/>
        <v>378498.68780821364</v>
      </c>
      <c r="I18" s="10">
        <f t="shared" si="8"/>
        <v>385690.16287656967</v>
      </c>
      <c r="J18" s="10">
        <f t="shared" si="8"/>
        <v>393018.27597122442</v>
      </c>
      <c r="K18" s="10">
        <f t="shared" si="8"/>
        <v>400485.62321467767</v>
      </c>
      <c r="L18" s="10">
        <f t="shared" si="8"/>
        <v>408094.85005575651</v>
      </c>
      <c r="M18" s="10">
        <f t="shared" si="8"/>
        <v>415848.65220681584</v>
      </c>
      <c r="N18" s="10">
        <f t="shared" si="8"/>
        <v>423749.77659874532</v>
      </c>
      <c r="O18" s="10">
        <f t="shared" si="8"/>
        <v>431801.02235412144</v>
      </c>
      <c r="P18" s="10">
        <f t="shared" si="8"/>
        <v>440005.24177884968</v>
      </c>
      <c r="Q18" s="7"/>
      <c r="R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1:33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1:33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15.75" customHeight="1" x14ac:dyDescent="0.25">
      <c r="A21" s="7" t="s">
        <v>28</v>
      </c>
      <c r="B21" s="7">
        <f t="shared" ref="B21:P21" si="9">SUM(B22:B27)</f>
        <v>2457321.25</v>
      </c>
      <c r="C21" s="7">
        <f t="shared" si="9"/>
        <v>2478463.3117899997</v>
      </c>
      <c r="D21" s="7">
        <f t="shared" si="9"/>
        <v>2498883.0029077698</v>
      </c>
      <c r="E21" s="7">
        <f t="shared" si="9"/>
        <v>2518517.1392373028</v>
      </c>
      <c r="F21" s="7">
        <f t="shared" si="9"/>
        <v>2537299.159965165</v>
      </c>
      <c r="G21" s="7">
        <f t="shared" si="9"/>
        <v>2555158.9676704807</v>
      </c>
      <c r="H21" s="7">
        <f t="shared" si="9"/>
        <v>2572022.7611635001</v>
      </c>
      <c r="I21" s="7">
        <f t="shared" si="9"/>
        <v>2587812.8607496079</v>
      </c>
      <c r="J21" s="7">
        <f t="shared" si="9"/>
        <v>2602447.5255813068</v>
      </c>
      <c r="K21" s="7">
        <f t="shared" si="9"/>
        <v>2615840.7627458167</v>
      </c>
      <c r="L21" s="7">
        <f t="shared" si="9"/>
        <v>2627902.1277203048</v>
      </c>
      <c r="M21" s="7">
        <f t="shared" si="9"/>
        <v>2638536.5158105306</v>
      </c>
      <c r="N21" s="7">
        <f t="shared" si="9"/>
        <v>2647643.9441716652</v>
      </c>
      <c r="O21" s="7">
        <f t="shared" si="9"/>
        <v>2655119.3239923343</v>
      </c>
      <c r="P21" s="7">
        <f t="shared" si="9"/>
        <v>2660852.2224043785</v>
      </c>
      <c r="Q21" s="7"/>
      <c r="R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.75" customHeight="1" x14ac:dyDescent="0.25">
      <c r="A22" s="7" t="s">
        <v>29</v>
      </c>
      <c r="B22" s="7">
        <v>1180000</v>
      </c>
      <c r="C22" s="10">
        <f t="shared" ref="C22:P22" si="10">B22*(1+C$3)</f>
        <v>1202420</v>
      </c>
      <c r="D22" s="10">
        <f t="shared" si="10"/>
        <v>1225265.98</v>
      </c>
      <c r="E22" s="10">
        <f t="shared" si="10"/>
        <v>1248546.0336199999</v>
      </c>
      <c r="F22" s="10">
        <f t="shared" si="10"/>
        <v>1272268.4082587797</v>
      </c>
      <c r="G22" s="10">
        <f t="shared" si="10"/>
        <v>1296441.5080156964</v>
      </c>
      <c r="H22" s="10">
        <f t="shared" si="10"/>
        <v>1321073.8966679946</v>
      </c>
      <c r="I22" s="10">
        <f t="shared" si="10"/>
        <v>1346174.3007046864</v>
      </c>
      <c r="J22" s="10">
        <f t="shared" si="10"/>
        <v>1371751.6124180753</v>
      </c>
      <c r="K22" s="10">
        <f t="shared" si="10"/>
        <v>1397814.8930540187</v>
      </c>
      <c r="L22" s="10">
        <f t="shared" si="10"/>
        <v>1424373.376022045</v>
      </c>
      <c r="M22" s="10">
        <f t="shared" si="10"/>
        <v>1451436.4701664639</v>
      </c>
      <c r="N22" s="10">
        <f t="shared" si="10"/>
        <v>1479013.7630996266</v>
      </c>
      <c r="O22" s="10">
        <f t="shared" si="10"/>
        <v>1507115.0245985193</v>
      </c>
      <c r="P22" s="10">
        <f t="shared" si="10"/>
        <v>1535750.210065891</v>
      </c>
      <c r="Q22" s="7"/>
      <c r="R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5.75" customHeight="1" x14ac:dyDescent="0.25">
      <c r="A23" s="7" t="s">
        <v>30</v>
      </c>
      <c r="B23" s="7">
        <v>0</v>
      </c>
      <c r="C23" s="10">
        <f t="shared" ref="C23:P23" si="11">B23*(1+C$3)</f>
        <v>0</v>
      </c>
      <c r="D23" s="10">
        <f t="shared" si="11"/>
        <v>0</v>
      </c>
      <c r="E23" s="10">
        <f t="shared" si="11"/>
        <v>0</v>
      </c>
      <c r="F23" s="10">
        <f t="shared" si="11"/>
        <v>0</v>
      </c>
      <c r="G23" s="10">
        <f t="shared" si="11"/>
        <v>0</v>
      </c>
      <c r="H23" s="10">
        <f t="shared" si="11"/>
        <v>0</v>
      </c>
      <c r="I23" s="10">
        <f t="shared" si="11"/>
        <v>0</v>
      </c>
      <c r="J23" s="10">
        <f t="shared" si="11"/>
        <v>0</v>
      </c>
      <c r="K23" s="10">
        <f t="shared" si="11"/>
        <v>0</v>
      </c>
      <c r="L23" s="10">
        <f t="shared" si="11"/>
        <v>0</v>
      </c>
      <c r="M23" s="10">
        <f t="shared" si="11"/>
        <v>0</v>
      </c>
      <c r="N23" s="10">
        <f t="shared" si="11"/>
        <v>0</v>
      </c>
      <c r="O23" s="10">
        <f t="shared" si="11"/>
        <v>0</v>
      </c>
      <c r="P23" s="10">
        <f t="shared" si="11"/>
        <v>0</v>
      </c>
      <c r="Q23" s="7"/>
      <c r="R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5.75" customHeight="1" x14ac:dyDescent="0.25">
      <c r="A24" s="7" t="s">
        <v>31</v>
      </c>
      <c r="B24" s="7">
        <v>240000</v>
      </c>
      <c r="C24" s="10">
        <f t="shared" ref="C24:P24" si="12">B24*(1+C$3)</f>
        <v>244559.99999999997</v>
      </c>
      <c r="D24" s="10">
        <f t="shared" si="12"/>
        <v>249206.63999999996</v>
      </c>
      <c r="E24" s="10">
        <f t="shared" si="12"/>
        <v>253941.56615999993</v>
      </c>
      <c r="F24" s="10">
        <f t="shared" si="12"/>
        <v>258766.45591703992</v>
      </c>
      <c r="G24" s="10">
        <f t="shared" si="12"/>
        <v>263683.01857946365</v>
      </c>
      <c r="H24" s="10">
        <f t="shared" si="12"/>
        <v>268692.99593247345</v>
      </c>
      <c r="I24" s="10">
        <f t="shared" si="12"/>
        <v>273798.1628551904</v>
      </c>
      <c r="J24" s="10">
        <f t="shared" si="12"/>
        <v>279000.327949439</v>
      </c>
      <c r="K24" s="10">
        <f t="shared" si="12"/>
        <v>284301.3341804783</v>
      </c>
      <c r="L24" s="10">
        <f t="shared" si="12"/>
        <v>289703.05952990736</v>
      </c>
      <c r="M24" s="10">
        <f t="shared" si="12"/>
        <v>295207.4176609756</v>
      </c>
      <c r="N24" s="10">
        <f t="shared" si="12"/>
        <v>300816.35859653412</v>
      </c>
      <c r="O24" s="10">
        <f t="shared" si="12"/>
        <v>306531.86940986826</v>
      </c>
      <c r="P24" s="10">
        <f t="shared" si="12"/>
        <v>312355.97492865572</v>
      </c>
      <c r="Q24" s="7"/>
      <c r="R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5.75" customHeight="1" x14ac:dyDescent="0.25">
      <c r="A25" s="7" t="s">
        <v>32</v>
      </c>
      <c r="B25" s="7">
        <f>B2*0.0075</f>
        <v>377321.25</v>
      </c>
      <c r="C25" s="10">
        <f t="shared" ref="C25:P25" si="13">B25*(1+C$3)</f>
        <v>384490.35374999995</v>
      </c>
      <c r="D25" s="10">
        <f t="shared" si="13"/>
        <v>391795.6704712499</v>
      </c>
      <c r="E25" s="10">
        <f t="shared" si="13"/>
        <v>399239.78821020364</v>
      </c>
      <c r="F25" s="10">
        <f t="shared" si="13"/>
        <v>406825.34418619744</v>
      </c>
      <c r="G25" s="10">
        <f t="shared" si="13"/>
        <v>414555.02572573518</v>
      </c>
      <c r="H25" s="10">
        <f t="shared" si="13"/>
        <v>422431.5712145241</v>
      </c>
      <c r="I25" s="10">
        <f t="shared" si="13"/>
        <v>430457.7710676</v>
      </c>
      <c r="J25" s="10">
        <f t="shared" si="13"/>
        <v>438636.46871788433</v>
      </c>
      <c r="K25" s="10">
        <f t="shared" si="13"/>
        <v>446970.56162352412</v>
      </c>
      <c r="L25" s="10">
        <f t="shared" si="13"/>
        <v>455463.00229437102</v>
      </c>
      <c r="M25" s="10">
        <f t="shared" si="13"/>
        <v>464116.79933796404</v>
      </c>
      <c r="N25" s="10">
        <f t="shared" si="13"/>
        <v>472935.0185253853</v>
      </c>
      <c r="O25" s="10">
        <f t="shared" si="13"/>
        <v>481920.78387736756</v>
      </c>
      <c r="P25" s="10">
        <f t="shared" si="13"/>
        <v>491077.27877103753</v>
      </c>
      <c r="Q25" s="7"/>
      <c r="R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15.75" customHeight="1" x14ac:dyDescent="0.25">
      <c r="A27" s="7" t="s">
        <v>34</v>
      </c>
      <c r="B27" s="7">
        <f t="shared" ref="B27:P27" si="14">B8*-B7</f>
        <v>660000</v>
      </c>
      <c r="C27" s="7">
        <f t="shared" si="14"/>
        <v>646992.95803999994</v>
      </c>
      <c r="D27" s="7">
        <f t="shared" si="14"/>
        <v>632614.71243651991</v>
      </c>
      <c r="E27" s="7">
        <f t="shared" si="14"/>
        <v>616789.75124709925</v>
      </c>
      <c r="F27" s="7">
        <f t="shared" si="14"/>
        <v>599438.95160314813</v>
      </c>
      <c r="G27" s="7">
        <f t="shared" si="14"/>
        <v>580479.41534958559</v>
      </c>
      <c r="H27" s="7">
        <f t="shared" si="14"/>
        <v>559824.29734850838</v>
      </c>
      <c r="I27" s="7">
        <f t="shared" si="14"/>
        <v>537382.6261221309</v>
      </c>
      <c r="J27" s="7">
        <f t="shared" si="14"/>
        <v>513059.11649590841</v>
      </c>
      <c r="K27" s="7">
        <f t="shared" si="14"/>
        <v>486753.97388779576</v>
      </c>
      <c r="L27" s="7">
        <f t="shared" si="14"/>
        <v>458362.68987398152</v>
      </c>
      <c r="M27" s="7">
        <f t="shared" si="14"/>
        <v>427775.82864512678</v>
      </c>
      <c r="N27" s="7">
        <f t="shared" si="14"/>
        <v>394878.80395011953</v>
      </c>
      <c r="O27" s="7">
        <f t="shared" si="14"/>
        <v>359551.64610657952</v>
      </c>
      <c r="P27" s="7">
        <f t="shared" si="14"/>
        <v>321668.75863879418</v>
      </c>
      <c r="Q27" s="7"/>
      <c r="R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31934500</v>
      </c>
      <c r="C2" s="10">
        <f t="shared" ref="C2:P2" si="0">B2*(1+B3)</f>
        <v>32541255.499999996</v>
      </c>
      <c r="D2" s="10">
        <f t="shared" si="0"/>
        <v>33159539.354499992</v>
      </c>
      <c r="E2" s="10">
        <f t="shared" si="0"/>
        <v>33789570.602235489</v>
      </c>
      <c r="F2" s="10">
        <f t="shared" si="0"/>
        <v>34431572.443677962</v>
      </c>
      <c r="G2" s="10">
        <f t="shared" si="0"/>
        <v>35085772.32010784</v>
      </c>
      <c r="H2" s="10">
        <f t="shared" si="0"/>
        <v>35752401.994189888</v>
      </c>
      <c r="I2" s="10">
        <f t="shared" si="0"/>
        <v>36431697.63207949</v>
      </c>
      <c r="J2" s="10">
        <f t="shared" si="0"/>
        <v>37123899.887088999</v>
      </c>
      <c r="K2" s="10">
        <f t="shared" si="0"/>
        <v>37829253.984943688</v>
      </c>
      <c r="L2" s="10">
        <f t="shared" si="0"/>
        <v>38548009.810657613</v>
      </c>
      <c r="M2" s="10">
        <f t="shared" si="0"/>
        <v>39280421.997060105</v>
      </c>
      <c r="N2" s="10">
        <f t="shared" si="0"/>
        <v>40026750.01500424</v>
      </c>
      <c r="O2" s="10">
        <f t="shared" si="0"/>
        <v>40787258.265289314</v>
      </c>
      <c r="P2" s="10">
        <f t="shared" si="0"/>
        <v>41562216.172329806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1.9E-2</v>
      </c>
      <c r="C3" s="5">
        <v>1.9E-2</v>
      </c>
      <c r="D3" s="5">
        <v>1.9E-2</v>
      </c>
      <c r="E3" s="5">
        <v>1.9E-2</v>
      </c>
      <c r="F3" s="5">
        <v>1.9E-2</v>
      </c>
      <c r="G3" s="5">
        <v>1.9E-2</v>
      </c>
      <c r="H3" s="5">
        <v>1.9E-2</v>
      </c>
      <c r="I3" s="5">
        <v>1.9E-2</v>
      </c>
      <c r="J3" s="5">
        <v>1.9E-2</v>
      </c>
      <c r="K3" s="5">
        <v>1.9E-2</v>
      </c>
      <c r="L3" s="5">
        <v>1.9E-2</v>
      </c>
      <c r="M3" s="5">
        <v>1.9E-2</v>
      </c>
      <c r="N3" s="5">
        <v>1.9E-2</v>
      </c>
      <c r="O3" s="5">
        <v>1.9E-2</v>
      </c>
      <c r="P3" s="5">
        <v>1.9E-2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6">
        <v>2210000</v>
      </c>
      <c r="C4" s="11">
        <f t="shared" ref="C4:P4" si="1">B4*(1+B5)</f>
        <v>2235415</v>
      </c>
      <c r="D4" s="11">
        <f t="shared" si="1"/>
        <v>2261122.2725</v>
      </c>
      <c r="E4" s="11">
        <f t="shared" si="1"/>
        <v>2287125.17863375</v>
      </c>
      <c r="F4" s="11">
        <f t="shared" si="1"/>
        <v>2313427.118188038</v>
      </c>
      <c r="G4" s="11">
        <f t="shared" si="1"/>
        <v>2340031.5300472006</v>
      </c>
      <c r="H4" s="11">
        <f t="shared" si="1"/>
        <v>2366941.8926427434</v>
      </c>
      <c r="I4" s="11">
        <f t="shared" si="1"/>
        <v>2394161.7244081353</v>
      </c>
      <c r="J4" s="11">
        <f t="shared" si="1"/>
        <v>2421694.5842388291</v>
      </c>
      <c r="K4" s="11">
        <f t="shared" si="1"/>
        <v>2449544.0719575756</v>
      </c>
      <c r="L4" s="11">
        <f t="shared" si="1"/>
        <v>2477713.8287850879</v>
      </c>
      <c r="M4" s="11">
        <f t="shared" si="1"/>
        <v>2506207.5378161166</v>
      </c>
      <c r="N4" s="11">
        <f t="shared" si="1"/>
        <v>2535028.9245010023</v>
      </c>
      <c r="O4" s="11">
        <f t="shared" si="1"/>
        <v>2564181.757132764</v>
      </c>
      <c r="P4" s="11">
        <f t="shared" si="1"/>
        <v>2593669.8473397908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7" t="s">
        <v>16</v>
      </c>
      <c r="B6" s="9">
        <f t="shared" ref="B6:P6" si="2">B2/B4</f>
        <v>14.45</v>
      </c>
      <c r="C6" s="12">
        <f t="shared" si="2"/>
        <v>14.557142857142855</v>
      </c>
      <c r="D6" s="12">
        <f t="shared" si="2"/>
        <v>14.665080149706938</v>
      </c>
      <c r="E6" s="12">
        <f t="shared" si="2"/>
        <v>14.773817768216874</v>
      </c>
      <c r="F6" s="12">
        <f t="shared" si="2"/>
        <v>14.883361646873945</v>
      </c>
      <c r="G6" s="12">
        <f t="shared" si="2"/>
        <v>14.993717763879928</v>
      </c>
      <c r="H6" s="12">
        <f t="shared" si="2"/>
        <v>15.104892141763369</v>
      </c>
      <c r="I6" s="12">
        <f t="shared" si="2"/>
        <v>15.216890847708223</v>
      </c>
      <c r="J6" s="12">
        <f t="shared" si="2"/>
        <v>15.329719993885</v>
      </c>
      <c r="K6" s="12">
        <f t="shared" si="2"/>
        <v>15.443385737784293</v>
      </c>
      <c r="L6" s="12">
        <f t="shared" si="2"/>
        <v>15.557894282552835</v>
      </c>
      <c r="M6" s="12">
        <f t="shared" si="2"/>
        <v>15.673251877332019</v>
      </c>
      <c r="N6" s="12">
        <f t="shared" si="2"/>
        <v>15.789464817598933</v>
      </c>
      <c r="O6" s="12">
        <f t="shared" si="2"/>
        <v>15.906539445509946</v>
      </c>
      <c r="P6" s="12">
        <f t="shared" si="2"/>
        <v>16.024482150246794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7" t="s">
        <v>17</v>
      </c>
      <c r="B7" s="7">
        <v>-8400000</v>
      </c>
      <c r="C7" s="10">
        <f t="shared" ref="C7:P7" si="3">B7+B14</f>
        <v>-8067562.9100000001</v>
      </c>
      <c r="D7" s="10">
        <f t="shared" si="3"/>
        <v>-7704945.7164249998</v>
      </c>
      <c r="E7" s="10">
        <f t="shared" si="3"/>
        <v>-7310417.6030621231</v>
      </c>
      <c r="F7" s="10">
        <f t="shared" si="3"/>
        <v>-6882158.7345695663</v>
      </c>
      <c r="G7" s="10">
        <f t="shared" si="3"/>
        <v>-6418255.8426325396</v>
      </c>
      <c r="H7" s="10">
        <f t="shared" si="3"/>
        <v>-5916697.5962158581</v>
      </c>
      <c r="I7" s="10">
        <f t="shared" si="3"/>
        <v>-5375369.7454070654</v>
      </c>
      <c r="J7" s="10">
        <f t="shared" si="3"/>
        <v>-4792050.0278337663</v>
      </c>
      <c r="K7" s="10">
        <f t="shared" si="3"/>
        <v>-4164402.8261038763</v>
      </c>
      <c r="L7" s="10">
        <f t="shared" si="3"/>
        <v>-3489973.5641565705</v>
      </c>
      <c r="M7" s="10">
        <f t="shared" si="3"/>
        <v>-2766182.8298235666</v>
      </c>
      <c r="N7" s="10">
        <f t="shared" si="3"/>
        <v>-1990320.2102837148</v>
      </c>
      <c r="O7" s="10">
        <f t="shared" si="3"/>
        <v>-1159537.8264472412</v>
      </c>
      <c r="P7" s="10">
        <f t="shared" si="3"/>
        <v>-270843.55162802944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4.8500000000000001E-2</v>
      </c>
      <c r="C8" s="5">
        <v>4.8500000000000001E-2</v>
      </c>
      <c r="D8" s="5">
        <v>4.8500000000000001E-2</v>
      </c>
      <c r="E8" s="5">
        <v>4.8500000000000001E-2</v>
      </c>
      <c r="F8" s="5">
        <v>4.8500000000000001E-2</v>
      </c>
      <c r="G8" s="5">
        <v>4.8500000000000001E-2</v>
      </c>
      <c r="H8" s="5">
        <v>4.8500000000000001E-2</v>
      </c>
      <c r="I8" s="5">
        <v>4.8500000000000001E-2</v>
      </c>
      <c r="J8" s="5">
        <v>4.8500000000000001E-2</v>
      </c>
      <c r="K8" s="5">
        <v>4.8500000000000001E-2</v>
      </c>
      <c r="L8" s="5">
        <v>4.8500000000000001E-2</v>
      </c>
      <c r="M8" s="5">
        <v>4.8500000000000001E-2</v>
      </c>
      <c r="N8" s="5">
        <v>4.8500000000000001E-2</v>
      </c>
      <c r="O8" s="5">
        <v>4.8500000000000001E-2</v>
      </c>
      <c r="P8" s="5">
        <v>4.8500000000000001E-2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-0.26303840673879347</v>
      </c>
      <c r="C9" s="13">
        <f t="shared" si="4"/>
        <v>-0.2479179978166485</v>
      </c>
      <c r="D9" s="13">
        <f t="shared" si="4"/>
        <v>-0.23235985379813132</v>
      </c>
      <c r="E9" s="13">
        <f t="shared" si="4"/>
        <v>-0.21635130227368063</v>
      </c>
      <c r="F9" s="13">
        <f t="shared" si="4"/>
        <v>-0.19987930396810011</v>
      </c>
      <c r="G9" s="13">
        <f t="shared" si="4"/>
        <v>-0.18293044211981629</v>
      </c>
      <c r="H9" s="13">
        <f t="shared" si="4"/>
        <v>-0.16549091155266654</v>
      </c>
      <c r="I9" s="13">
        <f t="shared" si="4"/>
        <v>-0.14754650743131575</v>
      </c>
      <c r="J9" s="13">
        <f t="shared" si="4"/>
        <v>-0.12908261369114271</v>
      </c>
      <c r="K9" s="13">
        <f t="shared" si="4"/>
        <v>-0.11008419113317271</v>
      </c>
      <c r="L9" s="13">
        <f t="shared" si="4"/>
        <v>-9.0535765174358629E-2</v>
      </c>
      <c r="M9" s="13">
        <f t="shared" si="4"/>
        <v>-7.0421413243233436E-2</v>
      </c>
      <c r="N9" s="13">
        <f t="shared" si="4"/>
        <v>-4.9724751810667434E-2</v>
      </c>
      <c r="O9" s="13">
        <f t="shared" si="4"/>
        <v>-2.8428923045166501E-2</v>
      </c>
      <c r="P9" s="13">
        <f t="shared" si="4"/>
        <v>-6.5165810818419373E-3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0.09</v>
      </c>
      <c r="C10" s="1">
        <v>0.09</v>
      </c>
      <c r="D10" s="1">
        <v>0.09</v>
      </c>
      <c r="E10" s="1">
        <v>0.09</v>
      </c>
      <c r="F10" s="1">
        <v>0.09</v>
      </c>
      <c r="G10" s="1">
        <v>0.09</v>
      </c>
      <c r="H10" s="1">
        <v>0.09</v>
      </c>
      <c r="I10" s="1">
        <v>0.09</v>
      </c>
      <c r="J10" s="1">
        <v>0.09</v>
      </c>
      <c r="K10" s="1">
        <v>0.09</v>
      </c>
      <c r="L10" s="1">
        <v>0.09</v>
      </c>
      <c r="M10" s="1">
        <v>0.09</v>
      </c>
      <c r="N10" s="1">
        <v>0.09</v>
      </c>
      <c r="O10" s="1">
        <v>0.09</v>
      </c>
      <c r="P10" s="1">
        <v>0.09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5.8000000000000003E-2</v>
      </c>
      <c r="C11" s="5">
        <v>5.8000000000000003E-2</v>
      </c>
      <c r="D11" s="5">
        <v>5.8000000000000003E-2</v>
      </c>
      <c r="E11" s="5">
        <v>5.8000000000000003E-2</v>
      </c>
      <c r="F11" s="5">
        <v>5.8000000000000003E-2</v>
      </c>
      <c r="G11" s="5">
        <v>5.8000000000000003E-2</v>
      </c>
      <c r="H11" s="5">
        <v>5.8000000000000003E-2</v>
      </c>
      <c r="I11" s="5">
        <v>5.8000000000000003E-2</v>
      </c>
      <c r="J11" s="5">
        <v>5.8000000000000003E-2</v>
      </c>
      <c r="K11" s="5">
        <v>5.8000000000000003E-2</v>
      </c>
      <c r="L11" s="5">
        <v>5.8000000000000003E-2</v>
      </c>
      <c r="M11" s="5">
        <v>5.8000000000000003E-2</v>
      </c>
      <c r="N11" s="5">
        <v>5.8000000000000003E-2</v>
      </c>
      <c r="O11" s="5">
        <v>5.8000000000000003E-2</v>
      </c>
      <c r="P11" s="5">
        <v>5.8000000000000003E-2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6.2E-2</v>
      </c>
      <c r="C12" s="5">
        <v>6.2E-2</v>
      </c>
      <c r="D12" s="5">
        <v>6.2E-2</v>
      </c>
      <c r="E12" s="5">
        <v>6.2E-2</v>
      </c>
      <c r="F12" s="5">
        <v>6.2E-2</v>
      </c>
      <c r="G12" s="5">
        <v>6.2E-2</v>
      </c>
      <c r="H12" s="5">
        <v>6.2E-2</v>
      </c>
      <c r="I12" s="5">
        <v>6.2E-2</v>
      </c>
      <c r="J12" s="5">
        <v>6.2E-2</v>
      </c>
      <c r="K12" s="5">
        <v>6.2E-2</v>
      </c>
      <c r="L12" s="5">
        <v>6.2E-2</v>
      </c>
      <c r="M12" s="5">
        <v>6.2E-2</v>
      </c>
      <c r="N12" s="5">
        <v>6.2E-2</v>
      </c>
      <c r="O12" s="5">
        <v>6.2E-2</v>
      </c>
      <c r="P12" s="5">
        <v>6.2E-2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332437.08999999985</v>
      </c>
      <c r="C14" s="10">
        <f t="shared" si="5"/>
        <v>362617.19357500016</v>
      </c>
      <c r="D14" s="10">
        <f t="shared" si="5"/>
        <v>394528.11336287716</v>
      </c>
      <c r="E14" s="10">
        <f t="shared" si="5"/>
        <v>428258.86849255674</v>
      </c>
      <c r="F14" s="10">
        <f t="shared" si="5"/>
        <v>463902.89193702629</v>
      </c>
      <c r="G14" s="10">
        <f t="shared" si="5"/>
        <v>501558.24641668145</v>
      </c>
      <c r="H14" s="10">
        <f t="shared" si="5"/>
        <v>541327.85080879321</v>
      </c>
      <c r="I14" s="10">
        <f t="shared" si="5"/>
        <v>583319.71757329931</v>
      </c>
      <c r="J14" s="10">
        <f t="shared" si="5"/>
        <v>627647.20172988996</v>
      </c>
      <c r="K14" s="10">
        <f t="shared" si="5"/>
        <v>674429.26194730611</v>
      </c>
      <c r="L14" s="10">
        <f t="shared" si="5"/>
        <v>723790.7343330041</v>
      </c>
      <c r="M14" s="10">
        <f t="shared" si="5"/>
        <v>775862.61953985179</v>
      </c>
      <c r="N14" s="10">
        <f t="shared" si="5"/>
        <v>830782.38383647357</v>
      </c>
      <c r="O14" s="10">
        <f t="shared" si="5"/>
        <v>888694.2748192118</v>
      </c>
      <c r="P14" s="10">
        <f t="shared" si="5"/>
        <v>949749.65247657965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2146637.09</v>
      </c>
      <c r="C16" s="7">
        <f t="shared" si="6"/>
        <v>2187423.19471</v>
      </c>
      <c r="D16" s="7">
        <f t="shared" si="6"/>
        <v>2228984.2354094894</v>
      </c>
      <c r="E16" s="7">
        <f t="shared" si="6"/>
        <v>2271334.9358822694</v>
      </c>
      <c r="F16" s="7">
        <f t="shared" si="6"/>
        <v>2314490.2996640326</v>
      </c>
      <c r="G16" s="7">
        <f t="shared" si="6"/>
        <v>2358465.615357649</v>
      </c>
      <c r="H16" s="7">
        <f t="shared" si="6"/>
        <v>2403276.4620494442</v>
      </c>
      <c r="I16" s="7">
        <f t="shared" si="6"/>
        <v>2448938.7148283832</v>
      </c>
      <c r="J16" s="7">
        <f t="shared" si="6"/>
        <v>2495468.5504101226</v>
      </c>
      <c r="K16" s="7">
        <f t="shared" si="6"/>
        <v>2542882.4528679145</v>
      </c>
      <c r="L16" s="7">
        <f t="shared" si="6"/>
        <v>2591197.219472405</v>
      </c>
      <c r="M16" s="7">
        <f t="shared" si="6"/>
        <v>2640429.9666423802</v>
      </c>
      <c r="N16" s="7">
        <f t="shared" si="6"/>
        <v>2690598.1360085849</v>
      </c>
      <c r="O16" s="7">
        <f t="shared" si="6"/>
        <v>2741719.5005927477</v>
      </c>
      <c r="P16" s="7">
        <f t="shared" si="6"/>
        <v>2793812.1711040093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1979939</v>
      </c>
      <c r="C17" s="10">
        <f t="shared" si="7"/>
        <v>2017557.8409999998</v>
      </c>
      <c r="D17" s="10">
        <f t="shared" si="7"/>
        <v>2055891.4399789996</v>
      </c>
      <c r="E17" s="10">
        <f t="shared" si="7"/>
        <v>2094953.3773386003</v>
      </c>
      <c r="F17" s="10">
        <f t="shared" si="7"/>
        <v>2134757.4915080336</v>
      </c>
      <c r="G17" s="10">
        <f t="shared" si="7"/>
        <v>2175317.8838466862</v>
      </c>
      <c r="H17" s="10">
        <f t="shared" si="7"/>
        <v>2216648.9236397729</v>
      </c>
      <c r="I17" s="10">
        <f t="shared" si="7"/>
        <v>2258765.2531889281</v>
      </c>
      <c r="J17" s="10">
        <f t="shared" si="7"/>
        <v>2301681.7929995181</v>
      </c>
      <c r="K17" s="10">
        <f t="shared" si="7"/>
        <v>2345413.7470665085</v>
      </c>
      <c r="L17" s="10">
        <f t="shared" si="7"/>
        <v>2389976.6082607722</v>
      </c>
      <c r="M17" s="10">
        <f t="shared" si="7"/>
        <v>2435386.1638177265</v>
      </c>
      <c r="N17" s="10">
        <f t="shared" si="7"/>
        <v>2481658.5009302627</v>
      </c>
      <c r="O17" s="10">
        <f t="shared" si="7"/>
        <v>2528810.0124479374</v>
      </c>
      <c r="P17" s="10">
        <f t="shared" si="7"/>
        <v>2576857.4026844478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166698.09</v>
      </c>
      <c r="C18" s="10">
        <f t="shared" si="8"/>
        <v>169865.35370999997</v>
      </c>
      <c r="D18" s="10">
        <f t="shared" si="8"/>
        <v>173092.79543048996</v>
      </c>
      <c r="E18" s="10">
        <f t="shared" si="8"/>
        <v>176381.55854366923</v>
      </c>
      <c r="F18" s="10">
        <f t="shared" si="8"/>
        <v>179732.80815599897</v>
      </c>
      <c r="G18" s="10">
        <f t="shared" si="8"/>
        <v>183147.73151096291</v>
      </c>
      <c r="H18" s="10">
        <f t="shared" si="8"/>
        <v>186627.53840967122</v>
      </c>
      <c r="I18" s="10">
        <f t="shared" si="8"/>
        <v>190173.46163945494</v>
      </c>
      <c r="J18" s="10">
        <f t="shared" si="8"/>
        <v>193786.75741060456</v>
      </c>
      <c r="K18" s="10">
        <f t="shared" si="8"/>
        <v>197468.70580140603</v>
      </c>
      <c r="L18" s="10">
        <f t="shared" si="8"/>
        <v>201220.61121163273</v>
      </c>
      <c r="M18" s="10">
        <f t="shared" si="8"/>
        <v>205043.80282465374</v>
      </c>
      <c r="N18" s="10">
        <f t="shared" si="8"/>
        <v>208939.63507832211</v>
      </c>
      <c r="O18" s="10">
        <f t="shared" si="8"/>
        <v>212909.48814481022</v>
      </c>
      <c r="P18" s="10">
        <f t="shared" si="8"/>
        <v>216954.76841956159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>SUM(B22:B28)</f>
        <v>1814200</v>
      </c>
      <c r="C21" s="7">
        <f t="shared" ref="C21:P21" si="9">SUM(C22:C27)</f>
        <v>1824806.0011349998</v>
      </c>
      <c r="D21" s="7">
        <f t="shared" si="9"/>
        <v>1834456.1220466122</v>
      </c>
      <c r="E21" s="7">
        <f t="shared" si="9"/>
        <v>1843076.0673897127</v>
      </c>
      <c r="F21" s="7">
        <f t="shared" si="9"/>
        <v>1850587.4077270064</v>
      </c>
      <c r="G21" s="7">
        <f t="shared" si="9"/>
        <v>1856907.3689409676</v>
      </c>
      <c r="H21" s="7">
        <f t="shared" si="9"/>
        <v>1861948.611240651</v>
      </c>
      <c r="I21" s="7">
        <f t="shared" si="9"/>
        <v>1865618.9972550839</v>
      </c>
      <c r="J21" s="7">
        <f t="shared" si="9"/>
        <v>1867821.3486802327</v>
      </c>
      <c r="K21" s="7">
        <f t="shared" si="9"/>
        <v>1868453.1909206084</v>
      </c>
      <c r="L21" s="7">
        <f t="shared" si="9"/>
        <v>1867406.4851394009</v>
      </c>
      <c r="M21" s="7">
        <f t="shared" si="9"/>
        <v>1864567.3471025284</v>
      </c>
      <c r="N21" s="7">
        <f t="shared" si="9"/>
        <v>1859815.7521721113</v>
      </c>
      <c r="O21" s="7">
        <f t="shared" si="9"/>
        <v>1853025.2257735359</v>
      </c>
      <c r="P21" s="7">
        <f t="shared" si="9"/>
        <v>1844062.5186274296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15">
        <v>1010000</v>
      </c>
      <c r="C22" s="10">
        <f t="shared" ref="C22:P22" si="10">B22*(1+C$3)</f>
        <v>1029189.9999999999</v>
      </c>
      <c r="D22" s="10">
        <f t="shared" si="10"/>
        <v>1048744.6099999999</v>
      </c>
      <c r="E22" s="10">
        <f t="shared" si="10"/>
        <v>1068670.7575899998</v>
      </c>
      <c r="F22" s="10">
        <f t="shared" si="10"/>
        <v>1088975.5019842098</v>
      </c>
      <c r="G22" s="10">
        <f t="shared" si="10"/>
        <v>1109666.0365219095</v>
      </c>
      <c r="H22" s="10">
        <f t="shared" si="10"/>
        <v>1130749.6912158257</v>
      </c>
      <c r="I22" s="10">
        <f t="shared" si="10"/>
        <v>1152233.9353489263</v>
      </c>
      <c r="J22" s="10">
        <f t="shared" si="10"/>
        <v>1174126.3801205559</v>
      </c>
      <c r="K22" s="10">
        <f t="shared" si="10"/>
        <v>1196434.7813428463</v>
      </c>
      <c r="L22" s="10">
        <f t="shared" si="10"/>
        <v>1219167.0421883604</v>
      </c>
      <c r="M22" s="10">
        <f t="shared" si="10"/>
        <v>1242331.2159899392</v>
      </c>
      <c r="N22" s="10">
        <f t="shared" si="10"/>
        <v>1265935.5090937479</v>
      </c>
      <c r="O22" s="10">
        <f t="shared" si="10"/>
        <v>1289988.2837665291</v>
      </c>
      <c r="P22" s="10">
        <f t="shared" si="10"/>
        <v>1314498.0611580929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15">
        <v>0</v>
      </c>
      <c r="C23" s="10">
        <f t="shared" ref="C23:P23" si="11">B23*(1+C$3)</f>
        <v>0</v>
      </c>
      <c r="D23" s="10">
        <f t="shared" si="11"/>
        <v>0</v>
      </c>
      <c r="E23" s="10">
        <f t="shared" si="11"/>
        <v>0</v>
      </c>
      <c r="F23" s="10">
        <f t="shared" si="11"/>
        <v>0</v>
      </c>
      <c r="G23" s="10">
        <f t="shared" si="11"/>
        <v>0</v>
      </c>
      <c r="H23" s="10">
        <f t="shared" si="11"/>
        <v>0</v>
      </c>
      <c r="I23" s="10">
        <f t="shared" si="11"/>
        <v>0</v>
      </c>
      <c r="J23" s="10">
        <f t="shared" si="11"/>
        <v>0</v>
      </c>
      <c r="K23" s="10">
        <f t="shared" si="11"/>
        <v>0</v>
      </c>
      <c r="L23" s="10">
        <f t="shared" si="11"/>
        <v>0</v>
      </c>
      <c r="M23" s="10">
        <f t="shared" si="11"/>
        <v>0</v>
      </c>
      <c r="N23" s="10">
        <f t="shared" si="11"/>
        <v>0</v>
      </c>
      <c r="O23" s="10">
        <f t="shared" si="11"/>
        <v>0</v>
      </c>
      <c r="P23" s="10">
        <f t="shared" si="11"/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15">
        <v>220000</v>
      </c>
      <c r="C24" s="10">
        <f t="shared" ref="C24:P24" si="12">B24*(1+C$3)</f>
        <v>224179.99999999997</v>
      </c>
      <c r="D24" s="10">
        <f t="shared" si="12"/>
        <v>228439.41999999995</v>
      </c>
      <c r="E24" s="10">
        <f t="shared" si="12"/>
        <v>232779.76897999994</v>
      </c>
      <c r="F24" s="10">
        <f t="shared" si="12"/>
        <v>237202.58459061992</v>
      </c>
      <c r="G24" s="10">
        <f t="shared" si="12"/>
        <v>241709.43369784168</v>
      </c>
      <c r="H24" s="10">
        <f t="shared" si="12"/>
        <v>246301.91293810066</v>
      </c>
      <c r="I24" s="10">
        <f t="shared" si="12"/>
        <v>250981.64928392455</v>
      </c>
      <c r="J24" s="10">
        <f t="shared" si="12"/>
        <v>255750.30062031909</v>
      </c>
      <c r="K24" s="10">
        <f t="shared" si="12"/>
        <v>260609.55633210513</v>
      </c>
      <c r="L24" s="10">
        <f t="shared" si="12"/>
        <v>265561.13790241512</v>
      </c>
      <c r="M24" s="10">
        <f t="shared" si="12"/>
        <v>270606.79952256096</v>
      </c>
      <c r="N24" s="10">
        <f t="shared" si="12"/>
        <v>275748.32871348958</v>
      </c>
      <c r="O24" s="10">
        <f t="shared" si="12"/>
        <v>280987.54695904587</v>
      </c>
      <c r="P24" s="10">
        <f t="shared" si="12"/>
        <v>286326.31035126769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15">
        <f>B4*0.08</f>
        <v>176800</v>
      </c>
      <c r="C25" s="10">
        <f t="shared" ref="C25:P25" si="13">B25*(1+C$3)</f>
        <v>180159.19999999998</v>
      </c>
      <c r="D25" s="10">
        <f t="shared" si="13"/>
        <v>183582.22479999997</v>
      </c>
      <c r="E25" s="10">
        <f t="shared" si="13"/>
        <v>187070.28707119994</v>
      </c>
      <c r="F25" s="10">
        <f t="shared" si="13"/>
        <v>190624.62252555272</v>
      </c>
      <c r="G25" s="10">
        <f t="shared" si="13"/>
        <v>194246.49035353822</v>
      </c>
      <c r="H25" s="10">
        <f t="shared" si="13"/>
        <v>197937.17367025543</v>
      </c>
      <c r="I25" s="10">
        <f t="shared" si="13"/>
        <v>201697.97996999027</v>
      </c>
      <c r="J25" s="10">
        <f t="shared" si="13"/>
        <v>205530.24158942007</v>
      </c>
      <c r="K25" s="10">
        <f t="shared" si="13"/>
        <v>209435.31617961903</v>
      </c>
      <c r="L25" s="10">
        <f t="shared" si="13"/>
        <v>213414.58718703178</v>
      </c>
      <c r="M25" s="10">
        <f t="shared" si="13"/>
        <v>217469.46434358536</v>
      </c>
      <c r="N25" s="10">
        <f t="shared" si="13"/>
        <v>221601.38416611348</v>
      </c>
      <c r="O25" s="10">
        <f t="shared" si="13"/>
        <v>225811.81046526961</v>
      </c>
      <c r="P25" s="10">
        <f t="shared" si="13"/>
        <v>230102.23486410972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 t="shared" ref="B27:P27" si="14">B8*-B7</f>
        <v>407400</v>
      </c>
      <c r="C27" s="7">
        <f t="shared" si="14"/>
        <v>391276.80113500002</v>
      </c>
      <c r="D27" s="7">
        <f t="shared" si="14"/>
        <v>373689.8672466125</v>
      </c>
      <c r="E27" s="7">
        <f t="shared" si="14"/>
        <v>354555.253748513</v>
      </c>
      <c r="F27" s="7">
        <f t="shared" si="14"/>
        <v>333784.69862662395</v>
      </c>
      <c r="G27" s="7">
        <f t="shared" si="14"/>
        <v>311285.40836767817</v>
      </c>
      <c r="H27" s="7">
        <f t="shared" si="14"/>
        <v>286959.8334164691</v>
      </c>
      <c r="I27" s="7">
        <f t="shared" si="14"/>
        <v>260705.43265224269</v>
      </c>
      <c r="J27" s="7">
        <f t="shared" si="14"/>
        <v>232414.42634993768</v>
      </c>
      <c r="K27" s="7">
        <f t="shared" si="14"/>
        <v>201973.537066038</v>
      </c>
      <c r="L27" s="7">
        <f t="shared" si="14"/>
        <v>169263.71786159367</v>
      </c>
      <c r="M27" s="7">
        <f t="shared" si="14"/>
        <v>134159.867246443</v>
      </c>
      <c r="N27" s="7">
        <f t="shared" si="14"/>
        <v>96530.530198760171</v>
      </c>
      <c r="O27" s="7">
        <f t="shared" si="14"/>
        <v>56237.584582691205</v>
      </c>
      <c r="P27" s="7">
        <f t="shared" si="14"/>
        <v>13135.912253959428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2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40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40" ht="15.75" customHeight="1" x14ac:dyDescent="0.25">
      <c r="A2" s="7" t="s">
        <v>12</v>
      </c>
      <c r="B2" s="7">
        <v>162870000</v>
      </c>
      <c r="C2" s="7">
        <f t="shared" ref="C2:P2" si="0">B2*(1+B3)</f>
        <v>166045965</v>
      </c>
      <c r="D2" s="7">
        <f t="shared" si="0"/>
        <v>169283861.31750003</v>
      </c>
      <c r="E2" s="7">
        <f t="shared" si="0"/>
        <v>172584896.61319128</v>
      </c>
      <c r="F2" s="7">
        <f t="shared" si="0"/>
        <v>175950302.09714851</v>
      </c>
      <c r="G2" s="7">
        <f t="shared" si="0"/>
        <v>179381332.98804292</v>
      </c>
      <c r="H2" s="7">
        <f t="shared" si="0"/>
        <v>182879268.98130977</v>
      </c>
      <c r="I2" s="7">
        <f t="shared" si="0"/>
        <v>186445414.72644532</v>
      </c>
      <c r="J2" s="7">
        <f t="shared" si="0"/>
        <v>190081100.313611</v>
      </c>
      <c r="K2" s="7">
        <f t="shared" si="0"/>
        <v>193787681.76972643</v>
      </c>
      <c r="L2" s="7">
        <f t="shared" si="0"/>
        <v>197566541.5642361</v>
      </c>
      <c r="M2" s="7">
        <f t="shared" si="0"/>
        <v>201419089.12473872</v>
      </c>
      <c r="N2" s="7">
        <f t="shared" si="0"/>
        <v>205346761.36267114</v>
      </c>
      <c r="O2" s="7">
        <f t="shared" si="0"/>
        <v>209351023.20924324</v>
      </c>
      <c r="P2" s="7">
        <f t="shared" si="0"/>
        <v>213433368.16182351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ht="15.75" customHeight="1" x14ac:dyDescent="0.25">
      <c r="A3" s="5" t="s">
        <v>13</v>
      </c>
      <c r="B3" s="5">
        <v>1.95E-2</v>
      </c>
      <c r="C3" s="5">
        <v>1.95E-2</v>
      </c>
      <c r="D3" s="5">
        <v>1.95E-2</v>
      </c>
      <c r="E3" s="5">
        <v>1.95E-2</v>
      </c>
      <c r="F3" s="5">
        <v>1.95E-2</v>
      </c>
      <c r="G3" s="5">
        <v>1.95E-2</v>
      </c>
      <c r="H3" s="5">
        <v>1.95E-2</v>
      </c>
      <c r="I3" s="5">
        <v>1.95E-2</v>
      </c>
      <c r="J3" s="5">
        <v>1.95E-2</v>
      </c>
      <c r="K3" s="5">
        <v>1.95E-2</v>
      </c>
      <c r="L3" s="5">
        <v>1.95E-2</v>
      </c>
      <c r="M3" s="5">
        <v>1.95E-2</v>
      </c>
      <c r="N3" s="5">
        <v>1.95E-2</v>
      </c>
      <c r="O3" s="5">
        <v>1.95E-2</v>
      </c>
      <c r="P3" s="5">
        <v>1.95E-2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5.75" customHeight="1" x14ac:dyDescent="0.25">
      <c r="A4" s="6" t="s">
        <v>14</v>
      </c>
      <c r="B4" s="6">
        <v>8505000</v>
      </c>
      <c r="C4" s="6">
        <f t="shared" ref="C4:P4" si="1">B4*(1+B5)</f>
        <v>8602807.5</v>
      </c>
      <c r="D4" s="6">
        <f t="shared" si="1"/>
        <v>8701739.7862500008</v>
      </c>
      <c r="E4" s="6">
        <f t="shared" si="1"/>
        <v>8801809.7937918771</v>
      </c>
      <c r="F4" s="6">
        <f t="shared" si="1"/>
        <v>8903030.6064204834</v>
      </c>
      <c r="G4" s="6">
        <f t="shared" si="1"/>
        <v>9005415.4583943188</v>
      </c>
      <c r="H4" s="6">
        <f t="shared" si="1"/>
        <v>9108977.7361658532</v>
      </c>
      <c r="I4" s="6">
        <f t="shared" si="1"/>
        <v>9213730.9801317602</v>
      </c>
      <c r="J4" s="6">
        <f t="shared" si="1"/>
        <v>9319688.8864032757</v>
      </c>
      <c r="K4" s="6">
        <f t="shared" si="1"/>
        <v>9426865.3085969146</v>
      </c>
      <c r="L4" s="6">
        <f t="shared" si="1"/>
        <v>9535274.2596457805</v>
      </c>
      <c r="M4" s="6">
        <f t="shared" si="1"/>
        <v>9644929.9136317074</v>
      </c>
      <c r="N4" s="6">
        <f t="shared" si="1"/>
        <v>9755846.6076384727</v>
      </c>
      <c r="O4" s="6">
        <f t="shared" si="1"/>
        <v>9868038.8436263166</v>
      </c>
      <c r="P4" s="6">
        <f t="shared" si="1"/>
        <v>9981521.2903280202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15.75" customHeight="1" x14ac:dyDescent="0.25">
      <c r="A6" s="9" t="s">
        <v>16</v>
      </c>
      <c r="B6" s="9">
        <f t="shared" ref="B6:P6" si="2">B2/B4</f>
        <v>19.149911816578484</v>
      </c>
      <c r="C6" s="9">
        <f t="shared" si="2"/>
        <v>19.301369349482712</v>
      </c>
      <c r="D6" s="9">
        <f t="shared" si="2"/>
        <v>19.454024766977387</v>
      </c>
      <c r="E6" s="9">
        <f t="shared" si="2"/>
        <v>19.607887543186795</v>
      </c>
      <c r="F6" s="9">
        <f t="shared" si="2"/>
        <v>19.762967227166524</v>
      </c>
      <c r="G6" s="9">
        <f t="shared" si="2"/>
        <v>19.919273443496067</v>
      </c>
      <c r="H6" s="9">
        <f t="shared" si="2"/>
        <v>20.076815892876166</v>
      </c>
      <c r="I6" s="9">
        <f t="shared" si="2"/>
        <v>20.235604352730849</v>
      </c>
      <c r="J6" s="9">
        <f t="shared" si="2"/>
        <v>20.395648677814236</v>
      </c>
      <c r="K6" s="9">
        <f t="shared" si="2"/>
        <v>20.556958800822159</v>
      </c>
      <c r="L6" s="9">
        <f t="shared" si="2"/>
        <v>20.71954473300859</v>
      </c>
      <c r="M6" s="9">
        <f t="shared" si="2"/>
        <v>20.883416564806978</v>
      </c>
      <c r="N6" s="9">
        <f t="shared" si="2"/>
        <v>21.048584466456465</v>
      </c>
      <c r="O6" s="9">
        <f t="shared" si="2"/>
        <v>21.215058688633082</v>
      </c>
      <c r="P6" s="9">
        <f t="shared" si="2"/>
        <v>21.382849563085941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0" ht="15.75" customHeight="1" x14ac:dyDescent="0.25">
      <c r="A7" s="7" t="s">
        <v>17</v>
      </c>
      <c r="B7" s="7">
        <v>-34000000</v>
      </c>
      <c r="C7" s="7">
        <f t="shared" ref="C7:P7" si="3">B7+B14</f>
        <v>-33572863</v>
      </c>
      <c r="D7" s="7">
        <f t="shared" si="3"/>
        <v>-33087795.594999999</v>
      </c>
      <c r="E7" s="7">
        <f t="shared" si="3"/>
        <v>-32541411.285978246</v>
      </c>
      <c r="F7" s="7">
        <f t="shared" si="3"/>
        <v>-31930154.850228421</v>
      </c>
      <c r="G7" s="7">
        <f t="shared" si="3"/>
        <v>-31250294.378991373</v>
      </c>
      <c r="H7" s="7">
        <f t="shared" si="3"/>
        <v>-30497912.947233051</v>
      </c>
      <c r="I7" s="7">
        <f t="shared" si="3"/>
        <v>-29668899.898722671</v>
      </c>
      <c r="J7" s="7">
        <f t="shared" si="3"/>
        <v>-28758941.728796691</v>
      </c>
      <c r="K7" s="7">
        <f t="shared" si="3"/>
        <v>-27763512.546390377</v>
      </c>
      <c r="L7" s="7">
        <f t="shared" si="3"/>
        <v>-26677864.096078783</v>
      </c>
      <c r="M7" s="7">
        <f t="shared" si="3"/>
        <v>-25497015.319990147</v>
      </c>
      <c r="N7" s="7">
        <f t="shared" si="3"/>
        <v>-24215742.438536502</v>
      </c>
      <c r="O7" s="7">
        <f t="shared" si="3"/>
        <v>-22828563.573445715</v>
      </c>
      <c r="P7" s="7">
        <f t="shared" si="3"/>
        <v>-21329732.664645433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</row>
    <row r="8" spans="1:40" ht="15.75" customHeight="1" x14ac:dyDescent="0.25">
      <c r="A8" s="5" t="s">
        <v>18</v>
      </c>
      <c r="B8" s="5">
        <v>4.5499999999999999E-2</v>
      </c>
      <c r="C8" s="5">
        <v>4.5499999999999999E-2</v>
      </c>
      <c r="D8" s="5">
        <v>4.5499999999999999E-2</v>
      </c>
      <c r="E8" s="5">
        <v>4.5499999999999999E-2</v>
      </c>
      <c r="F8" s="5">
        <v>4.5499999999999999E-2</v>
      </c>
      <c r="G8" s="5">
        <v>4.5499999999999999E-2</v>
      </c>
      <c r="H8" s="5">
        <v>4.5499999999999999E-2</v>
      </c>
      <c r="I8" s="5">
        <v>4.5499999999999999E-2</v>
      </c>
      <c r="J8" s="5">
        <v>4.5499999999999999E-2</v>
      </c>
      <c r="K8" s="5">
        <v>4.5499999999999999E-2</v>
      </c>
      <c r="L8" s="5">
        <v>4.5499999999999999E-2</v>
      </c>
      <c r="M8" s="5">
        <v>4.5499999999999999E-2</v>
      </c>
      <c r="N8" s="5">
        <v>4.5499999999999999E-2</v>
      </c>
      <c r="O8" s="5">
        <v>4.5499999999999999E-2</v>
      </c>
      <c r="P8" s="5">
        <v>4.5499999999999999E-2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15.75" customHeight="1" x14ac:dyDescent="0.25">
      <c r="A9" s="1" t="s">
        <v>19</v>
      </c>
      <c r="B9" s="5">
        <f t="shared" ref="B9:P9" si="4">B7/B2</f>
        <v>-0.20875544913120894</v>
      </c>
      <c r="C9" s="5">
        <f t="shared" si="4"/>
        <v>-0.20219017667788555</v>
      </c>
      <c r="D9" s="5">
        <f t="shared" si="4"/>
        <v>-0.19545747206783196</v>
      </c>
      <c r="E9" s="5">
        <f t="shared" si="4"/>
        <v>-0.18855306532941998</v>
      </c>
      <c r="F9" s="5">
        <f t="shared" si="4"/>
        <v>-0.18147257759522703</v>
      </c>
      <c r="G9" s="5">
        <f t="shared" si="4"/>
        <v>-0.1742115183248997</v>
      </c>
      <c r="H9" s="5">
        <f t="shared" si="4"/>
        <v>-0.16676528245719274</v>
      </c>
      <c r="I9" s="5">
        <f t="shared" si="4"/>
        <v>-0.15912914748937748</v>
      </c>
      <c r="J9" s="5">
        <f t="shared" si="4"/>
        <v>-0.15129827048216729</v>
      </c>
      <c r="K9" s="5">
        <f t="shared" si="4"/>
        <v>-0.14326768498826017</v>
      </c>
      <c r="L9" s="5">
        <f t="shared" si="4"/>
        <v>-0.13503229790255167</v>
      </c>
      <c r="M9" s="5">
        <f t="shared" si="4"/>
        <v>-0.12658688623201875</v>
      </c>
      <c r="N9" s="5">
        <f t="shared" si="4"/>
        <v>-0.11792609865303944</v>
      </c>
      <c r="O9" s="5">
        <f t="shared" si="4"/>
        <v>-0.1090444327593704</v>
      </c>
      <c r="P9" s="5">
        <f t="shared" si="4"/>
        <v>-9.9936260428001106E-2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15.75" customHeight="1" x14ac:dyDescent="0.25">
      <c r="A10" s="1" t="s">
        <v>20</v>
      </c>
      <c r="B10" s="1">
        <v>0.15</v>
      </c>
      <c r="C10" s="1">
        <v>0.15</v>
      </c>
      <c r="D10" s="1">
        <v>0.15</v>
      </c>
      <c r="E10" s="1">
        <v>0.15</v>
      </c>
      <c r="F10" s="1">
        <v>0.15</v>
      </c>
      <c r="G10" s="1">
        <v>0.15</v>
      </c>
      <c r="H10" s="1">
        <v>0.15</v>
      </c>
      <c r="I10" s="1">
        <v>0.15</v>
      </c>
      <c r="J10" s="1">
        <v>0.15</v>
      </c>
      <c r="K10" s="1">
        <v>0.15</v>
      </c>
      <c r="L10" s="1">
        <v>0.15</v>
      </c>
      <c r="M10" s="1">
        <v>0.15</v>
      </c>
      <c r="N10" s="1">
        <v>0.15</v>
      </c>
      <c r="O10" s="1">
        <v>0.15</v>
      </c>
      <c r="P10" s="1">
        <v>0.15</v>
      </c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15.75" customHeight="1" x14ac:dyDescent="0.25">
      <c r="A11" s="1" t="s">
        <v>21</v>
      </c>
      <c r="B11" s="5">
        <v>5.3999999999999999E-2</v>
      </c>
      <c r="C11" s="5">
        <v>5.3999999999999999E-2</v>
      </c>
      <c r="D11" s="5">
        <v>5.3999999999999999E-2</v>
      </c>
      <c r="E11" s="5">
        <v>5.3999999999999999E-2</v>
      </c>
      <c r="F11" s="5">
        <v>5.3999999999999999E-2</v>
      </c>
      <c r="G11" s="5">
        <v>5.3999999999999999E-2</v>
      </c>
      <c r="H11" s="5">
        <v>5.3999999999999999E-2</v>
      </c>
      <c r="I11" s="5">
        <v>5.3999999999999999E-2</v>
      </c>
      <c r="J11" s="5">
        <v>5.3999999999999999E-2</v>
      </c>
      <c r="K11" s="5">
        <v>5.3999999999999999E-2</v>
      </c>
      <c r="L11" s="5">
        <v>5.3999999999999999E-2</v>
      </c>
      <c r="M11" s="5">
        <v>5.3999999999999999E-2</v>
      </c>
      <c r="N11" s="5">
        <v>5.3999999999999999E-2</v>
      </c>
      <c r="O11" s="5">
        <v>5.3999999999999999E-2</v>
      </c>
      <c r="P11" s="5">
        <v>5.3999999999999999E-2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15.75" customHeight="1" x14ac:dyDescent="0.25">
      <c r="A12" s="1" t="s">
        <v>22</v>
      </c>
      <c r="B12" s="5">
        <v>5.3999999999999999E-2</v>
      </c>
      <c r="C12" s="5">
        <v>5.3999999999999999E-2</v>
      </c>
      <c r="D12" s="5">
        <v>5.3999999999999999E-2</v>
      </c>
      <c r="E12" s="5">
        <v>5.3999999999999999E-2</v>
      </c>
      <c r="F12" s="5">
        <v>5.3999999999999999E-2</v>
      </c>
      <c r="G12" s="5">
        <v>5.3999999999999999E-2</v>
      </c>
      <c r="H12" s="5">
        <v>5.3999999999999999E-2</v>
      </c>
      <c r="I12" s="5">
        <v>5.3999999999999999E-2</v>
      </c>
      <c r="J12" s="5">
        <v>5.3999999999999999E-2</v>
      </c>
      <c r="K12" s="5">
        <v>5.3999999999999999E-2</v>
      </c>
      <c r="L12" s="5">
        <v>5.3999999999999999E-2</v>
      </c>
      <c r="M12" s="5">
        <v>5.3999999999999999E-2</v>
      </c>
      <c r="N12" s="5">
        <v>5.3999999999999999E-2</v>
      </c>
      <c r="O12" s="5">
        <v>5.3999999999999999E-2</v>
      </c>
      <c r="P12" s="5">
        <v>5.3999999999999999E-2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4" spans="1:40" ht="15.75" customHeight="1" x14ac:dyDescent="0.25">
      <c r="A14" s="7" t="s">
        <v>23</v>
      </c>
      <c r="B14" s="7">
        <f t="shared" ref="B14:P14" si="5">B16-B21</f>
        <v>427137</v>
      </c>
      <c r="C14" s="7">
        <f t="shared" si="5"/>
        <v>485067.40500000119</v>
      </c>
      <c r="D14" s="7">
        <f t="shared" si="5"/>
        <v>546384.30902175233</v>
      </c>
      <c r="E14" s="7">
        <f t="shared" si="5"/>
        <v>611256.43574982695</v>
      </c>
      <c r="F14" s="7">
        <f t="shared" si="5"/>
        <v>679860.47123704851</v>
      </c>
      <c r="G14" s="7">
        <f t="shared" si="5"/>
        <v>752381.43175832182</v>
      </c>
      <c r="H14" s="7">
        <f t="shared" si="5"/>
        <v>829013.04851037823</v>
      </c>
      <c r="I14" s="7">
        <f t="shared" si="5"/>
        <v>909958.16992598213</v>
      </c>
      <c r="J14" s="7">
        <f t="shared" si="5"/>
        <v>995429.18240631185</v>
      </c>
      <c r="K14" s="7">
        <f t="shared" si="5"/>
        <v>1085648.4503115956</v>
      </c>
      <c r="L14" s="7">
        <f t="shared" si="5"/>
        <v>1180848.7760886364</v>
      </c>
      <c r="M14" s="7">
        <f t="shared" si="5"/>
        <v>1281272.8814536426</v>
      </c>
      <c r="N14" s="7">
        <f t="shared" si="5"/>
        <v>1387178.8650907893</v>
      </c>
      <c r="O14" s="7">
        <f t="shared" si="5"/>
        <v>1498830.9088002834</v>
      </c>
      <c r="P14" s="7">
        <f t="shared" si="5"/>
        <v>1616509.5609028433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ht="15.75" customHeight="1" x14ac:dyDescent="0.25">
      <c r="A16" s="7" t="s">
        <v>24</v>
      </c>
      <c r="B16" s="7">
        <f t="shared" ref="B16:P16" si="6">SUM(B17:B19)</f>
        <v>10114227</v>
      </c>
      <c r="C16" s="7">
        <f t="shared" si="6"/>
        <v>10311454.4265</v>
      </c>
      <c r="D16" s="7">
        <f t="shared" si="6"/>
        <v>10512527.787816752</v>
      </c>
      <c r="E16" s="7">
        <f t="shared" si="6"/>
        <v>10717522.079679178</v>
      </c>
      <c r="F16" s="7">
        <f t="shared" si="6"/>
        <v>10926513.760232922</v>
      </c>
      <c r="G16" s="7">
        <f t="shared" si="6"/>
        <v>11139580.778557464</v>
      </c>
      <c r="H16" s="7">
        <f t="shared" si="6"/>
        <v>11356802.603739338</v>
      </c>
      <c r="I16" s="7">
        <f t="shared" si="6"/>
        <v>11578260.254512254</v>
      </c>
      <c r="J16" s="7">
        <f t="shared" si="6"/>
        <v>11804036.329475243</v>
      </c>
      <c r="K16" s="7">
        <f t="shared" si="6"/>
        <v>12034215.03790001</v>
      </c>
      <c r="L16" s="7">
        <f t="shared" si="6"/>
        <v>12268882.231139064</v>
      </c>
      <c r="M16" s="7">
        <f t="shared" si="6"/>
        <v>12508125.434646275</v>
      </c>
      <c r="N16" s="7">
        <f t="shared" si="6"/>
        <v>12752033.880621877</v>
      </c>
      <c r="O16" s="7">
        <f t="shared" si="6"/>
        <v>13000698.541294005</v>
      </c>
      <c r="P16" s="7">
        <f t="shared" si="6"/>
        <v>13254212.16284924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ht="15.75" customHeight="1" x14ac:dyDescent="0.25">
      <c r="A17" s="7" t="s">
        <v>25</v>
      </c>
      <c r="B17" s="7">
        <f t="shared" ref="B17:P17" si="7">B12*B2</f>
        <v>8794980</v>
      </c>
      <c r="C17" s="7">
        <f t="shared" si="7"/>
        <v>8966482.1099999994</v>
      </c>
      <c r="D17" s="7">
        <f t="shared" si="7"/>
        <v>9141328.5111450013</v>
      </c>
      <c r="E17" s="7">
        <f t="shared" si="7"/>
        <v>9319584.4171123281</v>
      </c>
      <c r="F17" s="7">
        <f t="shared" si="7"/>
        <v>9501316.3132460192</v>
      </c>
      <c r="G17" s="7">
        <f t="shared" si="7"/>
        <v>9686591.9813543167</v>
      </c>
      <c r="H17" s="7">
        <f t="shared" si="7"/>
        <v>9875480.5249907281</v>
      </c>
      <c r="I17" s="7">
        <f t="shared" si="7"/>
        <v>10068052.395228047</v>
      </c>
      <c r="J17" s="7">
        <f t="shared" si="7"/>
        <v>10264379.416934993</v>
      </c>
      <c r="K17" s="7">
        <f t="shared" si="7"/>
        <v>10464534.815565227</v>
      </c>
      <c r="L17" s="7">
        <f t="shared" si="7"/>
        <v>10668593.24446875</v>
      </c>
      <c r="M17" s="7">
        <f t="shared" si="7"/>
        <v>10876630.812735891</v>
      </c>
      <c r="N17" s="7">
        <f t="shared" si="7"/>
        <v>11088725.113584241</v>
      </c>
      <c r="O17" s="7">
        <f t="shared" si="7"/>
        <v>11304955.253299134</v>
      </c>
      <c r="P17" s="7">
        <f t="shared" si="7"/>
        <v>11525401.880738469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ht="15.75" customHeight="1" x14ac:dyDescent="0.25">
      <c r="A18" s="7" t="s">
        <v>26</v>
      </c>
      <c r="B18" s="7">
        <f t="shared" ref="B18:P18" si="8">B11*B10*B2</f>
        <v>1319247</v>
      </c>
      <c r="C18" s="7">
        <f t="shared" si="8"/>
        <v>1344972.3165</v>
      </c>
      <c r="D18" s="7">
        <f t="shared" si="8"/>
        <v>1371199.2766717502</v>
      </c>
      <c r="E18" s="7">
        <f t="shared" si="8"/>
        <v>1397937.6625668493</v>
      </c>
      <c r="F18" s="7">
        <f t="shared" si="8"/>
        <v>1425197.4469869027</v>
      </c>
      <c r="G18" s="7">
        <f t="shared" si="8"/>
        <v>1452988.7972031476</v>
      </c>
      <c r="H18" s="7">
        <f t="shared" si="8"/>
        <v>1481322.0787486092</v>
      </c>
      <c r="I18" s="7">
        <f t="shared" si="8"/>
        <v>1510207.859284207</v>
      </c>
      <c r="J18" s="7">
        <f t="shared" si="8"/>
        <v>1539656.9125402491</v>
      </c>
      <c r="K18" s="7">
        <f t="shared" si="8"/>
        <v>1569680.222334784</v>
      </c>
      <c r="L18" s="7">
        <f t="shared" si="8"/>
        <v>1600288.9866703125</v>
      </c>
      <c r="M18" s="7">
        <f t="shared" si="8"/>
        <v>1631494.6219103835</v>
      </c>
      <c r="N18" s="7">
        <f t="shared" si="8"/>
        <v>1663308.7670376361</v>
      </c>
      <c r="O18" s="7">
        <f t="shared" si="8"/>
        <v>1695743.2879948702</v>
      </c>
      <c r="P18" s="7">
        <f t="shared" si="8"/>
        <v>1728810.2821107702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1:40" ht="15.75" customHeight="1" x14ac:dyDescent="0.25">
      <c r="A21" s="7" t="s">
        <v>28</v>
      </c>
      <c r="B21" s="7">
        <f t="shared" ref="B21:P21" si="9">SUM(B22:B27)</f>
        <v>9687090</v>
      </c>
      <c r="C21" s="7">
        <f t="shared" si="9"/>
        <v>9826387.0214999989</v>
      </c>
      <c r="D21" s="7">
        <f t="shared" si="9"/>
        <v>9966143.4787949994</v>
      </c>
      <c r="E21" s="7">
        <f t="shared" si="9"/>
        <v>10106265.643929351</v>
      </c>
      <c r="F21" s="7">
        <f t="shared" si="9"/>
        <v>10246653.288995873</v>
      </c>
      <c r="G21" s="7">
        <f t="shared" si="9"/>
        <v>10387199.346799143</v>
      </c>
      <c r="H21" s="7">
        <f t="shared" si="9"/>
        <v>10527789.55522896</v>
      </c>
      <c r="I21" s="7">
        <f t="shared" si="9"/>
        <v>10668302.084586272</v>
      </c>
      <c r="J21" s="7">
        <f t="shared" si="9"/>
        <v>10808607.147068931</v>
      </c>
      <c r="K21" s="7">
        <f t="shared" si="9"/>
        <v>10948566.587588415</v>
      </c>
      <c r="L21" s="7">
        <f t="shared" si="9"/>
        <v>11088033.455050427</v>
      </c>
      <c r="M21" s="7">
        <f t="shared" si="9"/>
        <v>11226852.553192632</v>
      </c>
      <c r="N21" s="7">
        <f t="shared" si="9"/>
        <v>11364855.015531087</v>
      </c>
      <c r="O21" s="7">
        <f t="shared" si="9"/>
        <v>11501867.632493721</v>
      </c>
      <c r="P21" s="7">
        <f t="shared" si="9"/>
        <v>11637702.601946397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 ht="15.75" customHeight="1" x14ac:dyDescent="0.25">
      <c r="A22" s="7" t="s">
        <v>29</v>
      </c>
      <c r="B22" s="7">
        <v>2800000</v>
      </c>
      <c r="C22" s="7">
        <f t="shared" ref="C22:P22" si="10">B22*(1+C$3)</f>
        <v>2854600</v>
      </c>
      <c r="D22" s="7">
        <f t="shared" si="10"/>
        <v>2910264.7</v>
      </c>
      <c r="E22" s="7">
        <f t="shared" si="10"/>
        <v>2967014.8616500003</v>
      </c>
      <c r="F22" s="7">
        <f t="shared" si="10"/>
        <v>3024871.6514521753</v>
      </c>
      <c r="G22" s="7">
        <f t="shared" si="10"/>
        <v>3083856.6486554928</v>
      </c>
      <c r="H22" s="7">
        <f t="shared" si="10"/>
        <v>3143991.8533042753</v>
      </c>
      <c r="I22" s="7">
        <f t="shared" si="10"/>
        <v>3205299.6944437088</v>
      </c>
      <c r="J22" s="7">
        <f t="shared" si="10"/>
        <v>3267803.0384853613</v>
      </c>
      <c r="K22" s="7">
        <f t="shared" si="10"/>
        <v>3331525.197735826</v>
      </c>
      <c r="L22" s="7">
        <f t="shared" si="10"/>
        <v>3396489.939091675</v>
      </c>
      <c r="M22" s="7">
        <f t="shared" si="10"/>
        <v>3462721.4929039627</v>
      </c>
      <c r="N22" s="7">
        <f t="shared" si="10"/>
        <v>3530244.5620155903</v>
      </c>
      <c r="O22" s="7">
        <f t="shared" si="10"/>
        <v>3599084.3309748946</v>
      </c>
      <c r="P22" s="7">
        <f t="shared" si="10"/>
        <v>3669266.4754289053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 ht="15.75" customHeight="1" x14ac:dyDescent="0.25">
      <c r="A23" s="7" t="s">
        <v>30</v>
      </c>
      <c r="B23" s="7">
        <v>3550000</v>
      </c>
      <c r="C23" s="7">
        <f t="shared" ref="C23:P23" si="11">B23*(1+C$3)</f>
        <v>3619225.0000000005</v>
      </c>
      <c r="D23" s="7">
        <f t="shared" si="11"/>
        <v>3689799.8875000007</v>
      </c>
      <c r="E23" s="7">
        <f t="shared" si="11"/>
        <v>3761750.9853062509</v>
      </c>
      <c r="F23" s="7">
        <f t="shared" si="11"/>
        <v>3835105.1295197229</v>
      </c>
      <c r="G23" s="7">
        <f t="shared" si="11"/>
        <v>3909889.6795453578</v>
      </c>
      <c r="H23" s="7">
        <f t="shared" si="11"/>
        <v>3986132.5282964925</v>
      </c>
      <c r="I23" s="7">
        <f t="shared" si="11"/>
        <v>4063862.1125982744</v>
      </c>
      <c r="J23" s="7">
        <f t="shared" si="11"/>
        <v>4143107.4237939408</v>
      </c>
      <c r="K23" s="7">
        <f t="shared" si="11"/>
        <v>4223898.0185579229</v>
      </c>
      <c r="L23" s="7">
        <f t="shared" si="11"/>
        <v>4306264.0299198031</v>
      </c>
      <c r="M23" s="7">
        <f t="shared" si="11"/>
        <v>4390236.1785032395</v>
      </c>
      <c r="N23" s="7">
        <f t="shared" si="11"/>
        <v>4475845.7839840529</v>
      </c>
      <c r="O23" s="7">
        <f t="shared" si="11"/>
        <v>4563124.7767717419</v>
      </c>
      <c r="P23" s="7">
        <f t="shared" si="11"/>
        <v>4652105.7099187914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ht="15.75" customHeight="1" x14ac:dyDescent="0.25">
      <c r="A24" s="7" t="s">
        <v>31</v>
      </c>
      <c r="B24" s="7">
        <v>650000</v>
      </c>
      <c r="C24" s="7">
        <f t="shared" ref="C24:P24" si="12">B24*(1+C$3)</f>
        <v>662675</v>
      </c>
      <c r="D24" s="7">
        <f t="shared" si="12"/>
        <v>675597.16250000009</v>
      </c>
      <c r="E24" s="7">
        <f t="shared" si="12"/>
        <v>688771.30716875009</v>
      </c>
      <c r="F24" s="7">
        <f t="shared" si="12"/>
        <v>702202.34765854082</v>
      </c>
      <c r="G24" s="7">
        <f t="shared" si="12"/>
        <v>715895.29343788244</v>
      </c>
      <c r="H24" s="7">
        <f t="shared" si="12"/>
        <v>729855.25165992125</v>
      </c>
      <c r="I24" s="7">
        <f t="shared" si="12"/>
        <v>744087.42906728981</v>
      </c>
      <c r="J24" s="7">
        <f t="shared" si="12"/>
        <v>758597.13393410202</v>
      </c>
      <c r="K24" s="7">
        <f t="shared" si="12"/>
        <v>773389.77804581705</v>
      </c>
      <c r="L24" s="7">
        <f t="shared" si="12"/>
        <v>788470.8787177105</v>
      </c>
      <c r="M24" s="7">
        <f t="shared" si="12"/>
        <v>803846.06085270597</v>
      </c>
      <c r="N24" s="7">
        <f t="shared" si="12"/>
        <v>819521.05903933384</v>
      </c>
      <c r="O24" s="7">
        <f t="shared" si="12"/>
        <v>835501.71969060088</v>
      </c>
      <c r="P24" s="7">
        <f t="shared" si="12"/>
        <v>851794.00322456763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ht="15.75" customHeight="1" x14ac:dyDescent="0.25">
      <c r="A25" s="7" t="s">
        <v>32</v>
      </c>
      <c r="B25" s="7">
        <f>B2*0.007</f>
        <v>1140090</v>
      </c>
      <c r="C25" s="7">
        <f t="shared" ref="C25:P25" si="13">B25*(1+C$3)</f>
        <v>1162321.7550000001</v>
      </c>
      <c r="D25" s="7">
        <f t="shared" si="13"/>
        <v>1184987.0292225003</v>
      </c>
      <c r="E25" s="7">
        <f t="shared" si="13"/>
        <v>1208094.2762923392</v>
      </c>
      <c r="F25" s="7">
        <f t="shared" si="13"/>
        <v>1231652.1146800399</v>
      </c>
      <c r="G25" s="7">
        <f t="shared" si="13"/>
        <v>1255669.3309163009</v>
      </c>
      <c r="H25" s="7">
        <f t="shared" si="13"/>
        <v>1280154.8828691689</v>
      </c>
      <c r="I25" s="7">
        <f t="shared" si="13"/>
        <v>1305117.9030851177</v>
      </c>
      <c r="J25" s="7">
        <f t="shared" si="13"/>
        <v>1330567.7021952777</v>
      </c>
      <c r="K25" s="7">
        <f t="shared" si="13"/>
        <v>1356513.7723880857</v>
      </c>
      <c r="L25" s="7">
        <f t="shared" si="13"/>
        <v>1382965.7909496536</v>
      </c>
      <c r="M25" s="7">
        <f t="shared" si="13"/>
        <v>1409933.6238731719</v>
      </c>
      <c r="N25" s="7">
        <f t="shared" si="13"/>
        <v>1437427.3295386988</v>
      </c>
      <c r="O25" s="7">
        <f t="shared" si="13"/>
        <v>1465457.1624647034</v>
      </c>
      <c r="P25" s="7">
        <f t="shared" si="13"/>
        <v>1494033.5771327652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ht="15.75" customHeight="1" x14ac:dyDescent="0.25">
      <c r="A26" s="7" t="s">
        <v>33</v>
      </c>
      <c r="B26" s="7">
        <v>0</v>
      </c>
      <c r="C26" s="7">
        <v>0</v>
      </c>
      <c r="D26" s="7">
        <f t="shared" ref="D26:K26" si="14">E26*(1+D$3)</f>
        <v>0</v>
      </c>
      <c r="E26" s="7">
        <f t="shared" si="14"/>
        <v>0</v>
      </c>
      <c r="F26" s="7">
        <f t="shared" si="14"/>
        <v>0</v>
      </c>
      <c r="G26" s="7">
        <f t="shared" si="14"/>
        <v>0</v>
      </c>
      <c r="H26" s="7">
        <f t="shared" si="14"/>
        <v>0</v>
      </c>
      <c r="I26" s="7">
        <f t="shared" si="14"/>
        <v>0</v>
      </c>
      <c r="J26" s="7">
        <f t="shared" si="14"/>
        <v>0</v>
      </c>
      <c r="K26" s="7">
        <f t="shared" si="14"/>
        <v>0</v>
      </c>
      <c r="L26" s="7">
        <v>0</v>
      </c>
      <c r="M26" s="7">
        <v>1</v>
      </c>
      <c r="N26" s="7">
        <f t="shared" ref="N26:P26" si="15">O26*(1+N$3)</f>
        <v>0</v>
      </c>
      <c r="O26" s="7">
        <f t="shared" si="15"/>
        <v>0</v>
      </c>
      <c r="P26" s="7">
        <f t="shared" si="15"/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ht="15.75" customHeight="1" x14ac:dyDescent="0.25">
      <c r="A27" s="7" t="s">
        <v>34</v>
      </c>
      <c r="B27" s="7">
        <f t="shared" ref="B27:P27" si="16">B8*-B7</f>
        <v>1547000</v>
      </c>
      <c r="C27" s="7">
        <f t="shared" si="16"/>
        <v>1527565.2664999999</v>
      </c>
      <c r="D27" s="7">
        <f t="shared" si="16"/>
        <v>1505494.6995724998</v>
      </c>
      <c r="E27" s="7">
        <f t="shared" si="16"/>
        <v>1480634.2135120102</v>
      </c>
      <c r="F27" s="7">
        <f t="shared" si="16"/>
        <v>1452822.045685393</v>
      </c>
      <c r="G27" s="7">
        <f t="shared" si="16"/>
        <v>1421888.3942441074</v>
      </c>
      <c r="H27" s="7">
        <f t="shared" si="16"/>
        <v>1387655.0390991038</v>
      </c>
      <c r="I27" s="7">
        <f t="shared" si="16"/>
        <v>1349934.9453918815</v>
      </c>
      <c r="J27" s="7">
        <f t="shared" si="16"/>
        <v>1308531.8486602495</v>
      </c>
      <c r="K27" s="7">
        <f t="shared" si="16"/>
        <v>1263239.8208607621</v>
      </c>
      <c r="L27" s="7">
        <f t="shared" si="16"/>
        <v>1213842.8163715845</v>
      </c>
      <c r="M27" s="7">
        <f t="shared" si="16"/>
        <v>1160114.1970595517</v>
      </c>
      <c r="N27" s="7">
        <f t="shared" si="16"/>
        <v>1101816.2809534108</v>
      </c>
      <c r="O27" s="7">
        <f t="shared" si="16"/>
        <v>1038699.6425917801</v>
      </c>
      <c r="P27" s="7">
        <f t="shared" si="16"/>
        <v>970502.83624136716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ht="15.75" customHeight="1" x14ac:dyDescent="0.25">
      <c r="B29" s="1" t="s">
        <v>38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58207500</v>
      </c>
      <c r="C2" s="10">
        <f t="shared" ref="C2:P2" si="0">B2*(1+B3)</f>
        <v>59167923.75</v>
      </c>
      <c r="D2" s="10">
        <f t="shared" si="0"/>
        <v>60144194.491875</v>
      </c>
      <c r="E2" s="10">
        <f t="shared" si="0"/>
        <v>61136573.700990938</v>
      </c>
      <c r="F2" s="10">
        <f t="shared" si="0"/>
        <v>62145327.167057283</v>
      </c>
      <c r="G2" s="10">
        <f t="shared" si="0"/>
        <v>63170725.065313727</v>
      </c>
      <c r="H2" s="10">
        <f t="shared" si="0"/>
        <v>64213042.0288914</v>
      </c>
      <c r="I2" s="10">
        <f t="shared" si="0"/>
        <v>65272557.222368106</v>
      </c>
      <c r="J2" s="10">
        <f t="shared" si="0"/>
        <v>66349554.416537181</v>
      </c>
      <c r="K2" s="10">
        <f t="shared" si="0"/>
        <v>67444322.064410046</v>
      </c>
      <c r="L2" s="10">
        <f t="shared" si="0"/>
        <v>68557153.378472805</v>
      </c>
      <c r="M2" s="10">
        <f t="shared" si="0"/>
        <v>69688346.409217596</v>
      </c>
      <c r="N2" s="10">
        <f t="shared" si="0"/>
        <v>70838204.124969676</v>
      </c>
      <c r="O2" s="10">
        <f t="shared" si="0"/>
        <v>72007034.493031666</v>
      </c>
      <c r="P2" s="10">
        <f t="shared" si="0"/>
        <v>73195150.562166691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1.6500000000000001E-2</v>
      </c>
      <c r="C3" s="5">
        <v>1.6500000000000001E-2</v>
      </c>
      <c r="D3" s="5">
        <v>1.6500000000000001E-2</v>
      </c>
      <c r="E3" s="5">
        <v>1.6500000000000001E-2</v>
      </c>
      <c r="F3" s="5">
        <v>1.6500000000000001E-2</v>
      </c>
      <c r="G3" s="5">
        <v>1.6500000000000001E-2</v>
      </c>
      <c r="H3" s="5">
        <v>1.6500000000000001E-2</v>
      </c>
      <c r="I3" s="5">
        <v>1.6500000000000001E-2</v>
      </c>
      <c r="J3" s="5">
        <v>1.6500000000000001E-2</v>
      </c>
      <c r="K3" s="5">
        <v>1.6500000000000001E-2</v>
      </c>
      <c r="L3" s="5">
        <v>1.6500000000000001E-2</v>
      </c>
      <c r="M3" s="5">
        <v>1.6500000000000001E-2</v>
      </c>
      <c r="N3" s="5">
        <v>1.6500000000000001E-2</v>
      </c>
      <c r="O3" s="5">
        <v>1.6500000000000001E-2</v>
      </c>
      <c r="P3" s="5">
        <v>1.6500000000000001E-2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" t="s">
        <v>14</v>
      </c>
      <c r="B4" s="6">
        <v>5850000</v>
      </c>
      <c r="C4" s="11">
        <f t="shared" ref="C4:P4" si="1">B4*(1+B5)</f>
        <v>5893875</v>
      </c>
      <c r="D4" s="11">
        <f t="shared" si="1"/>
        <v>5938079.0625</v>
      </c>
      <c r="E4" s="11">
        <f t="shared" si="1"/>
        <v>5982614.6554687507</v>
      </c>
      <c r="F4" s="11">
        <f t="shared" si="1"/>
        <v>6027484.2653847672</v>
      </c>
      <c r="G4" s="11">
        <f t="shared" si="1"/>
        <v>6072690.3973751534</v>
      </c>
      <c r="H4" s="11">
        <f t="shared" si="1"/>
        <v>6118235.5753554674</v>
      </c>
      <c r="I4" s="11">
        <f t="shared" si="1"/>
        <v>6164122.3421706334</v>
      </c>
      <c r="J4" s="11">
        <f t="shared" si="1"/>
        <v>6210353.2597369133</v>
      </c>
      <c r="K4" s="11">
        <f t="shared" si="1"/>
        <v>6256930.9091849402</v>
      </c>
      <c r="L4" s="11">
        <f t="shared" si="1"/>
        <v>6303857.8910038276</v>
      </c>
      <c r="M4" s="11">
        <f t="shared" si="1"/>
        <v>6351136.8251863569</v>
      </c>
      <c r="N4" s="11">
        <f t="shared" si="1"/>
        <v>6398770.3513752548</v>
      </c>
      <c r="O4" s="11">
        <f t="shared" si="1"/>
        <v>6446761.1290105693</v>
      </c>
      <c r="P4" s="11">
        <f t="shared" si="1"/>
        <v>6495111.8374781488</v>
      </c>
    </row>
    <row r="5" spans="1:26" ht="15.75" customHeight="1" x14ac:dyDescent="0.25">
      <c r="A5" s="5" t="s">
        <v>15</v>
      </c>
      <c r="B5" s="5">
        <v>7.4999999999999997E-3</v>
      </c>
      <c r="C5" s="5">
        <v>7.4999999999999997E-3</v>
      </c>
      <c r="D5" s="5">
        <v>7.4999999999999997E-3</v>
      </c>
      <c r="E5" s="5">
        <v>7.4999999999999997E-3</v>
      </c>
      <c r="F5" s="5">
        <v>7.4999999999999997E-3</v>
      </c>
      <c r="G5" s="5">
        <v>7.4999999999999997E-3</v>
      </c>
      <c r="H5" s="5">
        <v>7.4999999999999997E-3</v>
      </c>
      <c r="I5" s="5">
        <v>7.4999999999999997E-3</v>
      </c>
      <c r="J5" s="5">
        <v>7.4999999999999997E-3</v>
      </c>
      <c r="K5" s="5">
        <v>7.4999999999999997E-3</v>
      </c>
      <c r="L5" s="5">
        <v>7.4999999999999997E-3</v>
      </c>
      <c r="M5" s="5">
        <v>7.4999999999999997E-3</v>
      </c>
      <c r="N5" s="5">
        <v>7.4999999999999997E-3</v>
      </c>
      <c r="O5" s="5">
        <v>7.4999999999999997E-3</v>
      </c>
      <c r="P5" s="5">
        <v>7.4999999999999997E-3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9.9499999999999993</v>
      </c>
      <c r="C6" s="12">
        <f t="shared" si="2"/>
        <v>10.038883374689826</v>
      </c>
      <c r="D6" s="12">
        <f t="shared" si="2"/>
        <v>10.128560744786311</v>
      </c>
      <c r="E6" s="12">
        <f t="shared" si="2"/>
        <v>10.219039203052391</v>
      </c>
      <c r="F6" s="12">
        <f t="shared" si="2"/>
        <v>10.310325905610673</v>
      </c>
      <c r="G6" s="12">
        <f t="shared" si="2"/>
        <v>10.402428072509428</v>
      </c>
      <c r="H6" s="12">
        <f t="shared" si="2"/>
        <v>10.495352988293631</v>
      </c>
      <c r="I6" s="12">
        <f t="shared" si="2"/>
        <v>10.589108002581115</v>
      </c>
      <c r="J6" s="12">
        <f t="shared" si="2"/>
        <v>10.683700530643875</v>
      </c>
      <c r="K6" s="12">
        <f t="shared" si="2"/>
        <v>10.77913805399454</v>
      </c>
      <c r="L6" s="12">
        <f t="shared" si="2"/>
        <v>10.875428120978112</v>
      </c>
      <c r="M6" s="12">
        <f t="shared" si="2"/>
        <v>10.972578347368982</v>
      </c>
      <c r="N6" s="12">
        <f t="shared" si="2"/>
        <v>11.070596416973268</v>
      </c>
      <c r="O6" s="12">
        <f t="shared" si="2"/>
        <v>11.169490082236551</v>
      </c>
      <c r="P6" s="12">
        <f t="shared" si="2"/>
        <v>11.269267164857027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-4250000</v>
      </c>
      <c r="C7" s="10">
        <f t="shared" ref="C7:P7" si="3">B7+B14</f>
        <v>-3911966.6</v>
      </c>
      <c r="D7" s="10">
        <f t="shared" si="3"/>
        <v>-3546026.2073999997</v>
      </c>
      <c r="E7" s="10">
        <f t="shared" si="3"/>
        <v>-3148218.5278320997</v>
      </c>
      <c r="F7" s="10">
        <f t="shared" si="3"/>
        <v>-2716467.994831929</v>
      </c>
      <c r="G7" s="10">
        <f t="shared" si="3"/>
        <v>-2248571.8097146917</v>
      </c>
      <c r="H7" s="10">
        <f t="shared" si="3"/>
        <v>-1742192.2631211022</v>
      </c>
      <c r="I7" s="10">
        <f t="shared" si="3"/>
        <v>-1194848.5951214856</v>
      </c>
      <c r="J7" s="10">
        <f t="shared" si="3"/>
        <v>-603908.36617940851</v>
      </c>
      <c r="K7" s="10">
        <f t="shared" si="3"/>
        <v>33421.690385907888</v>
      </c>
      <c r="L7" s="10">
        <f t="shared" si="3"/>
        <v>720105.3655609889</v>
      </c>
      <c r="M7" s="10">
        <f t="shared" si="3"/>
        <v>1416080.9324798218</v>
      </c>
      <c r="N7" s="10">
        <f t="shared" si="3"/>
        <v>2123540.0962528158</v>
      </c>
      <c r="O7" s="10">
        <f t="shared" si="3"/>
        <v>2842672.3362280633</v>
      </c>
      <c r="P7" s="10">
        <f t="shared" si="3"/>
        <v>3573670.2581629027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5.9499999999999997E-2</v>
      </c>
      <c r="C8" s="5">
        <v>0.06</v>
      </c>
      <c r="D8" s="5">
        <v>0.06</v>
      </c>
      <c r="E8" s="5">
        <v>0.06</v>
      </c>
      <c r="F8" s="5">
        <v>0.06</v>
      </c>
      <c r="G8" s="5">
        <v>0.06</v>
      </c>
      <c r="H8" s="5">
        <v>0.06</v>
      </c>
      <c r="I8" s="5">
        <v>0.06</v>
      </c>
      <c r="J8" s="5">
        <v>0.06</v>
      </c>
      <c r="K8" s="5">
        <v>0.06</v>
      </c>
      <c r="L8" s="5">
        <v>0.06</v>
      </c>
      <c r="M8" s="5">
        <v>0.06</v>
      </c>
      <c r="N8" s="5">
        <v>0.06</v>
      </c>
      <c r="O8" s="5">
        <v>0.06</v>
      </c>
      <c r="P8" s="5">
        <v>0.06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-7.3014645878967485E-2</v>
      </c>
      <c r="C9" s="13">
        <f t="shared" si="4"/>
        <v>-6.6116340612678681E-2</v>
      </c>
      <c r="D9" s="13">
        <f t="shared" si="4"/>
        <v>-5.8958744686139895E-2</v>
      </c>
      <c r="E9" s="13">
        <f t="shared" si="4"/>
        <v>-5.1494847310703501E-2</v>
      </c>
      <c r="F9" s="13">
        <f t="shared" si="4"/>
        <v>-4.3711540652599634E-2</v>
      </c>
      <c r="G9" s="13">
        <f t="shared" si="4"/>
        <v>-3.5595155942722508E-2</v>
      </c>
      <c r="H9" s="13">
        <f t="shared" si="4"/>
        <v>-2.7131439472019361E-2</v>
      </c>
      <c r="I9" s="13">
        <f t="shared" si="4"/>
        <v>-1.8305527559628471E-2</v>
      </c>
      <c r="J9" s="13">
        <f t="shared" si="4"/>
        <v>-9.1019204498061917E-3</v>
      </c>
      <c r="K9" s="13">
        <f t="shared" si="4"/>
        <v>4.955449081983479E-4</v>
      </c>
      <c r="L9" s="13">
        <f t="shared" si="4"/>
        <v>1.0503723245123895E-2</v>
      </c>
      <c r="M9" s="13">
        <f t="shared" si="4"/>
        <v>2.0320197069456057E-2</v>
      </c>
      <c r="N9" s="13">
        <f t="shared" si="4"/>
        <v>2.9977328229645106E-2</v>
      </c>
      <c r="O9" s="13">
        <f t="shared" si="4"/>
        <v>3.9477703202777464E-2</v>
      </c>
      <c r="P9" s="13">
        <f t="shared" si="4"/>
        <v>4.8823866481805846E-2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0.06</v>
      </c>
      <c r="C10" s="1">
        <v>0.06</v>
      </c>
      <c r="D10" s="1">
        <v>0.06</v>
      </c>
      <c r="E10" s="1">
        <v>0.06</v>
      </c>
      <c r="F10" s="1">
        <v>0.06</v>
      </c>
      <c r="G10" s="1">
        <v>0.06</v>
      </c>
      <c r="H10" s="1">
        <v>0.06</v>
      </c>
      <c r="I10" s="1">
        <v>0.06</v>
      </c>
      <c r="J10" s="1">
        <v>0.06</v>
      </c>
      <c r="K10" s="1">
        <v>0.06</v>
      </c>
      <c r="L10" s="1">
        <v>0.06</v>
      </c>
      <c r="M10" s="1">
        <v>0.06</v>
      </c>
      <c r="N10" s="1">
        <v>0.06</v>
      </c>
      <c r="O10" s="1">
        <v>0.06</v>
      </c>
      <c r="P10" s="1">
        <v>0.06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3.2000000000000001E-2</v>
      </c>
      <c r="C11" s="5">
        <v>3.2000000000000001E-2</v>
      </c>
      <c r="D11" s="5">
        <v>3.2000000000000001E-2</v>
      </c>
      <c r="E11" s="5">
        <v>3.2000000000000001E-2</v>
      </c>
      <c r="F11" s="5">
        <v>3.2000000000000001E-2</v>
      </c>
      <c r="G11" s="5">
        <v>3.2000000000000001E-2</v>
      </c>
      <c r="H11" s="5">
        <v>3.2000000000000001E-2</v>
      </c>
      <c r="I11" s="5">
        <v>3.2000000000000001E-2</v>
      </c>
      <c r="J11" s="5">
        <v>3.2000000000000001E-2</v>
      </c>
      <c r="K11" s="5">
        <v>3.2000000000000001E-2</v>
      </c>
      <c r="L11" s="5">
        <v>3.2000000000000001E-2</v>
      </c>
      <c r="M11" s="5">
        <v>3.2000000000000001E-2</v>
      </c>
      <c r="N11" s="5">
        <v>3.2000000000000001E-2</v>
      </c>
      <c r="O11" s="5">
        <v>3.2000000000000001E-2</v>
      </c>
      <c r="P11" s="5">
        <v>3.2000000000000001E-2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2.8000000000000001E-2</v>
      </c>
      <c r="C12" s="5">
        <v>2.8000000000000001E-2</v>
      </c>
      <c r="D12" s="5">
        <v>2.8000000000000001E-2</v>
      </c>
      <c r="E12" s="5">
        <v>2.8000000000000001E-2</v>
      </c>
      <c r="F12" s="5">
        <v>2.8000000000000001E-2</v>
      </c>
      <c r="G12" s="5">
        <v>2.8000000000000001E-2</v>
      </c>
      <c r="H12" s="5">
        <v>2.8000000000000001E-2</v>
      </c>
      <c r="I12" s="5">
        <v>2.8000000000000001E-2</v>
      </c>
      <c r="J12" s="5">
        <v>2.8000000000000001E-2</v>
      </c>
      <c r="K12" s="5">
        <v>2.8000000000000001E-2</v>
      </c>
      <c r="L12" s="5">
        <v>2.8000000000000001E-2</v>
      </c>
      <c r="M12" s="5">
        <v>2.8000000000000001E-2</v>
      </c>
      <c r="N12" s="5">
        <v>2.8000000000000001E-2</v>
      </c>
      <c r="O12" s="5">
        <v>2.8000000000000001E-2</v>
      </c>
      <c r="P12" s="5">
        <v>2.8000000000000001E-2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338033.39999999991</v>
      </c>
      <c r="C14" s="10">
        <f t="shared" si="5"/>
        <v>365940.39260000014</v>
      </c>
      <c r="D14" s="10">
        <f t="shared" si="5"/>
        <v>397807.67956790002</v>
      </c>
      <c r="E14" s="10">
        <f t="shared" si="5"/>
        <v>431750.53300017049</v>
      </c>
      <c r="F14" s="10">
        <f t="shared" si="5"/>
        <v>467896.18511723704</v>
      </c>
      <c r="G14" s="10">
        <f t="shared" si="5"/>
        <v>506379.54659358948</v>
      </c>
      <c r="H14" s="10">
        <f t="shared" si="5"/>
        <v>547343.66799961659</v>
      </c>
      <c r="I14" s="10">
        <f t="shared" si="5"/>
        <v>590940.22894207714</v>
      </c>
      <c r="J14" s="10">
        <f t="shared" si="5"/>
        <v>637330.05656531639</v>
      </c>
      <c r="K14" s="10">
        <f t="shared" si="5"/>
        <v>686683.67517508101</v>
      </c>
      <c r="L14" s="10">
        <f t="shared" si="5"/>
        <v>695975.56691883295</v>
      </c>
      <c r="M14" s="10">
        <f t="shared" si="5"/>
        <v>707459.16377299372</v>
      </c>
      <c r="N14" s="10">
        <f t="shared" si="5"/>
        <v>719132.23997524753</v>
      </c>
      <c r="O14" s="10">
        <f t="shared" si="5"/>
        <v>730997.92193483934</v>
      </c>
      <c r="P14" s="10">
        <f t="shared" si="5"/>
        <v>743059.38764676405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1741568.4</v>
      </c>
      <c r="C16" s="7">
        <f t="shared" si="6"/>
        <v>1770304.2786000001</v>
      </c>
      <c r="D16" s="7">
        <f t="shared" si="6"/>
        <v>1799514.2991969001</v>
      </c>
      <c r="E16" s="7">
        <f t="shared" si="6"/>
        <v>1829206.2851336489</v>
      </c>
      <c r="F16" s="7">
        <f t="shared" si="6"/>
        <v>1859388.1888383538</v>
      </c>
      <c r="G16" s="7">
        <f t="shared" si="6"/>
        <v>1890068.0939541867</v>
      </c>
      <c r="H16" s="7">
        <f t="shared" si="6"/>
        <v>1921254.2175044308</v>
      </c>
      <c r="I16" s="7">
        <f t="shared" si="6"/>
        <v>1952954.9120932538</v>
      </c>
      <c r="J16" s="7">
        <f t="shared" si="6"/>
        <v>1985178.6681427925</v>
      </c>
      <c r="K16" s="7">
        <f t="shared" si="6"/>
        <v>2017934.1161671486</v>
      </c>
      <c r="L16" s="7">
        <f t="shared" si="6"/>
        <v>2051230.0290839062</v>
      </c>
      <c r="M16" s="7">
        <f t="shared" si="6"/>
        <v>2085075.3245637906</v>
      </c>
      <c r="N16" s="7">
        <f t="shared" si="6"/>
        <v>2119479.0674190926</v>
      </c>
      <c r="O16" s="7">
        <f t="shared" si="6"/>
        <v>2154450.4720315076</v>
      </c>
      <c r="P16" s="7">
        <f t="shared" si="6"/>
        <v>2189998.9048200273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1629810</v>
      </c>
      <c r="C17" s="10">
        <f t="shared" si="7"/>
        <v>1656701.865</v>
      </c>
      <c r="D17" s="10">
        <f t="shared" si="7"/>
        <v>1684037.4457725</v>
      </c>
      <c r="E17" s="10">
        <f t="shared" si="7"/>
        <v>1711824.0636277462</v>
      </c>
      <c r="F17" s="10">
        <f t="shared" si="7"/>
        <v>1740069.1606776039</v>
      </c>
      <c r="G17" s="10">
        <f t="shared" si="7"/>
        <v>1768780.3018287844</v>
      </c>
      <c r="H17" s="10">
        <f t="shared" si="7"/>
        <v>1797965.1768089593</v>
      </c>
      <c r="I17" s="10">
        <f t="shared" si="7"/>
        <v>1827631.6022263069</v>
      </c>
      <c r="J17" s="10">
        <f t="shared" si="7"/>
        <v>1857787.5236630412</v>
      </c>
      <c r="K17" s="10">
        <f t="shared" si="7"/>
        <v>1888441.0178034813</v>
      </c>
      <c r="L17" s="10">
        <f t="shared" si="7"/>
        <v>1919600.2945972385</v>
      </c>
      <c r="M17" s="10">
        <f t="shared" si="7"/>
        <v>1951273.6994580927</v>
      </c>
      <c r="N17" s="10">
        <f t="shared" si="7"/>
        <v>1983469.715499151</v>
      </c>
      <c r="O17" s="10">
        <f t="shared" si="7"/>
        <v>2016196.9658048868</v>
      </c>
      <c r="P17" s="10">
        <f t="shared" si="7"/>
        <v>2049464.2157406674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111758.40000000001</v>
      </c>
      <c r="C18" s="10">
        <f t="shared" si="8"/>
        <v>113602.4136</v>
      </c>
      <c r="D18" s="10">
        <f t="shared" si="8"/>
        <v>115476.8534244</v>
      </c>
      <c r="E18" s="10">
        <f t="shared" si="8"/>
        <v>117382.22150590261</v>
      </c>
      <c r="F18" s="10">
        <f t="shared" si="8"/>
        <v>119319.02816074999</v>
      </c>
      <c r="G18" s="10">
        <f t="shared" si="8"/>
        <v>121287.79212540235</v>
      </c>
      <c r="H18" s="10">
        <f t="shared" si="8"/>
        <v>123289.04069547149</v>
      </c>
      <c r="I18" s="10">
        <f t="shared" si="8"/>
        <v>125323.30986694677</v>
      </c>
      <c r="J18" s="10">
        <f t="shared" si="8"/>
        <v>127391.14447975138</v>
      </c>
      <c r="K18" s="10">
        <f t="shared" si="8"/>
        <v>129493.09836366729</v>
      </c>
      <c r="L18" s="10">
        <f t="shared" si="8"/>
        <v>131629.73448666779</v>
      </c>
      <c r="M18" s="10">
        <f t="shared" si="8"/>
        <v>133801.62510569778</v>
      </c>
      <c r="N18" s="10">
        <f t="shared" si="8"/>
        <v>136009.35191994178</v>
      </c>
      <c r="O18" s="10">
        <f t="shared" si="8"/>
        <v>138253.50622662081</v>
      </c>
      <c r="P18" s="10">
        <f t="shared" si="8"/>
        <v>140534.68907936005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1403535</v>
      </c>
      <c r="C21" s="7">
        <f t="shared" si="9"/>
        <v>1404363.8859999999</v>
      </c>
      <c r="D21" s="7">
        <f t="shared" si="9"/>
        <v>1401706.6196290001</v>
      </c>
      <c r="E21" s="7">
        <f t="shared" si="9"/>
        <v>1397455.7521334784</v>
      </c>
      <c r="F21" s="7">
        <f t="shared" si="9"/>
        <v>1391492.0037211168</v>
      </c>
      <c r="G21" s="7">
        <f t="shared" si="9"/>
        <v>1383688.5473605972</v>
      </c>
      <c r="H21" s="7">
        <f t="shared" si="9"/>
        <v>1373910.5495048142</v>
      </c>
      <c r="I21" s="7">
        <f t="shared" si="9"/>
        <v>1362014.6831511767</v>
      </c>
      <c r="J21" s="7">
        <f t="shared" si="9"/>
        <v>1347848.6115774761</v>
      </c>
      <c r="K21" s="7">
        <f t="shared" si="9"/>
        <v>1331250.4409920676</v>
      </c>
      <c r="L21" s="7">
        <f t="shared" si="9"/>
        <v>1355254.4621650733</v>
      </c>
      <c r="M21" s="7">
        <f t="shared" si="9"/>
        <v>1377616.1607907969</v>
      </c>
      <c r="N21" s="7">
        <f t="shared" si="9"/>
        <v>1400346.8274438451</v>
      </c>
      <c r="O21" s="7">
        <f t="shared" si="9"/>
        <v>1423452.5500966683</v>
      </c>
      <c r="P21" s="7">
        <f t="shared" si="9"/>
        <v>1446939.5171732632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405000</v>
      </c>
      <c r="C22" s="10">
        <f t="shared" ref="C22:P22" si="10">B22*(1+C$3)</f>
        <v>411682.5</v>
      </c>
      <c r="D22" s="10">
        <f t="shared" si="10"/>
        <v>418475.26124999998</v>
      </c>
      <c r="E22" s="10">
        <f t="shared" si="10"/>
        <v>425380.10306062497</v>
      </c>
      <c r="F22" s="10">
        <f t="shared" si="10"/>
        <v>432398.87476112525</v>
      </c>
      <c r="G22" s="10">
        <f t="shared" si="10"/>
        <v>439533.45619468379</v>
      </c>
      <c r="H22" s="10">
        <f t="shared" si="10"/>
        <v>446785.75822189607</v>
      </c>
      <c r="I22" s="10">
        <f t="shared" si="10"/>
        <v>454157.72323255736</v>
      </c>
      <c r="J22" s="10">
        <f t="shared" si="10"/>
        <v>461651.32566589455</v>
      </c>
      <c r="K22" s="10">
        <f t="shared" si="10"/>
        <v>469268.5725393818</v>
      </c>
      <c r="L22" s="10">
        <f t="shared" si="10"/>
        <v>477011.50398628158</v>
      </c>
      <c r="M22" s="10">
        <f t="shared" si="10"/>
        <v>484882.1938020552</v>
      </c>
      <c r="N22" s="10">
        <f t="shared" si="10"/>
        <v>492882.74999978911</v>
      </c>
      <c r="O22" s="10">
        <f t="shared" si="10"/>
        <v>501015.31537478563</v>
      </c>
      <c r="P22" s="10">
        <f t="shared" si="10"/>
        <v>509282.06807846954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280000</v>
      </c>
      <c r="C23" s="10">
        <f t="shared" ref="C23:P23" si="11">B23*(1+C$3)</f>
        <v>284620</v>
      </c>
      <c r="D23" s="10">
        <f t="shared" si="11"/>
        <v>289316.23</v>
      </c>
      <c r="E23" s="10">
        <f t="shared" si="11"/>
        <v>294089.94779499999</v>
      </c>
      <c r="F23" s="10">
        <f t="shared" si="11"/>
        <v>298942.43193361745</v>
      </c>
      <c r="G23" s="10">
        <f t="shared" si="11"/>
        <v>303874.98206052213</v>
      </c>
      <c r="H23" s="10">
        <f t="shared" si="11"/>
        <v>308888.91926452075</v>
      </c>
      <c r="I23" s="10">
        <f t="shared" si="11"/>
        <v>313985.58643238532</v>
      </c>
      <c r="J23" s="10">
        <f t="shared" si="11"/>
        <v>319166.34860851965</v>
      </c>
      <c r="K23" s="10">
        <f t="shared" si="11"/>
        <v>324432.59336056019</v>
      </c>
      <c r="L23" s="10">
        <f t="shared" si="11"/>
        <v>329785.73115100944</v>
      </c>
      <c r="M23" s="10">
        <f t="shared" si="11"/>
        <v>335227.19571500109</v>
      </c>
      <c r="N23" s="10">
        <f t="shared" si="11"/>
        <v>340758.44444429857</v>
      </c>
      <c r="O23" s="10">
        <f t="shared" si="11"/>
        <v>346380.95877762948</v>
      </c>
      <c r="P23" s="10">
        <f t="shared" si="11"/>
        <v>352096.24459746038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10">
        <f t="shared" ref="C24:P24" si="12">B24*(1+C$3)</f>
        <v>0</v>
      </c>
      <c r="D24" s="10">
        <f t="shared" si="12"/>
        <v>0</v>
      </c>
      <c r="E24" s="10">
        <f t="shared" si="12"/>
        <v>0</v>
      </c>
      <c r="F24" s="10">
        <f t="shared" si="12"/>
        <v>0</v>
      </c>
      <c r="G24" s="10">
        <f t="shared" si="12"/>
        <v>0</v>
      </c>
      <c r="H24" s="10">
        <f t="shared" si="12"/>
        <v>0</v>
      </c>
      <c r="I24" s="10">
        <f t="shared" si="12"/>
        <v>0</v>
      </c>
      <c r="J24" s="10">
        <f t="shared" si="12"/>
        <v>0</v>
      </c>
      <c r="K24" s="10">
        <f t="shared" si="12"/>
        <v>0</v>
      </c>
      <c r="L24" s="10">
        <f t="shared" si="12"/>
        <v>0</v>
      </c>
      <c r="M24" s="10">
        <f t="shared" si="12"/>
        <v>0</v>
      </c>
      <c r="N24" s="10">
        <f t="shared" si="12"/>
        <v>0</v>
      </c>
      <c r="O24" s="10">
        <f t="shared" si="12"/>
        <v>0</v>
      </c>
      <c r="P24" s="10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B2*0.008</f>
        <v>465660</v>
      </c>
      <c r="C25" s="10">
        <f t="shared" ref="C25:P25" si="13">B25*(1+C$3)</f>
        <v>473343.38999999996</v>
      </c>
      <c r="D25" s="10">
        <f t="shared" si="13"/>
        <v>481153.55593499995</v>
      </c>
      <c r="E25" s="10">
        <f t="shared" si="13"/>
        <v>489092.58960792742</v>
      </c>
      <c r="F25" s="10">
        <f t="shared" si="13"/>
        <v>497162.61733645824</v>
      </c>
      <c r="G25" s="10">
        <f t="shared" si="13"/>
        <v>505365.80052250979</v>
      </c>
      <c r="H25" s="10">
        <f t="shared" si="13"/>
        <v>513704.33623113116</v>
      </c>
      <c r="I25" s="10">
        <f t="shared" si="13"/>
        <v>522180.45777894481</v>
      </c>
      <c r="J25" s="10">
        <f t="shared" si="13"/>
        <v>530796.43533229735</v>
      </c>
      <c r="K25" s="10">
        <f t="shared" si="13"/>
        <v>539554.57651528018</v>
      </c>
      <c r="L25" s="10">
        <f t="shared" si="13"/>
        <v>548457.22702778224</v>
      </c>
      <c r="M25" s="10">
        <f t="shared" si="13"/>
        <v>557506.77127374057</v>
      </c>
      <c r="N25" s="10">
        <f t="shared" si="13"/>
        <v>566705.6329997573</v>
      </c>
      <c r="O25" s="10">
        <f t="shared" si="13"/>
        <v>576056.27594425331</v>
      </c>
      <c r="P25" s="10">
        <f t="shared" si="13"/>
        <v>585561.2044973335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B7*-B8</f>
        <v>252875</v>
      </c>
      <c r="C27" s="7">
        <f t="shared" ref="C27:K27" si="14">C8*-C7</f>
        <v>234717.99599999998</v>
      </c>
      <c r="D27" s="7">
        <f t="shared" si="14"/>
        <v>212761.57244399996</v>
      </c>
      <c r="E27" s="7">
        <f t="shared" si="14"/>
        <v>188893.11166992597</v>
      </c>
      <c r="F27" s="7">
        <f t="shared" si="14"/>
        <v>162988.07968991573</v>
      </c>
      <c r="G27" s="7">
        <f t="shared" si="14"/>
        <v>134914.30858288149</v>
      </c>
      <c r="H27" s="7">
        <f t="shared" si="14"/>
        <v>104531.53578726613</v>
      </c>
      <c r="I27" s="7">
        <f t="shared" si="14"/>
        <v>71690.915707289139</v>
      </c>
      <c r="J27" s="7">
        <f t="shared" si="14"/>
        <v>36234.501970764511</v>
      </c>
      <c r="K27" s="7">
        <f t="shared" si="14"/>
        <v>-2005.3014231544732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182800000</v>
      </c>
      <c r="C2" s="10">
        <f t="shared" ref="C2:P2" si="0">B2*(1+B3)</f>
        <v>186090400</v>
      </c>
      <c r="D2" s="10">
        <f t="shared" si="0"/>
        <v>189440027.19999999</v>
      </c>
      <c r="E2" s="10">
        <f t="shared" si="0"/>
        <v>192849947.68959999</v>
      </c>
      <c r="F2" s="10">
        <f t="shared" si="0"/>
        <v>196321246.74801278</v>
      </c>
      <c r="G2" s="10">
        <f t="shared" si="0"/>
        <v>199855029.18947703</v>
      </c>
      <c r="H2" s="10">
        <f t="shared" si="0"/>
        <v>203452419.71488762</v>
      </c>
      <c r="I2" s="10">
        <f t="shared" si="0"/>
        <v>207114563.2697556</v>
      </c>
      <c r="J2" s="10">
        <f t="shared" si="0"/>
        <v>210842625.40861121</v>
      </c>
      <c r="K2" s="10">
        <f t="shared" si="0"/>
        <v>214637792.66596621</v>
      </c>
      <c r="L2" s="10">
        <f t="shared" si="0"/>
        <v>218501272.93395361</v>
      </c>
      <c r="M2" s="10">
        <f t="shared" si="0"/>
        <v>222434295.84676477</v>
      </c>
      <c r="N2" s="10">
        <f t="shared" si="0"/>
        <v>226438113.17200655</v>
      </c>
      <c r="O2" s="10">
        <f t="shared" si="0"/>
        <v>230513999.20910266</v>
      </c>
      <c r="P2" s="10">
        <f t="shared" si="0"/>
        <v>234663251.19486651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 t="s">
        <v>14</v>
      </c>
      <c r="B4" s="6">
        <v>9140000</v>
      </c>
      <c r="C4" s="11">
        <f t="shared" ref="C4:P4" si="1">B4*(1+B5)</f>
        <v>9231400</v>
      </c>
      <c r="D4" s="11">
        <f t="shared" si="1"/>
        <v>9323714</v>
      </c>
      <c r="E4" s="11">
        <f t="shared" si="1"/>
        <v>9416951.1400000006</v>
      </c>
      <c r="F4" s="11">
        <f t="shared" si="1"/>
        <v>9511120.6513999999</v>
      </c>
      <c r="G4" s="11">
        <f t="shared" si="1"/>
        <v>9606231.8579140007</v>
      </c>
      <c r="H4" s="11">
        <f t="shared" si="1"/>
        <v>9702294.1764931399</v>
      </c>
      <c r="I4" s="11">
        <f t="shared" si="1"/>
        <v>9799317.1182580721</v>
      </c>
      <c r="J4" s="11">
        <f t="shared" si="1"/>
        <v>9897310.2894406524</v>
      </c>
      <c r="K4" s="11">
        <f t="shared" si="1"/>
        <v>9996283.3923350591</v>
      </c>
      <c r="L4" s="11">
        <f t="shared" si="1"/>
        <v>10096246.22625841</v>
      </c>
      <c r="M4" s="11">
        <f t="shared" si="1"/>
        <v>10197208.688520994</v>
      </c>
      <c r="N4" s="11">
        <f t="shared" si="1"/>
        <v>10299180.775406204</v>
      </c>
      <c r="O4" s="11">
        <f t="shared" si="1"/>
        <v>10402172.583160266</v>
      </c>
      <c r="P4" s="11">
        <f t="shared" si="1"/>
        <v>10506194.30899187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5" t="s">
        <v>15</v>
      </c>
      <c r="B5" s="5">
        <v>0.01</v>
      </c>
      <c r="C5" s="5">
        <v>0.01</v>
      </c>
      <c r="D5" s="5">
        <v>0.01</v>
      </c>
      <c r="E5" s="5">
        <v>0.01</v>
      </c>
      <c r="F5" s="5">
        <v>0.01</v>
      </c>
      <c r="G5" s="5">
        <v>0.01</v>
      </c>
      <c r="H5" s="5">
        <v>0.01</v>
      </c>
      <c r="I5" s="5">
        <v>0.01</v>
      </c>
      <c r="J5" s="5">
        <v>0.01</v>
      </c>
      <c r="K5" s="5">
        <v>0.01</v>
      </c>
      <c r="L5" s="5">
        <v>0.01</v>
      </c>
      <c r="M5" s="5">
        <v>0.01</v>
      </c>
      <c r="N5" s="5">
        <v>0.01</v>
      </c>
      <c r="O5" s="5">
        <v>0.01</v>
      </c>
      <c r="P5" s="5">
        <v>0.01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20</v>
      </c>
      <c r="C6" s="12">
        <f t="shared" si="2"/>
        <v>20.158415841584159</v>
      </c>
      <c r="D6" s="12">
        <f t="shared" si="2"/>
        <v>20.318086462111555</v>
      </c>
      <c r="E6" s="12">
        <f t="shared" si="2"/>
        <v>20.479021800425311</v>
      </c>
      <c r="F6" s="12">
        <f t="shared" si="2"/>
        <v>20.641231874092046</v>
      </c>
      <c r="G6" s="12">
        <f t="shared" si="2"/>
        <v>20.804726780025447</v>
      </c>
      <c r="H6" s="12">
        <f t="shared" si="2"/>
        <v>20.969516695114763</v>
      </c>
      <c r="I6" s="12">
        <f t="shared" si="2"/>
        <v>21.135611876858242</v>
      </c>
      <c r="J6" s="12">
        <f t="shared" si="2"/>
        <v>21.303022664001677</v>
      </c>
      <c r="K6" s="12">
        <f t="shared" si="2"/>
        <v>21.471759477181887</v>
      </c>
      <c r="L6" s="12">
        <f t="shared" si="2"/>
        <v>21.641832819575406</v>
      </c>
      <c r="M6" s="12">
        <f t="shared" si="2"/>
        <v>21.813253277552242</v>
      </c>
      <c r="N6" s="12">
        <f t="shared" si="2"/>
        <v>21.986031521334834</v>
      </c>
      <c r="O6" s="12">
        <f t="shared" si="2"/>
        <v>22.160178305662239</v>
      </c>
      <c r="P6" s="12">
        <f t="shared" si="2"/>
        <v>22.335704470459561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-24000000</v>
      </c>
      <c r="C7" s="10">
        <f t="shared" ref="C7:P7" si="3">B7+B14</f>
        <v>-22868160</v>
      </c>
      <c r="D7" s="10">
        <f t="shared" si="3"/>
        <v>-21644792.16</v>
      </c>
      <c r="E7" s="10">
        <f t="shared" si="3"/>
        <v>-20325011.439119998</v>
      </c>
      <c r="F7" s="10">
        <f t="shared" si="3"/>
        <v>-18903697.557685081</v>
      </c>
      <c r="G7" s="10">
        <f t="shared" si="3"/>
        <v>-17375484.060410406</v>
      </c>
      <c r="H7" s="10">
        <f t="shared" si="3"/>
        <v>-15734746.877759043</v>
      </c>
      <c r="I7" s="10">
        <f t="shared" si="3"/>
        <v>-13975592.362563843</v>
      </c>
      <c r="J7" s="10">
        <f t="shared" si="3"/>
        <v>-12091844.777960863</v>
      </c>
      <c r="K7" s="10">
        <f t="shared" si="3"/>
        <v>-10077033.211590655</v>
      </c>
      <c r="L7" s="10">
        <f t="shared" si="3"/>
        <v>-7924377.8898827862</v>
      </c>
      <c r="M7" s="10">
        <f t="shared" si="3"/>
        <v>-5626775.8650461752</v>
      </c>
      <c r="N7" s="10">
        <f t="shared" si="3"/>
        <v>-3176786.0461406242</v>
      </c>
      <c r="O7" s="10">
        <f t="shared" si="3"/>
        <v>-566613.54430110008</v>
      </c>
      <c r="P7" s="10">
        <f t="shared" si="3"/>
        <v>2211906.699177023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4.5499999999999999E-2</v>
      </c>
      <c r="C8" s="5">
        <v>4.5499999999999999E-2</v>
      </c>
      <c r="D8" s="5">
        <v>4.5499999999999999E-2</v>
      </c>
      <c r="E8" s="5">
        <v>4.5499999999999999E-2</v>
      </c>
      <c r="F8" s="5">
        <v>4.5499999999999999E-2</v>
      </c>
      <c r="G8" s="5">
        <v>4.5499999999999999E-2</v>
      </c>
      <c r="H8" s="5">
        <v>4.5499999999999999E-2</v>
      </c>
      <c r="I8" s="5">
        <v>4.5499999999999999E-2</v>
      </c>
      <c r="J8" s="5">
        <v>4.5499999999999999E-2</v>
      </c>
      <c r="K8" s="5">
        <v>4.5499999999999999E-2</v>
      </c>
      <c r="L8" s="5">
        <v>4.5499999999999999E-2</v>
      </c>
      <c r="M8" s="5">
        <v>4.5499999999999999E-2</v>
      </c>
      <c r="N8" s="5">
        <v>4.5499999999999999E-2</v>
      </c>
      <c r="O8" s="5">
        <v>4.5499999999999999E-2</v>
      </c>
      <c r="P8" s="5">
        <v>4.5499999999999999E-2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-0.13129102844638948</v>
      </c>
      <c r="C9" s="13">
        <f t="shared" si="4"/>
        <v>-0.12288737086921195</v>
      </c>
      <c r="D9" s="13">
        <f t="shared" si="4"/>
        <v>-0.11425669896652127</v>
      </c>
      <c r="E9" s="13">
        <f t="shared" si="4"/>
        <v>-0.10539288022952409</v>
      </c>
      <c r="F9" s="13">
        <f t="shared" si="4"/>
        <v>-9.6289616487352653E-2</v>
      </c>
      <c r="G9" s="13">
        <f t="shared" si="4"/>
        <v>-8.6940439431910363E-2</v>
      </c>
      <c r="H9" s="13">
        <f t="shared" si="4"/>
        <v>-7.733870602182695E-2</v>
      </c>
      <c r="I9" s="13">
        <f t="shared" si="4"/>
        <v>-6.7477593762256996E-2</v>
      </c>
      <c r="J9" s="13">
        <f t="shared" si="4"/>
        <v>-5.7350095857168215E-2</v>
      </c>
      <c r="K9" s="13">
        <f t="shared" si="4"/>
        <v>-4.6949016230674774E-2</v>
      </c>
      <c r="L9" s="13">
        <f t="shared" si="4"/>
        <v>-3.6266964413878215E-2</v>
      </c>
      <c r="M9" s="13">
        <f t="shared" si="4"/>
        <v>-2.5296350293582726E-2</v>
      </c>
      <c r="N9" s="13">
        <f t="shared" si="4"/>
        <v>-1.4029378719153517E-2</v>
      </c>
      <c r="O9" s="13">
        <f t="shared" si="4"/>
        <v>-2.458043963686199E-3</v>
      </c>
      <c r="P9" s="13">
        <f t="shared" si="4"/>
        <v>9.4258759644484571E-3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0.2</v>
      </c>
      <c r="C10" s="1">
        <v>0.2</v>
      </c>
      <c r="D10" s="1">
        <v>0.2</v>
      </c>
      <c r="E10" s="1">
        <v>0.2</v>
      </c>
      <c r="F10" s="1">
        <v>0.2</v>
      </c>
      <c r="G10" s="1">
        <v>0.2</v>
      </c>
      <c r="H10" s="1">
        <v>0.2</v>
      </c>
      <c r="I10" s="1">
        <v>0.2</v>
      </c>
      <c r="J10" s="1">
        <v>0.2</v>
      </c>
      <c r="K10" s="1">
        <v>0.2</v>
      </c>
      <c r="L10" s="1">
        <v>0.2</v>
      </c>
      <c r="M10" s="1">
        <v>0.2</v>
      </c>
      <c r="N10" s="1">
        <v>0.2</v>
      </c>
      <c r="O10" s="1">
        <v>0.2</v>
      </c>
      <c r="P10" s="1">
        <v>0.2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4.3999999999999997E-2</v>
      </c>
      <c r="C11" s="5">
        <v>4.3999999999999997E-2</v>
      </c>
      <c r="D11" s="5">
        <v>4.3999999999999997E-2</v>
      </c>
      <c r="E11" s="5">
        <v>4.3999999999999997E-2</v>
      </c>
      <c r="F11" s="5">
        <v>4.3999999999999997E-2</v>
      </c>
      <c r="G11" s="5">
        <v>4.3999999999999997E-2</v>
      </c>
      <c r="H11" s="5">
        <v>4.3999999999999997E-2</v>
      </c>
      <c r="I11" s="5">
        <v>4.3999999999999997E-2</v>
      </c>
      <c r="J11" s="5">
        <v>4.3999999999999997E-2</v>
      </c>
      <c r="K11" s="5">
        <v>4.3999999999999997E-2</v>
      </c>
      <c r="L11" s="5">
        <v>4.3999999999999997E-2</v>
      </c>
      <c r="M11" s="5">
        <v>4.3999999999999997E-2</v>
      </c>
      <c r="N11" s="5">
        <v>4.3999999999999997E-2</v>
      </c>
      <c r="O11" s="5">
        <v>4.3999999999999997E-2</v>
      </c>
      <c r="P11" s="5">
        <v>4.3999999999999997E-2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4.2000000000000003E-2</v>
      </c>
      <c r="C12" s="5">
        <v>4.2000000000000003E-2</v>
      </c>
      <c r="D12" s="5">
        <v>4.2000000000000003E-2</v>
      </c>
      <c r="E12" s="5">
        <v>4.2000000000000003E-2</v>
      </c>
      <c r="F12" s="5">
        <v>4.2000000000000003E-2</v>
      </c>
      <c r="G12" s="5">
        <v>4.2000000000000003E-2</v>
      </c>
      <c r="H12" s="5">
        <v>4.2000000000000003E-2</v>
      </c>
      <c r="I12" s="5">
        <v>4.2000000000000003E-2</v>
      </c>
      <c r="J12" s="5">
        <v>4.2000000000000003E-2</v>
      </c>
      <c r="K12" s="5">
        <v>4.2000000000000003E-2</v>
      </c>
      <c r="L12" s="5">
        <v>4.2000000000000003E-2</v>
      </c>
      <c r="M12" s="5">
        <v>4.2000000000000003E-2</v>
      </c>
      <c r="N12" s="5">
        <v>4.2000000000000003E-2</v>
      </c>
      <c r="O12" s="5">
        <v>4.2000000000000003E-2</v>
      </c>
      <c r="P12" s="5">
        <v>4.2000000000000003E-2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1131840</v>
      </c>
      <c r="C14" s="10">
        <f t="shared" si="5"/>
        <v>1223367.8399999999</v>
      </c>
      <c r="D14" s="10">
        <f t="shared" si="5"/>
        <v>1319780.7208800009</v>
      </c>
      <c r="E14" s="10">
        <f t="shared" si="5"/>
        <v>1421313.8814349174</v>
      </c>
      <c r="F14" s="10">
        <f t="shared" si="5"/>
        <v>1528213.4972746745</v>
      </c>
      <c r="G14" s="10">
        <f t="shared" si="5"/>
        <v>1640737.1826513633</v>
      </c>
      <c r="H14" s="10">
        <f t="shared" si="5"/>
        <v>1759154.5151952002</v>
      </c>
      <c r="I14" s="10">
        <f t="shared" si="5"/>
        <v>1883747.5846029799</v>
      </c>
      <c r="J14" s="10">
        <f t="shared" si="5"/>
        <v>2014811.5663702078</v>
      </c>
      <c r="K14" s="10">
        <f t="shared" si="5"/>
        <v>2152655.3217078689</v>
      </c>
      <c r="L14" s="10">
        <f t="shared" si="5"/>
        <v>2297602.024836611</v>
      </c>
      <c r="M14" s="10">
        <f t="shared" si="5"/>
        <v>2449989.818905551</v>
      </c>
      <c r="N14" s="10">
        <f t="shared" si="5"/>
        <v>2610172.5018395241</v>
      </c>
      <c r="O14" s="10">
        <f t="shared" si="5"/>
        <v>2778520.2434781231</v>
      </c>
      <c r="P14" s="10">
        <f t="shared" si="5"/>
        <v>2955420.3354317676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9286240</v>
      </c>
      <c r="C16" s="7">
        <f t="shared" si="6"/>
        <v>9453392.3200000003</v>
      </c>
      <c r="D16" s="7">
        <f t="shared" si="6"/>
        <v>9623553.3817600012</v>
      </c>
      <c r="E16" s="7">
        <f t="shared" si="6"/>
        <v>9796777.342631679</v>
      </c>
      <c r="F16" s="7">
        <f t="shared" si="6"/>
        <v>9973119.3347990494</v>
      </c>
      <c r="G16" s="7">
        <f t="shared" si="6"/>
        <v>10152635.482825434</v>
      </c>
      <c r="H16" s="7">
        <f t="shared" si="6"/>
        <v>10335382.921516292</v>
      </c>
      <c r="I16" s="7">
        <f t="shared" si="6"/>
        <v>10521419.814103585</v>
      </c>
      <c r="J16" s="7">
        <f t="shared" si="6"/>
        <v>10710805.370757449</v>
      </c>
      <c r="K16" s="7">
        <f t="shared" si="6"/>
        <v>10903599.867431084</v>
      </c>
      <c r="L16" s="7">
        <f t="shared" si="6"/>
        <v>11099864.665044844</v>
      </c>
      <c r="M16" s="7">
        <f t="shared" si="6"/>
        <v>11299662.229015652</v>
      </c>
      <c r="N16" s="7">
        <f t="shared" si="6"/>
        <v>11503056.149137933</v>
      </c>
      <c r="O16" s="7">
        <f t="shared" si="6"/>
        <v>11710111.159822416</v>
      </c>
      <c r="P16" s="7">
        <f t="shared" si="6"/>
        <v>11920893.160699219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7677600.0000000009</v>
      </c>
      <c r="C17" s="10">
        <f t="shared" si="7"/>
        <v>7815796.8000000007</v>
      </c>
      <c r="D17" s="10">
        <f t="shared" si="7"/>
        <v>7956481.1424000002</v>
      </c>
      <c r="E17" s="10">
        <f t="shared" si="7"/>
        <v>8099697.8029632</v>
      </c>
      <c r="F17" s="10">
        <f t="shared" si="7"/>
        <v>8245492.3634165376</v>
      </c>
      <c r="G17" s="10">
        <f t="shared" si="7"/>
        <v>8393911.2259580363</v>
      </c>
      <c r="H17" s="10">
        <f t="shared" si="7"/>
        <v>8545001.6280252803</v>
      </c>
      <c r="I17" s="10">
        <f t="shared" si="7"/>
        <v>8698811.6573297363</v>
      </c>
      <c r="J17" s="10">
        <f t="shared" si="7"/>
        <v>8855390.2671616711</v>
      </c>
      <c r="K17" s="10">
        <f t="shared" si="7"/>
        <v>9014787.2919705808</v>
      </c>
      <c r="L17" s="10">
        <f t="shared" si="7"/>
        <v>9177053.463226052</v>
      </c>
      <c r="M17" s="10">
        <f t="shared" si="7"/>
        <v>9342240.4255641215</v>
      </c>
      <c r="N17" s="10">
        <f t="shared" si="7"/>
        <v>9510400.753224276</v>
      </c>
      <c r="O17" s="10">
        <f t="shared" si="7"/>
        <v>9681587.9667823128</v>
      </c>
      <c r="P17" s="10">
        <f t="shared" si="7"/>
        <v>9855856.5501843933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1608640</v>
      </c>
      <c r="C18" s="10">
        <f t="shared" si="8"/>
        <v>1637595.52</v>
      </c>
      <c r="D18" s="10">
        <f t="shared" si="8"/>
        <v>1667072.23936</v>
      </c>
      <c r="E18" s="10">
        <f t="shared" si="8"/>
        <v>1697079.5396684799</v>
      </c>
      <c r="F18" s="10">
        <f t="shared" si="8"/>
        <v>1727626.9713825125</v>
      </c>
      <c r="G18" s="10">
        <f t="shared" si="8"/>
        <v>1758724.256867398</v>
      </c>
      <c r="H18" s="10">
        <f t="shared" si="8"/>
        <v>1790381.2934910113</v>
      </c>
      <c r="I18" s="10">
        <f t="shared" si="8"/>
        <v>1822608.1567738494</v>
      </c>
      <c r="J18" s="10">
        <f t="shared" si="8"/>
        <v>1855415.1035957788</v>
      </c>
      <c r="K18" s="10">
        <f t="shared" si="8"/>
        <v>1888812.5754605029</v>
      </c>
      <c r="L18" s="10">
        <f t="shared" si="8"/>
        <v>1922811.2018187919</v>
      </c>
      <c r="M18" s="10">
        <f t="shared" si="8"/>
        <v>1957421.8034515302</v>
      </c>
      <c r="N18" s="10">
        <f t="shared" si="8"/>
        <v>1992655.3959136577</v>
      </c>
      <c r="O18" s="10">
        <f t="shared" si="8"/>
        <v>2028523.1930401034</v>
      </c>
      <c r="P18" s="10">
        <f t="shared" si="8"/>
        <v>2065036.6105148254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8154400</v>
      </c>
      <c r="C21" s="7">
        <f t="shared" si="9"/>
        <v>8230024.4800000004</v>
      </c>
      <c r="D21" s="7">
        <f t="shared" si="9"/>
        <v>8303772.6608800003</v>
      </c>
      <c r="E21" s="7">
        <f t="shared" si="9"/>
        <v>8375463.4611967616</v>
      </c>
      <c r="F21" s="7">
        <f t="shared" si="9"/>
        <v>8444905.8375243749</v>
      </c>
      <c r="G21" s="7">
        <f t="shared" si="9"/>
        <v>8511898.3001740705</v>
      </c>
      <c r="H21" s="7">
        <f t="shared" si="9"/>
        <v>8576228.4063210916</v>
      </c>
      <c r="I21" s="7">
        <f t="shared" si="9"/>
        <v>8637672.2295006048</v>
      </c>
      <c r="J21" s="7">
        <f t="shared" si="9"/>
        <v>8695993.8043872416</v>
      </c>
      <c r="K21" s="7">
        <f t="shared" si="9"/>
        <v>8750944.5457232147</v>
      </c>
      <c r="L21" s="7">
        <f t="shared" si="9"/>
        <v>8802262.6402082331</v>
      </c>
      <c r="M21" s="7">
        <f t="shared" si="9"/>
        <v>8849672.4101101011</v>
      </c>
      <c r="N21" s="7">
        <f t="shared" si="9"/>
        <v>8892883.6472984087</v>
      </c>
      <c r="O21" s="7">
        <f t="shared" si="9"/>
        <v>8931590.9163442925</v>
      </c>
      <c r="P21" s="7">
        <f t="shared" si="9"/>
        <v>8965472.8252674509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2270000</v>
      </c>
      <c r="C22" s="10">
        <f t="shared" ref="C22:P22" si="10">B22*(1+C$3)</f>
        <v>2310860</v>
      </c>
      <c r="D22" s="10">
        <f t="shared" si="10"/>
        <v>2352455.48</v>
      </c>
      <c r="E22" s="10">
        <f t="shared" si="10"/>
        <v>2394799.6786400001</v>
      </c>
      <c r="F22" s="10">
        <f t="shared" si="10"/>
        <v>2437906.0728555201</v>
      </c>
      <c r="G22" s="10">
        <f t="shared" si="10"/>
        <v>2481788.3821669193</v>
      </c>
      <c r="H22" s="10">
        <f t="shared" si="10"/>
        <v>2526460.5730459238</v>
      </c>
      <c r="I22" s="10">
        <f t="shared" si="10"/>
        <v>2571936.8633607505</v>
      </c>
      <c r="J22" s="10">
        <f t="shared" si="10"/>
        <v>2618231.7269012439</v>
      </c>
      <c r="K22" s="10">
        <f t="shared" si="10"/>
        <v>2665359.8979854663</v>
      </c>
      <c r="L22" s="10">
        <f t="shared" si="10"/>
        <v>2713336.3761492046</v>
      </c>
      <c r="M22" s="10">
        <f t="shared" si="10"/>
        <v>2762176.4309198903</v>
      </c>
      <c r="N22" s="10">
        <f t="shared" si="10"/>
        <v>2811895.6066764481</v>
      </c>
      <c r="O22" s="10">
        <f t="shared" si="10"/>
        <v>2862509.7275966243</v>
      </c>
      <c r="P22" s="10">
        <f t="shared" si="10"/>
        <v>2914034.9026933634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1830000</v>
      </c>
      <c r="C23" s="10">
        <f t="shared" ref="C23:P23" si="11">B23*(1+C$3)</f>
        <v>1862940</v>
      </c>
      <c r="D23" s="10">
        <f t="shared" si="11"/>
        <v>1896472.92</v>
      </c>
      <c r="E23" s="10">
        <f t="shared" si="11"/>
        <v>1930609.4325599999</v>
      </c>
      <c r="F23" s="10">
        <f t="shared" si="11"/>
        <v>1965360.4023460799</v>
      </c>
      <c r="G23" s="10">
        <f t="shared" si="11"/>
        <v>2000736.8895883095</v>
      </c>
      <c r="H23" s="10">
        <f t="shared" si="11"/>
        <v>2036750.153600899</v>
      </c>
      <c r="I23" s="10">
        <f t="shared" si="11"/>
        <v>2073411.6563657152</v>
      </c>
      <c r="J23" s="10">
        <f t="shared" si="11"/>
        <v>2110733.0661802981</v>
      </c>
      <c r="K23" s="10">
        <f t="shared" si="11"/>
        <v>2148726.2613715436</v>
      </c>
      <c r="L23" s="10">
        <f t="shared" si="11"/>
        <v>2187403.3340762313</v>
      </c>
      <c r="M23" s="10">
        <f t="shared" si="11"/>
        <v>2226776.5940896035</v>
      </c>
      <c r="N23" s="10">
        <f t="shared" si="11"/>
        <v>2266858.5727832164</v>
      </c>
      <c r="O23" s="10">
        <f t="shared" si="11"/>
        <v>2307662.0270933141</v>
      </c>
      <c r="P23" s="10">
        <f t="shared" si="11"/>
        <v>2349199.9435809939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1500000</v>
      </c>
      <c r="C24" s="10">
        <f t="shared" ref="C24:P24" si="12">B24*(1+C$3)</f>
        <v>1527000</v>
      </c>
      <c r="D24" s="10">
        <f t="shared" si="12"/>
        <v>1554486</v>
      </c>
      <c r="E24" s="10">
        <f t="shared" si="12"/>
        <v>1582466.7480000001</v>
      </c>
      <c r="F24" s="10">
        <f t="shared" si="12"/>
        <v>1610951.1494640002</v>
      </c>
      <c r="G24" s="10">
        <f t="shared" si="12"/>
        <v>1639948.2701543523</v>
      </c>
      <c r="H24" s="10">
        <f t="shared" si="12"/>
        <v>1669467.3390171307</v>
      </c>
      <c r="I24" s="10">
        <f t="shared" si="12"/>
        <v>1699517.751119439</v>
      </c>
      <c r="J24" s="10">
        <f t="shared" si="12"/>
        <v>1730109.0706395889</v>
      </c>
      <c r="K24" s="10">
        <f t="shared" si="12"/>
        <v>1761251.0339111015</v>
      </c>
      <c r="L24" s="10">
        <f t="shared" si="12"/>
        <v>1792953.5525215014</v>
      </c>
      <c r="M24" s="10">
        <f t="shared" si="12"/>
        <v>1825226.7164668886</v>
      </c>
      <c r="N24" s="10">
        <f t="shared" si="12"/>
        <v>1858080.7973632927</v>
      </c>
      <c r="O24" s="10">
        <f t="shared" si="12"/>
        <v>1891526.2517158319</v>
      </c>
      <c r="P24" s="10">
        <f t="shared" si="12"/>
        <v>1925573.7242467168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B2*0.008</f>
        <v>1462400</v>
      </c>
      <c r="C25" s="10">
        <f t="shared" ref="C25:P25" si="13">B25*(1+C$3)</f>
        <v>1488723.2</v>
      </c>
      <c r="D25" s="10">
        <f t="shared" si="13"/>
        <v>1515520.2176000001</v>
      </c>
      <c r="E25" s="10">
        <f t="shared" si="13"/>
        <v>1542799.5815168002</v>
      </c>
      <c r="F25" s="10">
        <f t="shared" si="13"/>
        <v>1570569.9739841027</v>
      </c>
      <c r="G25" s="10">
        <f t="shared" si="13"/>
        <v>1598840.2335158165</v>
      </c>
      <c r="H25" s="10">
        <f t="shared" si="13"/>
        <v>1627619.3577191012</v>
      </c>
      <c r="I25" s="10">
        <f t="shared" si="13"/>
        <v>1656916.506158045</v>
      </c>
      <c r="J25" s="10">
        <f t="shared" si="13"/>
        <v>1686741.0032688899</v>
      </c>
      <c r="K25" s="10">
        <f t="shared" si="13"/>
        <v>1717102.3413277299</v>
      </c>
      <c r="L25" s="10">
        <f t="shared" si="13"/>
        <v>1748010.1834716289</v>
      </c>
      <c r="M25" s="10">
        <f t="shared" si="13"/>
        <v>1779474.3667741183</v>
      </c>
      <c r="N25" s="10">
        <f t="shared" si="13"/>
        <v>1811504.9053760525</v>
      </c>
      <c r="O25" s="10">
        <f t="shared" si="13"/>
        <v>1844111.9936728214</v>
      </c>
      <c r="P25" s="10">
        <f t="shared" si="13"/>
        <v>1877306.0095589322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B7*-B8</f>
        <v>1092000</v>
      </c>
      <c r="C27" s="7">
        <f t="shared" ref="C27:P27" si="14">C8*-C7</f>
        <v>1040501.28</v>
      </c>
      <c r="D27" s="7">
        <f t="shared" si="14"/>
        <v>984838.04327999998</v>
      </c>
      <c r="E27" s="7">
        <f t="shared" si="14"/>
        <v>924788.0204799599</v>
      </c>
      <c r="F27" s="7">
        <f t="shared" si="14"/>
        <v>860118.23887467117</v>
      </c>
      <c r="G27" s="7">
        <f t="shared" si="14"/>
        <v>790584.52474867343</v>
      </c>
      <c r="H27" s="7">
        <f t="shared" si="14"/>
        <v>715930.98293803644</v>
      </c>
      <c r="I27" s="7">
        <f t="shared" si="14"/>
        <v>635889.45249665482</v>
      </c>
      <c r="J27" s="7">
        <f t="shared" si="14"/>
        <v>550178.93739721924</v>
      </c>
      <c r="K27" s="7">
        <f t="shared" si="14"/>
        <v>458505.01112737478</v>
      </c>
      <c r="L27" s="7">
        <f t="shared" si="14"/>
        <v>360559.19398966676</v>
      </c>
      <c r="M27" s="7">
        <f t="shared" si="14"/>
        <v>256018.30185960096</v>
      </c>
      <c r="N27" s="7">
        <f t="shared" si="14"/>
        <v>144543.76509939838</v>
      </c>
      <c r="O27" s="7">
        <f t="shared" si="14"/>
        <v>25780.916265700052</v>
      </c>
      <c r="P27" s="7">
        <f t="shared" si="14"/>
        <v>-100641.75481255454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AJ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6" ht="15.75" customHeight="1" x14ac:dyDescent="0.25">
      <c r="A2" s="7" t="s">
        <v>12</v>
      </c>
      <c r="B2" s="7">
        <v>269780000</v>
      </c>
      <c r="C2" s="10">
        <f t="shared" ref="C2:P2" si="0">B2*(1+B3)</f>
        <v>274501150</v>
      </c>
      <c r="D2" s="10">
        <f t="shared" si="0"/>
        <v>279304920.125</v>
      </c>
      <c r="E2" s="10">
        <f t="shared" si="0"/>
        <v>284192756.22718751</v>
      </c>
      <c r="F2" s="10">
        <f t="shared" si="0"/>
        <v>289166129.46116334</v>
      </c>
      <c r="G2" s="10">
        <f t="shared" si="0"/>
        <v>294226536.72673374</v>
      </c>
      <c r="H2" s="10">
        <f t="shared" si="0"/>
        <v>299375501.11945158</v>
      </c>
      <c r="I2" s="10">
        <f t="shared" si="0"/>
        <v>304614572.38904202</v>
      </c>
      <c r="J2" s="10">
        <f t="shared" si="0"/>
        <v>309945327.40585029</v>
      </c>
      <c r="K2" s="10">
        <f t="shared" si="0"/>
        <v>315369370.63545269</v>
      </c>
      <c r="L2" s="10">
        <f t="shared" si="0"/>
        <v>320888334.62157315</v>
      </c>
      <c r="M2" s="10">
        <f t="shared" si="0"/>
        <v>326503880.47745073</v>
      </c>
      <c r="N2" s="10">
        <f t="shared" si="0"/>
        <v>332217698.38580614</v>
      </c>
      <c r="O2" s="10">
        <f t="shared" si="0"/>
        <v>338031508.10755777</v>
      </c>
      <c r="P2" s="10">
        <f t="shared" si="0"/>
        <v>343947059.49944007</v>
      </c>
      <c r="Q2" s="7"/>
      <c r="R2" s="7"/>
      <c r="S2" s="7"/>
      <c r="T2" s="7"/>
      <c r="U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5">
      <c r="A3" s="5" t="s">
        <v>13</v>
      </c>
      <c r="B3" s="5">
        <v>1.7500000000000002E-2</v>
      </c>
      <c r="C3" s="5">
        <v>1.7500000000000002E-2</v>
      </c>
      <c r="D3" s="5">
        <v>1.7500000000000002E-2</v>
      </c>
      <c r="E3" s="5">
        <v>1.7500000000000002E-2</v>
      </c>
      <c r="F3" s="5">
        <v>1.7500000000000002E-2</v>
      </c>
      <c r="G3" s="5">
        <v>1.7500000000000002E-2</v>
      </c>
      <c r="H3" s="5">
        <v>1.7500000000000002E-2</v>
      </c>
      <c r="I3" s="5">
        <v>1.7500000000000002E-2</v>
      </c>
      <c r="J3" s="5">
        <v>1.7500000000000002E-2</v>
      </c>
      <c r="K3" s="5">
        <v>1.7500000000000002E-2</v>
      </c>
      <c r="L3" s="5">
        <v>1.7500000000000002E-2</v>
      </c>
      <c r="M3" s="5">
        <v>1.7500000000000002E-2</v>
      </c>
      <c r="N3" s="5">
        <v>1.7500000000000002E-2</v>
      </c>
      <c r="O3" s="5">
        <v>1.7500000000000002E-2</v>
      </c>
      <c r="P3" s="5">
        <v>1.7500000000000002E-2</v>
      </c>
      <c r="Q3" s="5"/>
      <c r="R3" s="5"/>
      <c r="S3" s="5"/>
      <c r="T3" s="5"/>
      <c r="U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15.75" customHeight="1" x14ac:dyDescent="0.25">
      <c r="A4" s="6" t="s">
        <v>14</v>
      </c>
      <c r="B4" s="6">
        <v>16450000</v>
      </c>
      <c r="C4" s="11">
        <f t="shared" ref="C4:P4" si="1">B4*(1+B5)</f>
        <v>16606275.000000002</v>
      </c>
      <c r="D4" s="11">
        <f t="shared" si="1"/>
        <v>16764034.612500003</v>
      </c>
      <c r="E4" s="11">
        <f t="shared" si="1"/>
        <v>16923292.941318754</v>
      </c>
      <c r="F4" s="11">
        <f t="shared" si="1"/>
        <v>17084064.224261284</v>
      </c>
      <c r="G4" s="11">
        <f t="shared" si="1"/>
        <v>17246362.834391769</v>
      </c>
      <c r="H4" s="11">
        <f t="shared" si="1"/>
        <v>17410203.281318493</v>
      </c>
      <c r="I4" s="11">
        <f t="shared" si="1"/>
        <v>17575600.212491021</v>
      </c>
      <c r="J4" s="11">
        <f t="shared" si="1"/>
        <v>17742568.414509688</v>
      </c>
      <c r="K4" s="11">
        <f t="shared" si="1"/>
        <v>17911122.81444753</v>
      </c>
      <c r="L4" s="11">
        <f t="shared" si="1"/>
        <v>18081278.481184781</v>
      </c>
      <c r="M4" s="11">
        <f t="shared" si="1"/>
        <v>18253050.626756039</v>
      </c>
      <c r="N4" s="11">
        <f t="shared" si="1"/>
        <v>18426454.607710224</v>
      </c>
      <c r="O4" s="11">
        <f t="shared" si="1"/>
        <v>18601505.926483471</v>
      </c>
      <c r="P4" s="11">
        <f t="shared" si="1"/>
        <v>18778220.232785065</v>
      </c>
      <c r="Q4" s="6"/>
      <c r="R4" s="6"/>
      <c r="S4" s="6"/>
      <c r="T4" s="6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5.75" customHeight="1" x14ac:dyDescent="0.25">
      <c r="A5" s="5" t="s">
        <v>15</v>
      </c>
      <c r="B5" s="5">
        <v>9.4999999999999998E-3</v>
      </c>
      <c r="C5" s="5">
        <v>9.4999999999999998E-3</v>
      </c>
      <c r="D5" s="5">
        <v>9.4999999999999998E-3</v>
      </c>
      <c r="E5" s="5">
        <v>9.4999999999999998E-3</v>
      </c>
      <c r="F5" s="5">
        <v>9.4999999999999998E-3</v>
      </c>
      <c r="G5" s="5">
        <v>9.4999999999999998E-3</v>
      </c>
      <c r="H5" s="5">
        <v>9.4999999999999998E-3</v>
      </c>
      <c r="I5" s="5">
        <v>9.4999999999999998E-3</v>
      </c>
      <c r="J5" s="5">
        <v>9.4999999999999998E-3</v>
      </c>
      <c r="K5" s="5">
        <v>9.4999999999999998E-3</v>
      </c>
      <c r="L5" s="5">
        <v>9.4999999999999998E-3</v>
      </c>
      <c r="M5" s="5">
        <v>9.4999999999999998E-3</v>
      </c>
      <c r="N5" s="5">
        <v>9.4999999999999998E-3</v>
      </c>
      <c r="O5" s="5">
        <v>9.4999999999999998E-3</v>
      </c>
      <c r="P5" s="5">
        <v>9.4999999999999998E-3</v>
      </c>
      <c r="Q5" s="5"/>
      <c r="R5" s="5"/>
      <c r="S5" s="5"/>
      <c r="T5" s="5"/>
      <c r="U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5.75" customHeight="1" x14ac:dyDescent="0.25">
      <c r="A6" s="9" t="s">
        <v>16</v>
      </c>
      <c r="B6" s="9">
        <f t="shared" ref="B6:P6" si="2">B2/B4</f>
        <v>16.399999999999999</v>
      </c>
      <c r="C6" s="12">
        <f t="shared" si="2"/>
        <v>16.529965329370974</v>
      </c>
      <c r="D6" s="12">
        <f t="shared" si="2"/>
        <v>16.660960596963807</v>
      </c>
      <c r="E6" s="12">
        <f t="shared" si="2"/>
        <v>16.792993964745591</v>
      </c>
      <c r="F6" s="12">
        <f t="shared" si="2"/>
        <v>16.926073659364675</v>
      </c>
      <c r="G6" s="12">
        <f t="shared" si="2"/>
        <v>17.060207972663257</v>
      </c>
      <c r="H6" s="12">
        <f t="shared" si="2"/>
        <v>17.195405262194019</v>
      </c>
      <c r="I6" s="12">
        <f t="shared" si="2"/>
        <v>17.331673951740875</v>
      </c>
      <c r="J6" s="12">
        <f t="shared" si="2"/>
        <v>17.469022531843823</v>
      </c>
      <c r="K6" s="12">
        <f t="shared" si="2"/>
        <v>17.607459560327978</v>
      </c>
      <c r="L6" s="12">
        <f t="shared" si="2"/>
        <v>17.746993662836768</v>
      </c>
      <c r="M6" s="12">
        <f t="shared" si="2"/>
        <v>17.887633533369403</v>
      </c>
      <c r="N6" s="12">
        <f t="shared" si="2"/>
        <v>18.029387934822552</v>
      </c>
      <c r="O6" s="12">
        <f t="shared" si="2"/>
        <v>18.172265699536354</v>
      </c>
      <c r="P6" s="12">
        <f t="shared" si="2"/>
        <v>18.316275729844715</v>
      </c>
      <c r="Q6" s="9"/>
      <c r="R6" s="9"/>
      <c r="S6" s="9"/>
      <c r="T6" s="9"/>
      <c r="U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spans="1:36" ht="15.75" customHeight="1" x14ac:dyDescent="0.25">
      <c r="A7" s="7" t="s">
        <v>17</v>
      </c>
      <c r="B7" s="7">
        <v>-120000000</v>
      </c>
      <c r="C7" s="10">
        <f t="shared" ref="C7:P7" si="3">B7+B14</f>
        <v>-119604917.59999999</v>
      </c>
      <c r="D7" s="10">
        <f t="shared" si="3"/>
        <v>-119089395.0088</v>
      </c>
      <c r="E7" s="10">
        <f t="shared" si="3"/>
        <v>-118446159.0787154</v>
      </c>
      <c r="F7" s="10">
        <f t="shared" si="3"/>
        <v>-117667574.35425971</v>
      </c>
      <c r="G7" s="10">
        <f t="shared" si="3"/>
        <v>-116745626.03799689</v>
      </c>
      <c r="H7" s="10">
        <f t="shared" si="3"/>
        <v>-115671902.17172992</v>
      </c>
      <c r="I7" s="10">
        <f t="shared" si="3"/>
        <v>-114437574.99715538</v>
      </c>
      <c r="J7" s="10">
        <f t="shared" si="3"/>
        <v>-113033381.45847841</v>
      </c>
      <c r="K7" s="10">
        <f t="shared" si="3"/>
        <v>-111449602.80777329</v>
      </c>
      <c r="L7" s="10">
        <f t="shared" si="3"/>
        <v>-109676043.27208744</v>
      </c>
      <c r="M7" s="10">
        <f t="shared" si="3"/>
        <v>-107702007.73941769</v>
      </c>
      <c r="N7" s="10">
        <f t="shared" si="3"/>
        <v>-105516278.41873434</v>
      </c>
      <c r="O7" s="10">
        <f t="shared" si="3"/>
        <v>-103107090.42718543</v>
      </c>
      <c r="P7" s="10">
        <f t="shared" si="3"/>
        <v>-100462106.25547802</v>
      </c>
      <c r="Q7" s="7"/>
      <c r="R7" s="7"/>
      <c r="S7" s="7"/>
      <c r="T7" s="7"/>
      <c r="U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5">
      <c r="A8" s="5" t="s">
        <v>18</v>
      </c>
      <c r="B8" s="5">
        <v>4.5499999999999999E-2</v>
      </c>
      <c r="C8" s="5">
        <v>4.5499999999999999E-2</v>
      </c>
      <c r="D8" s="5">
        <v>4.5499999999999999E-2</v>
      </c>
      <c r="E8" s="5">
        <v>4.5499999999999999E-2</v>
      </c>
      <c r="F8" s="5">
        <v>4.5499999999999999E-2</v>
      </c>
      <c r="G8" s="5">
        <v>4.5499999999999999E-2</v>
      </c>
      <c r="H8" s="5">
        <v>4.5499999999999999E-2</v>
      </c>
      <c r="I8" s="5">
        <v>4.5499999999999999E-2</v>
      </c>
      <c r="J8" s="5">
        <v>4.5499999999999999E-2</v>
      </c>
      <c r="K8" s="5">
        <v>4.5499999999999999E-2</v>
      </c>
      <c r="L8" s="5">
        <v>4.5499999999999999E-2</v>
      </c>
      <c r="M8" s="5">
        <v>4.5499999999999999E-2</v>
      </c>
      <c r="N8" s="5">
        <v>4.5499999999999999E-2</v>
      </c>
      <c r="O8" s="5">
        <v>4.5499999999999999E-2</v>
      </c>
      <c r="P8" s="5">
        <v>4.5499999999999999E-2</v>
      </c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5.75" customHeight="1" x14ac:dyDescent="0.25">
      <c r="A9" s="1" t="s">
        <v>19</v>
      </c>
      <c r="B9" s="5">
        <f t="shared" ref="B9:P9" si="4">B7/B2</f>
        <v>-0.44480687967973903</v>
      </c>
      <c r="C9" s="13">
        <f t="shared" si="4"/>
        <v>-0.43571736438991238</v>
      </c>
      <c r="D9" s="13">
        <f t="shared" si="4"/>
        <v>-0.42637771993240503</v>
      </c>
      <c r="E9" s="13">
        <f t="shared" si="4"/>
        <v>-0.41678106314584579</v>
      </c>
      <c r="F9" s="13">
        <f t="shared" si="4"/>
        <v>-0.40692032145508639</v>
      </c>
      <c r="G9" s="13">
        <f t="shared" si="4"/>
        <v>-0.39678822765883187</v>
      </c>
      <c r="H9" s="13">
        <f t="shared" si="4"/>
        <v>-0.38637731457383528</v>
      </c>
      <c r="I9" s="13">
        <f t="shared" si="4"/>
        <v>-0.37567990953170854</v>
      </c>
      <c r="J9" s="13">
        <f t="shared" si="4"/>
        <v>-0.36468812872429474</v>
      </c>
      <c r="K9" s="13">
        <f t="shared" si="4"/>
        <v>-0.3533938713934337</v>
      </c>
      <c r="L9" s="13">
        <f t="shared" si="4"/>
        <v>-0.34178881386083887</v>
      </c>
      <c r="M9" s="13">
        <f t="shared" si="4"/>
        <v>-0.32986440339368611</v>
      </c>
      <c r="N9" s="13">
        <f t="shared" si="4"/>
        <v>-0.31761185190139307</v>
      </c>
      <c r="O9" s="13">
        <f t="shared" si="4"/>
        <v>-0.30502212945894358</v>
      </c>
      <c r="P9" s="13">
        <f t="shared" si="4"/>
        <v>-0.29208595765198442</v>
      </c>
      <c r="Q9" s="5"/>
      <c r="R9" s="5"/>
      <c r="S9" s="5"/>
      <c r="T9" s="5"/>
      <c r="U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5.75" customHeight="1" x14ac:dyDescent="0.25">
      <c r="A10" s="1" t="s">
        <v>20</v>
      </c>
      <c r="B10" s="1">
        <v>0.185</v>
      </c>
      <c r="C10" s="1">
        <v>0.185</v>
      </c>
      <c r="D10" s="1">
        <v>0.185</v>
      </c>
      <c r="E10" s="1">
        <v>0.185</v>
      </c>
      <c r="F10" s="1">
        <v>0.185</v>
      </c>
      <c r="G10" s="1">
        <v>0.185</v>
      </c>
      <c r="H10" s="1">
        <v>0.185</v>
      </c>
      <c r="I10" s="1">
        <v>0.185</v>
      </c>
      <c r="J10" s="1">
        <v>0.185</v>
      </c>
      <c r="K10" s="1">
        <v>0.185</v>
      </c>
      <c r="L10" s="1">
        <v>0.185</v>
      </c>
      <c r="M10" s="1">
        <v>0.185</v>
      </c>
      <c r="N10" s="1">
        <v>0.185</v>
      </c>
      <c r="O10" s="1">
        <v>0.185</v>
      </c>
      <c r="P10" s="1">
        <v>0.185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5.75" customHeight="1" x14ac:dyDescent="0.25">
      <c r="A11" s="1" t="s">
        <v>21</v>
      </c>
      <c r="B11" s="5">
        <v>6.8000000000000005E-2</v>
      </c>
      <c r="C11" s="5">
        <v>6.8000000000000005E-2</v>
      </c>
      <c r="D11" s="5">
        <v>6.8000000000000005E-2</v>
      </c>
      <c r="E11" s="5">
        <v>6.8000000000000005E-2</v>
      </c>
      <c r="F11" s="5">
        <v>6.8000000000000005E-2</v>
      </c>
      <c r="G11" s="5">
        <v>6.8000000000000005E-2</v>
      </c>
      <c r="H11" s="5">
        <v>6.8000000000000005E-2</v>
      </c>
      <c r="I11" s="5">
        <v>6.8000000000000005E-2</v>
      </c>
      <c r="J11" s="5">
        <v>6.8000000000000005E-2</v>
      </c>
      <c r="K11" s="5">
        <v>6.8000000000000005E-2</v>
      </c>
      <c r="L11" s="5">
        <v>6.8000000000000005E-2</v>
      </c>
      <c r="M11" s="5">
        <v>6.8000000000000005E-2</v>
      </c>
      <c r="N11" s="5">
        <v>6.8000000000000005E-2</v>
      </c>
      <c r="O11" s="5">
        <v>6.8000000000000005E-2</v>
      </c>
      <c r="P11" s="5">
        <v>6.8000000000000005E-2</v>
      </c>
      <c r="Q11" s="21"/>
      <c r="R11" s="21"/>
      <c r="S11" s="21"/>
      <c r="T11" s="21"/>
      <c r="U11" s="2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5.75" customHeight="1" x14ac:dyDescent="0.25">
      <c r="A12" s="1" t="s">
        <v>22</v>
      </c>
      <c r="B12" s="5">
        <v>7.0000000000000007E-2</v>
      </c>
      <c r="C12" s="5">
        <v>7.0000000000000007E-2</v>
      </c>
      <c r="D12" s="5">
        <v>7.0000000000000007E-2</v>
      </c>
      <c r="E12" s="5">
        <v>7.0000000000000007E-2</v>
      </c>
      <c r="F12" s="5">
        <v>7.0000000000000007E-2</v>
      </c>
      <c r="G12" s="5">
        <v>7.0000000000000007E-2</v>
      </c>
      <c r="H12" s="5">
        <v>7.0000000000000007E-2</v>
      </c>
      <c r="I12" s="5">
        <v>7.0000000000000007E-2</v>
      </c>
      <c r="J12" s="5">
        <v>7.0000000000000007E-2</v>
      </c>
      <c r="K12" s="5">
        <v>7.0000000000000007E-2</v>
      </c>
      <c r="L12" s="5">
        <v>7.0000000000000007E-2</v>
      </c>
      <c r="M12" s="5">
        <v>7.0000000000000007E-2</v>
      </c>
      <c r="N12" s="5">
        <v>7.0000000000000007E-2</v>
      </c>
      <c r="O12" s="5">
        <v>7.0000000000000007E-2</v>
      </c>
      <c r="P12" s="5">
        <v>7.0000000000000007E-2</v>
      </c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36" ht="15.75" customHeight="1" x14ac:dyDescent="0.25">
      <c r="A14" s="7" t="s">
        <v>23</v>
      </c>
      <c r="B14" s="7">
        <f t="shared" ref="B14:P14" si="5">B16-B21</f>
        <v>395082.39999999851</v>
      </c>
      <c r="C14" s="10">
        <f t="shared" si="5"/>
        <v>515522.59120000154</v>
      </c>
      <c r="D14" s="10">
        <f t="shared" si="5"/>
        <v>643235.93008459732</v>
      </c>
      <c r="E14" s="10">
        <f t="shared" si="5"/>
        <v>778584.72445568442</v>
      </c>
      <c r="F14" s="10">
        <f t="shared" si="5"/>
        <v>921948.31626283005</v>
      </c>
      <c r="G14" s="10">
        <f t="shared" si="5"/>
        <v>1073723.8662669659</v>
      </c>
      <c r="H14" s="10">
        <f t="shared" si="5"/>
        <v>1234327.1745745391</v>
      </c>
      <c r="I14" s="10">
        <f t="shared" si="5"/>
        <v>1404193.5386769809</v>
      </c>
      <c r="J14" s="10">
        <f t="shared" si="5"/>
        <v>1583778.650705114</v>
      </c>
      <c r="K14" s="10">
        <f t="shared" si="5"/>
        <v>1773559.5356858484</v>
      </c>
      <c r="L14" s="10">
        <f t="shared" si="5"/>
        <v>1974035.5326697491</v>
      </c>
      <c r="M14" s="10">
        <f t="shared" si="5"/>
        <v>2185729.3206833452</v>
      </c>
      <c r="N14" s="10">
        <f t="shared" si="5"/>
        <v>2409187.991548907</v>
      </c>
      <c r="O14" s="10">
        <f t="shared" si="5"/>
        <v>2644984.1717074066</v>
      </c>
      <c r="P14" s="10">
        <f t="shared" si="5"/>
        <v>2893717.1952776238</v>
      </c>
      <c r="Q14" s="7"/>
      <c r="R14" s="7"/>
      <c r="S14" s="7"/>
      <c r="T14" s="7"/>
      <c r="U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5">
      <c r="A16" s="7" t="s">
        <v>24</v>
      </c>
      <c r="B16" s="7">
        <f t="shared" ref="B16:P16" si="6">SUM(B17:B19)</f>
        <v>22278432.399999999</v>
      </c>
      <c r="C16" s="7">
        <f t="shared" si="6"/>
        <v>22668304.967</v>
      </c>
      <c r="D16" s="7">
        <f t="shared" si="6"/>
        <v>23065000.3039225</v>
      </c>
      <c r="E16" s="7">
        <f t="shared" si="6"/>
        <v>23468637.809241146</v>
      </c>
      <c r="F16" s="7">
        <f t="shared" si="6"/>
        <v>23879338.970902871</v>
      </c>
      <c r="G16" s="7">
        <f t="shared" si="6"/>
        <v>24297227.402893674</v>
      </c>
      <c r="H16" s="7">
        <f t="shared" si="6"/>
        <v>24722428.882444315</v>
      </c>
      <c r="I16" s="7">
        <f t="shared" si="6"/>
        <v>25155071.387887094</v>
      </c>
      <c r="J16" s="7">
        <f t="shared" si="6"/>
        <v>25595285.13717512</v>
      </c>
      <c r="K16" s="7">
        <f t="shared" si="6"/>
        <v>26043202.627075683</v>
      </c>
      <c r="L16" s="7">
        <f t="shared" si="6"/>
        <v>26498958.673049513</v>
      </c>
      <c r="M16" s="7">
        <f t="shared" si="6"/>
        <v>26962690.449827883</v>
      </c>
      <c r="N16" s="7">
        <f t="shared" si="6"/>
        <v>27434537.532699872</v>
      </c>
      <c r="O16" s="7">
        <f t="shared" si="6"/>
        <v>27914641.939522121</v>
      </c>
      <c r="P16" s="7">
        <f t="shared" si="6"/>
        <v>28403148.173463766</v>
      </c>
      <c r="Q16" s="7"/>
      <c r="R16" s="7"/>
      <c r="S16" s="7"/>
      <c r="T16" s="7"/>
      <c r="U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5">
      <c r="A17" s="7" t="s">
        <v>25</v>
      </c>
      <c r="B17" s="7">
        <f t="shared" ref="B17:P17" si="7">B12*B2</f>
        <v>18884600</v>
      </c>
      <c r="C17" s="10">
        <f t="shared" si="7"/>
        <v>19215080.5</v>
      </c>
      <c r="D17" s="10">
        <f t="shared" si="7"/>
        <v>19551344.408750001</v>
      </c>
      <c r="E17" s="10">
        <f t="shared" si="7"/>
        <v>19893492.935903128</v>
      </c>
      <c r="F17" s="10">
        <f t="shared" si="7"/>
        <v>20241629.062281437</v>
      </c>
      <c r="G17" s="10">
        <f t="shared" si="7"/>
        <v>20595857.570871364</v>
      </c>
      <c r="H17" s="10">
        <f t="shared" si="7"/>
        <v>20956285.078361612</v>
      </c>
      <c r="I17" s="10">
        <f t="shared" si="7"/>
        <v>21323020.067232944</v>
      </c>
      <c r="J17" s="10">
        <f t="shared" si="7"/>
        <v>21696172.918409523</v>
      </c>
      <c r="K17" s="10">
        <f t="shared" si="7"/>
        <v>22075855.944481689</v>
      </c>
      <c r="L17" s="10">
        <f t="shared" si="7"/>
        <v>22462183.423510123</v>
      </c>
      <c r="M17" s="10">
        <f t="shared" si="7"/>
        <v>22855271.633421551</v>
      </c>
      <c r="N17" s="10">
        <f t="shared" si="7"/>
        <v>23255238.887006432</v>
      </c>
      <c r="O17" s="10">
        <f t="shared" si="7"/>
        <v>23662205.567529045</v>
      </c>
      <c r="P17" s="10">
        <f t="shared" si="7"/>
        <v>24076294.164960809</v>
      </c>
      <c r="Q17" s="7"/>
      <c r="R17" s="7"/>
      <c r="S17" s="7"/>
      <c r="T17" s="7"/>
      <c r="U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5">
      <c r="A18" s="7" t="s">
        <v>26</v>
      </c>
      <c r="B18" s="7">
        <f t="shared" ref="B18:P18" si="8">B11*B10*B2</f>
        <v>3393832.4000000004</v>
      </c>
      <c r="C18" s="10">
        <f t="shared" si="8"/>
        <v>3453224.4670000002</v>
      </c>
      <c r="D18" s="10">
        <f t="shared" si="8"/>
        <v>3513655.8951725001</v>
      </c>
      <c r="E18" s="10">
        <f t="shared" si="8"/>
        <v>3575144.873338019</v>
      </c>
      <c r="F18" s="10">
        <f t="shared" si="8"/>
        <v>3637709.9086214351</v>
      </c>
      <c r="G18" s="10">
        <f t="shared" si="8"/>
        <v>3701369.8320223107</v>
      </c>
      <c r="H18" s="10">
        <f t="shared" si="8"/>
        <v>3766143.804082701</v>
      </c>
      <c r="I18" s="10">
        <f t="shared" si="8"/>
        <v>3832051.3206541487</v>
      </c>
      <c r="J18" s="10">
        <f t="shared" si="8"/>
        <v>3899112.2187655969</v>
      </c>
      <c r="K18" s="10">
        <f t="shared" si="8"/>
        <v>3967346.6825939952</v>
      </c>
      <c r="L18" s="10">
        <f t="shared" si="8"/>
        <v>4036775.2495393907</v>
      </c>
      <c r="M18" s="10">
        <f t="shared" si="8"/>
        <v>4107418.8164063306</v>
      </c>
      <c r="N18" s="10">
        <f t="shared" si="8"/>
        <v>4179298.6456934414</v>
      </c>
      <c r="O18" s="10">
        <f t="shared" si="8"/>
        <v>4252436.371993077</v>
      </c>
      <c r="P18" s="10">
        <f t="shared" si="8"/>
        <v>4326854.0085029565</v>
      </c>
      <c r="Q18" s="7"/>
      <c r="R18" s="7"/>
      <c r="S18" s="7"/>
      <c r="T18" s="7"/>
      <c r="U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15.75" customHeight="1" x14ac:dyDescent="0.25">
      <c r="A21" s="7" t="s">
        <v>28</v>
      </c>
      <c r="B21" s="7">
        <f t="shared" ref="B21:P21" si="9">SUM(B22:B27)</f>
        <v>21883350</v>
      </c>
      <c r="C21" s="7">
        <f t="shared" si="9"/>
        <v>22152782.375799999</v>
      </c>
      <c r="D21" s="7">
        <f t="shared" si="9"/>
        <v>22421764.373837903</v>
      </c>
      <c r="E21" s="7">
        <f t="shared" si="9"/>
        <v>22690053.084785461</v>
      </c>
      <c r="F21" s="7">
        <f t="shared" si="9"/>
        <v>22957390.654640041</v>
      </c>
      <c r="G21" s="7">
        <f t="shared" si="9"/>
        <v>23223503.536626708</v>
      </c>
      <c r="H21" s="7">
        <f t="shared" si="9"/>
        <v>23488101.707869776</v>
      </c>
      <c r="I21" s="7">
        <f t="shared" si="9"/>
        <v>23750877.849210113</v>
      </c>
      <c r="J21" s="7">
        <f t="shared" si="9"/>
        <v>24011506.486470006</v>
      </c>
      <c r="K21" s="7">
        <f t="shared" si="9"/>
        <v>24269643.091389835</v>
      </c>
      <c r="L21" s="7">
        <f t="shared" si="9"/>
        <v>24524923.140379764</v>
      </c>
      <c r="M21" s="7">
        <f t="shared" si="9"/>
        <v>24776961.129144538</v>
      </c>
      <c r="N21" s="7">
        <f t="shared" si="9"/>
        <v>25025349.541150965</v>
      </c>
      <c r="O21" s="7">
        <f t="shared" si="9"/>
        <v>25269657.767814714</v>
      </c>
      <c r="P21" s="7">
        <f t="shared" si="9"/>
        <v>25509430.978186142</v>
      </c>
      <c r="Q21" s="7"/>
      <c r="R21" s="7"/>
      <c r="S21" s="7"/>
      <c r="T21" s="7"/>
      <c r="U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5">
      <c r="A22" s="7" t="s">
        <v>29</v>
      </c>
      <c r="B22" s="7">
        <v>4620000</v>
      </c>
      <c r="C22" s="10">
        <f t="shared" ref="C22:P22" si="10">B22*(1+C$3)</f>
        <v>4700850</v>
      </c>
      <c r="D22" s="10">
        <f t="shared" si="10"/>
        <v>4783114.875</v>
      </c>
      <c r="E22" s="10">
        <f t="shared" si="10"/>
        <v>4866819.3853125004</v>
      </c>
      <c r="F22" s="10">
        <f t="shared" si="10"/>
        <v>4951988.7245554691</v>
      </c>
      <c r="G22" s="10">
        <f t="shared" si="10"/>
        <v>5038648.5272351904</v>
      </c>
      <c r="H22" s="10">
        <f t="shared" si="10"/>
        <v>5126824.8764618067</v>
      </c>
      <c r="I22" s="10">
        <f t="shared" si="10"/>
        <v>5216544.3117998885</v>
      </c>
      <c r="J22" s="10">
        <f t="shared" si="10"/>
        <v>5307833.8372563869</v>
      </c>
      <c r="K22" s="10">
        <f t="shared" si="10"/>
        <v>5400720.9294083742</v>
      </c>
      <c r="L22" s="10">
        <f t="shared" si="10"/>
        <v>5495233.5456730211</v>
      </c>
      <c r="M22" s="10">
        <f t="shared" si="10"/>
        <v>5591400.1327222995</v>
      </c>
      <c r="N22" s="10">
        <f t="shared" si="10"/>
        <v>5689249.6350449398</v>
      </c>
      <c r="O22" s="10">
        <f t="shared" si="10"/>
        <v>5788811.5036582267</v>
      </c>
      <c r="P22" s="10">
        <f t="shared" si="10"/>
        <v>5890115.7049722457</v>
      </c>
      <c r="Q22" s="7"/>
      <c r="R22" s="7"/>
      <c r="S22" s="7"/>
      <c r="T22" s="7"/>
      <c r="U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 x14ac:dyDescent="0.25">
      <c r="A23" s="7" t="s">
        <v>30</v>
      </c>
      <c r="B23" s="7">
        <v>9780000</v>
      </c>
      <c r="C23" s="10">
        <f t="shared" ref="C23:P23" si="11">B23*(1+C$3)</f>
        <v>9951150</v>
      </c>
      <c r="D23" s="10">
        <f t="shared" si="11"/>
        <v>10125295.125</v>
      </c>
      <c r="E23" s="10">
        <f t="shared" si="11"/>
        <v>10302487.789687501</v>
      </c>
      <c r="F23" s="10">
        <f t="shared" si="11"/>
        <v>10482781.326007033</v>
      </c>
      <c r="G23" s="10">
        <f t="shared" si="11"/>
        <v>10666229.999212157</v>
      </c>
      <c r="H23" s="10">
        <f t="shared" si="11"/>
        <v>10852889.02419837</v>
      </c>
      <c r="I23" s="10">
        <f t="shared" si="11"/>
        <v>11042814.582121842</v>
      </c>
      <c r="J23" s="10">
        <f t="shared" si="11"/>
        <v>11236063.837308975</v>
      </c>
      <c r="K23" s="10">
        <f t="shared" si="11"/>
        <v>11432694.954461882</v>
      </c>
      <c r="L23" s="10">
        <f t="shared" si="11"/>
        <v>11632767.116164966</v>
      </c>
      <c r="M23" s="10">
        <f t="shared" si="11"/>
        <v>11836340.540697854</v>
      </c>
      <c r="N23" s="10">
        <f t="shared" si="11"/>
        <v>12043476.500160066</v>
      </c>
      <c r="O23" s="10">
        <f t="shared" si="11"/>
        <v>12254237.338912869</v>
      </c>
      <c r="P23" s="10">
        <f t="shared" si="11"/>
        <v>12468686.492343845</v>
      </c>
      <c r="Q23" s="7"/>
      <c r="R23" s="7"/>
      <c r="S23" s="7"/>
      <c r="T23" s="7"/>
      <c r="U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 x14ac:dyDescent="0.25">
      <c r="A24" s="7" t="s">
        <v>31</v>
      </c>
      <c r="B24" s="7">
        <v>0</v>
      </c>
      <c r="C24" s="10">
        <f t="shared" ref="C24:P24" si="12">B24*(1+C$3)</f>
        <v>0</v>
      </c>
      <c r="D24" s="10">
        <f t="shared" si="12"/>
        <v>0</v>
      </c>
      <c r="E24" s="10">
        <f t="shared" si="12"/>
        <v>0</v>
      </c>
      <c r="F24" s="10">
        <f t="shared" si="12"/>
        <v>0</v>
      </c>
      <c r="G24" s="10">
        <f t="shared" si="12"/>
        <v>0</v>
      </c>
      <c r="H24" s="10">
        <f t="shared" si="12"/>
        <v>0</v>
      </c>
      <c r="I24" s="10">
        <f t="shared" si="12"/>
        <v>0</v>
      </c>
      <c r="J24" s="10">
        <f t="shared" si="12"/>
        <v>0</v>
      </c>
      <c r="K24" s="10">
        <f t="shared" si="12"/>
        <v>0</v>
      </c>
      <c r="L24" s="10">
        <f t="shared" si="12"/>
        <v>0</v>
      </c>
      <c r="M24" s="10">
        <f t="shared" si="12"/>
        <v>0</v>
      </c>
      <c r="N24" s="10">
        <f t="shared" si="12"/>
        <v>0</v>
      </c>
      <c r="O24" s="10">
        <f t="shared" si="12"/>
        <v>0</v>
      </c>
      <c r="P24" s="10">
        <f t="shared" si="12"/>
        <v>0</v>
      </c>
      <c r="Q24" s="7"/>
      <c r="R24" s="7"/>
      <c r="S24" s="7"/>
      <c r="T24" s="7"/>
      <c r="U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 x14ac:dyDescent="0.25">
      <c r="A25" s="7" t="s">
        <v>32</v>
      </c>
      <c r="B25" s="7">
        <f>B2*0.0075</f>
        <v>2023350</v>
      </c>
      <c r="C25" s="10">
        <f t="shared" ref="C25:P25" si="13">B25*(1+C$3)</f>
        <v>2058758.6250000002</v>
      </c>
      <c r="D25" s="10">
        <f t="shared" si="13"/>
        <v>2094786.9009375004</v>
      </c>
      <c r="E25" s="10">
        <f t="shared" si="13"/>
        <v>2131445.6717039067</v>
      </c>
      <c r="F25" s="10">
        <f t="shared" si="13"/>
        <v>2168745.9709587251</v>
      </c>
      <c r="G25" s="10">
        <f t="shared" si="13"/>
        <v>2206699.025450503</v>
      </c>
      <c r="H25" s="10">
        <f t="shared" si="13"/>
        <v>2245316.258395887</v>
      </c>
      <c r="I25" s="10">
        <f t="shared" si="13"/>
        <v>2284609.292917815</v>
      </c>
      <c r="J25" s="10">
        <f t="shared" si="13"/>
        <v>2324589.9555438771</v>
      </c>
      <c r="K25" s="10">
        <f t="shared" si="13"/>
        <v>2365270.2797658951</v>
      </c>
      <c r="L25" s="10">
        <f t="shared" si="13"/>
        <v>2406662.5096617984</v>
      </c>
      <c r="M25" s="10">
        <f t="shared" si="13"/>
        <v>2448779.10358088</v>
      </c>
      <c r="N25" s="10">
        <f t="shared" si="13"/>
        <v>2491632.7378935455</v>
      </c>
      <c r="O25" s="10">
        <f t="shared" si="13"/>
        <v>2535236.3108066828</v>
      </c>
      <c r="P25" s="10">
        <f t="shared" si="13"/>
        <v>2579602.9462457998</v>
      </c>
      <c r="Q25" s="7"/>
      <c r="R25" s="7"/>
      <c r="S25" s="7"/>
      <c r="T25" s="7"/>
      <c r="U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 x14ac:dyDescent="0.25">
      <c r="A27" s="7" t="s">
        <v>34</v>
      </c>
      <c r="B27" s="7">
        <f t="shared" ref="B27:P27" si="14">B8*-B7</f>
        <v>5460000</v>
      </c>
      <c r="C27" s="7">
        <f t="shared" si="14"/>
        <v>5442023.7507999996</v>
      </c>
      <c r="D27" s="7">
        <f t="shared" si="14"/>
        <v>5418567.4729003999</v>
      </c>
      <c r="E27" s="7">
        <f t="shared" si="14"/>
        <v>5389300.2380815502</v>
      </c>
      <c r="F27" s="7">
        <f t="shared" si="14"/>
        <v>5353874.6331188167</v>
      </c>
      <c r="G27" s="7">
        <f t="shared" si="14"/>
        <v>5311925.9847288579</v>
      </c>
      <c r="H27" s="7">
        <f t="shared" si="14"/>
        <v>5263071.5488137109</v>
      </c>
      <c r="I27" s="7">
        <f t="shared" si="14"/>
        <v>5206909.66237057</v>
      </c>
      <c r="J27" s="7">
        <f t="shared" si="14"/>
        <v>5143018.856360767</v>
      </c>
      <c r="K27" s="7">
        <f t="shared" si="14"/>
        <v>5070956.927753685</v>
      </c>
      <c r="L27" s="7">
        <f t="shared" si="14"/>
        <v>4990259.9688799782</v>
      </c>
      <c r="M27" s="7">
        <f t="shared" si="14"/>
        <v>4900441.3521435047</v>
      </c>
      <c r="N27" s="7">
        <f t="shared" si="14"/>
        <v>4800990.6680524126</v>
      </c>
      <c r="O27" s="7">
        <f t="shared" si="14"/>
        <v>4691372.6144369366</v>
      </c>
      <c r="P27" s="7">
        <f t="shared" si="14"/>
        <v>4571025.8346242504</v>
      </c>
      <c r="Q27" s="7"/>
      <c r="R27" s="7"/>
      <c r="S27" s="7"/>
      <c r="T27" s="7"/>
      <c r="U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Z27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125426000</v>
      </c>
      <c r="C2" s="10">
        <f t="shared" ref="C2:P2" si="0">B2*(1+B3)</f>
        <v>127683668</v>
      </c>
      <c r="D2" s="10">
        <f t="shared" si="0"/>
        <v>129981974.024</v>
      </c>
      <c r="E2" s="10">
        <f t="shared" si="0"/>
        <v>132321649.55643201</v>
      </c>
      <c r="F2" s="10">
        <f t="shared" si="0"/>
        <v>134703439.24844778</v>
      </c>
      <c r="G2" s="10">
        <f t="shared" si="0"/>
        <v>137128101.15491983</v>
      </c>
      <c r="H2" s="10">
        <f t="shared" si="0"/>
        <v>139596406.9757084</v>
      </c>
      <c r="I2" s="10">
        <f t="shared" si="0"/>
        <v>142109142.30127114</v>
      </c>
      <c r="J2" s="10">
        <f t="shared" si="0"/>
        <v>144667106.86269403</v>
      </c>
      <c r="K2" s="10">
        <f t="shared" si="0"/>
        <v>147271114.78622252</v>
      </c>
      <c r="L2" s="10">
        <f t="shared" si="0"/>
        <v>149921994.85237452</v>
      </c>
      <c r="M2" s="10">
        <f t="shared" si="0"/>
        <v>152620590.75971726</v>
      </c>
      <c r="N2" s="10">
        <f t="shared" si="0"/>
        <v>155367761.39339218</v>
      </c>
      <c r="O2" s="10">
        <f t="shared" si="0"/>
        <v>158164381.09847325</v>
      </c>
      <c r="P2" s="10">
        <f t="shared" si="0"/>
        <v>161011339.95824578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 t="s">
        <v>14</v>
      </c>
      <c r="B4" s="6">
        <v>5780000</v>
      </c>
      <c r="C4" s="11">
        <f t="shared" ref="C4:P4" si="1">B4*(1+B5)</f>
        <v>5843579.9999999991</v>
      </c>
      <c r="D4" s="11">
        <f t="shared" si="1"/>
        <v>5907859.379999998</v>
      </c>
      <c r="E4" s="11">
        <f t="shared" si="1"/>
        <v>5972845.8331799973</v>
      </c>
      <c r="F4" s="11">
        <f t="shared" si="1"/>
        <v>6038547.1373449769</v>
      </c>
      <c r="G4" s="11">
        <f t="shared" si="1"/>
        <v>6104971.1558557712</v>
      </c>
      <c r="H4" s="11">
        <f t="shared" si="1"/>
        <v>6172125.8385701841</v>
      </c>
      <c r="I4" s="11">
        <f t="shared" si="1"/>
        <v>6240019.2227944555</v>
      </c>
      <c r="J4" s="11">
        <f t="shared" si="1"/>
        <v>6308659.4342451943</v>
      </c>
      <c r="K4" s="11">
        <f t="shared" si="1"/>
        <v>6378054.6880218908</v>
      </c>
      <c r="L4" s="11">
        <f t="shared" si="1"/>
        <v>6448213.2895901306</v>
      </c>
      <c r="M4" s="11">
        <f t="shared" si="1"/>
        <v>6519143.635775621</v>
      </c>
      <c r="N4" s="11">
        <f t="shared" si="1"/>
        <v>6590854.2157691522</v>
      </c>
      <c r="O4" s="11">
        <f t="shared" si="1"/>
        <v>6663353.6121426122</v>
      </c>
      <c r="P4" s="11">
        <f t="shared" si="1"/>
        <v>6736650.5018761801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5" t="s">
        <v>15</v>
      </c>
      <c r="B5" s="5">
        <v>1.0999999999999999E-2</v>
      </c>
      <c r="C5" s="5">
        <v>1.0999999999999999E-2</v>
      </c>
      <c r="D5" s="5">
        <v>1.0999999999999999E-2</v>
      </c>
      <c r="E5" s="5">
        <v>1.0999999999999999E-2</v>
      </c>
      <c r="F5" s="5">
        <v>1.0999999999999999E-2</v>
      </c>
      <c r="G5" s="5">
        <v>1.0999999999999999E-2</v>
      </c>
      <c r="H5" s="5">
        <v>1.0999999999999999E-2</v>
      </c>
      <c r="I5" s="5">
        <v>1.0999999999999999E-2</v>
      </c>
      <c r="J5" s="5">
        <v>1.0999999999999999E-2</v>
      </c>
      <c r="K5" s="5">
        <v>1.0999999999999999E-2</v>
      </c>
      <c r="L5" s="5">
        <v>1.0999999999999999E-2</v>
      </c>
      <c r="M5" s="5">
        <v>1.0999999999999999E-2</v>
      </c>
      <c r="N5" s="5">
        <v>1.0999999999999999E-2</v>
      </c>
      <c r="O5" s="5">
        <v>1.0999999999999999E-2</v>
      </c>
      <c r="P5" s="5">
        <v>1.0999999999999999E-2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21.7</v>
      </c>
      <c r="C6" s="12">
        <f t="shared" si="2"/>
        <v>21.850247279920875</v>
      </c>
      <c r="D6" s="12">
        <f t="shared" si="2"/>
        <v>22.001534847635465</v>
      </c>
      <c r="E6" s="12">
        <f t="shared" si="2"/>
        <v>22.153869905927703</v>
      </c>
      <c r="F6" s="12">
        <f t="shared" si="2"/>
        <v>22.307259707452424</v>
      </c>
      <c r="G6" s="12">
        <f t="shared" si="2"/>
        <v>22.461711555080679</v>
      </c>
      <c r="H6" s="12">
        <f t="shared" si="2"/>
        <v>22.617232802247415</v>
      </c>
      <c r="I6" s="12">
        <f t="shared" si="2"/>
        <v>22.773830853301551</v>
      </c>
      <c r="J6" s="12">
        <f t="shared" si="2"/>
        <v>22.931513163858536</v>
      </c>
      <c r="K6" s="12">
        <f t="shared" si="2"/>
        <v>23.090287241155284</v>
      </c>
      <c r="L6" s="12">
        <f t="shared" si="2"/>
        <v>23.2501606444076</v>
      </c>
      <c r="M6" s="12">
        <f t="shared" si="2"/>
        <v>23.411140985170068</v>
      </c>
      <c r="N6" s="12">
        <f t="shared" si="2"/>
        <v>23.573235927698452</v>
      </c>
      <c r="O6" s="12">
        <f t="shared" si="2"/>
        <v>23.736453189314567</v>
      </c>
      <c r="P6" s="12">
        <f t="shared" si="2"/>
        <v>23.900800540773723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-48000000</v>
      </c>
      <c r="C7" s="10">
        <f t="shared" ref="C7:P7" si="3">B7+B14</f>
        <v>-48526081.200000003</v>
      </c>
      <c r="D7" s="10">
        <f t="shared" si="3"/>
        <v>-49046256.556200005</v>
      </c>
      <c r="E7" s="10">
        <f t="shared" si="3"/>
        <v>-49559720.187015906</v>
      </c>
      <c r="F7" s="10">
        <f t="shared" si="3"/>
        <v>-50065619.874269091</v>
      </c>
      <c r="G7" s="10">
        <f t="shared" si="3"/>
        <v>-50563054.780829683</v>
      </c>
      <c r="H7" s="10">
        <f t="shared" si="3"/>
        <v>-51051073.061279848</v>
      </c>
      <c r="I7" s="10">
        <f t="shared" si="3"/>
        <v>-51528669.3606731</v>
      </c>
      <c r="J7" s="10">
        <f t="shared" si="3"/>
        <v>-51994782.196240634</v>
      </c>
      <c r="K7" s="10">
        <f t="shared" si="3"/>
        <v>-52448291.216660313</v>
      </c>
      <c r="L7" s="10">
        <f t="shared" si="3"/>
        <v>-52888014.333257928</v>
      </c>
      <c r="M7" s="10">
        <f t="shared" si="3"/>
        <v>-53312704.717253044</v>
      </c>
      <c r="N7" s="10">
        <f t="shared" si="3"/>
        <v>-53721047.656892911</v>
      </c>
      <c r="O7" s="10">
        <f t="shared" si="3"/>
        <v>-54111657.268036485</v>
      </c>
      <c r="P7" s="10">
        <f t="shared" si="3"/>
        <v>-54483073.051456675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4.5499999999999999E-2</v>
      </c>
      <c r="C8" s="5">
        <v>4.5499999999999999E-2</v>
      </c>
      <c r="D8" s="5">
        <v>4.5499999999999999E-2</v>
      </c>
      <c r="E8" s="5">
        <v>4.5499999999999999E-2</v>
      </c>
      <c r="F8" s="5">
        <v>4.5499999999999999E-2</v>
      </c>
      <c r="G8" s="5">
        <v>4.5499999999999999E-2</v>
      </c>
      <c r="H8" s="5">
        <v>4.5499999999999999E-2</v>
      </c>
      <c r="I8" s="5">
        <v>4.5499999999999999E-2</v>
      </c>
      <c r="J8" s="5">
        <v>4.5499999999999999E-2</v>
      </c>
      <c r="K8" s="5">
        <v>4.5499999999999999E-2</v>
      </c>
      <c r="L8" s="5">
        <v>4.5499999999999999E-2</v>
      </c>
      <c r="M8" s="5">
        <v>4.5499999999999999E-2</v>
      </c>
      <c r="N8" s="5">
        <v>4.5499999999999999E-2</v>
      </c>
      <c r="O8" s="5">
        <v>4.5499999999999999E-2</v>
      </c>
      <c r="P8" s="5">
        <v>4.5499999999999999E-2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-0.3826957728062762</v>
      </c>
      <c r="C9" s="13">
        <f t="shared" si="4"/>
        <v>-0.38004924169315063</v>
      </c>
      <c r="D9" s="13">
        <f t="shared" si="4"/>
        <v>-0.37733121784366852</v>
      </c>
      <c r="E9" s="13">
        <f t="shared" si="4"/>
        <v>-0.3745397699707475</v>
      </c>
      <c r="F9" s="13">
        <f t="shared" si="4"/>
        <v>-0.37167291461599417</v>
      </c>
      <c r="G9" s="13">
        <f t="shared" si="4"/>
        <v>-0.36872861474036095</v>
      </c>
      <c r="H9" s="13">
        <f t="shared" si="4"/>
        <v>-0.36570477827673176</v>
      </c>
      <c r="I9" s="13">
        <f t="shared" si="4"/>
        <v>-0.36259925664340725</v>
      </c>
      <c r="J9" s="13">
        <f t="shared" si="4"/>
        <v>-0.35940984321743402</v>
      </c>
      <c r="K9" s="13">
        <f t="shared" si="4"/>
        <v>-0.35613427176669232</v>
      </c>
      <c r="L9" s="13">
        <f t="shared" si="4"/>
        <v>-0.35277021483962911</v>
      </c>
      <c r="M9" s="13">
        <f t="shared" si="4"/>
        <v>-0.34931528211149099</v>
      </c>
      <c r="N9" s="13">
        <f t="shared" si="4"/>
        <v>-0.34576701868588344</v>
      </c>
      <c r="O9" s="13">
        <f t="shared" si="4"/>
        <v>-0.34212290335044859</v>
      </c>
      <c r="P9" s="13">
        <f t="shared" si="4"/>
        <v>-0.33838034678542195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0.155</v>
      </c>
      <c r="C10" s="1">
        <v>0.155</v>
      </c>
      <c r="D10" s="1">
        <v>0.155</v>
      </c>
      <c r="E10" s="1">
        <v>0.155</v>
      </c>
      <c r="F10" s="1">
        <v>0.155</v>
      </c>
      <c r="G10" s="1">
        <v>0.155</v>
      </c>
      <c r="H10" s="1">
        <v>0.155</v>
      </c>
      <c r="I10" s="1">
        <v>0.155</v>
      </c>
      <c r="J10" s="1">
        <v>0.155</v>
      </c>
      <c r="K10" s="1">
        <v>0.155</v>
      </c>
      <c r="L10" s="1">
        <v>0.155</v>
      </c>
      <c r="M10" s="1">
        <v>0.155</v>
      </c>
      <c r="N10" s="1">
        <v>0.155</v>
      </c>
      <c r="O10" s="1">
        <v>0.155</v>
      </c>
      <c r="P10" s="1">
        <v>0.155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0.06</v>
      </c>
      <c r="C11" s="5">
        <v>0.06</v>
      </c>
      <c r="D11" s="5">
        <v>0.06</v>
      </c>
      <c r="E11" s="5">
        <v>0.06</v>
      </c>
      <c r="F11" s="5">
        <v>0.06</v>
      </c>
      <c r="G11" s="5">
        <v>0.06</v>
      </c>
      <c r="H11" s="5">
        <v>0.06</v>
      </c>
      <c r="I11" s="5">
        <v>0.06</v>
      </c>
      <c r="J11" s="5">
        <v>0.06</v>
      </c>
      <c r="K11" s="5">
        <v>0.06</v>
      </c>
      <c r="L11" s="5">
        <v>0.06</v>
      </c>
      <c r="M11" s="5">
        <v>0.06</v>
      </c>
      <c r="N11" s="5">
        <v>0.06</v>
      </c>
      <c r="O11" s="5">
        <v>0.06</v>
      </c>
      <c r="P11" s="5">
        <v>0.06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5.1999999999999998E-2</v>
      </c>
      <c r="C12" s="5">
        <v>5.1999999999999998E-2</v>
      </c>
      <c r="D12" s="5">
        <v>5.1999999999999998E-2</v>
      </c>
      <c r="E12" s="5">
        <v>5.1999999999999998E-2</v>
      </c>
      <c r="F12" s="5">
        <v>5.1999999999999998E-2</v>
      </c>
      <c r="G12" s="5">
        <v>5.1999999999999998E-2</v>
      </c>
      <c r="H12" s="5">
        <v>5.1999999999999998E-2</v>
      </c>
      <c r="I12" s="5">
        <v>5.1999999999999998E-2</v>
      </c>
      <c r="J12" s="5">
        <v>5.1999999999999998E-2</v>
      </c>
      <c r="K12" s="5">
        <v>5.1999999999999998E-2</v>
      </c>
      <c r="L12" s="5">
        <v>5.1999999999999998E-2</v>
      </c>
      <c r="M12" s="5">
        <v>5.1999999999999998E-2</v>
      </c>
      <c r="N12" s="5">
        <v>5.1999999999999998E-2</v>
      </c>
      <c r="O12" s="5">
        <v>5.1999999999999998E-2</v>
      </c>
      <c r="P12" s="5">
        <v>5.1999999999999998E-2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-526081.20000000019</v>
      </c>
      <c r="C14" s="10">
        <f t="shared" si="5"/>
        <v>-520175.35620000027</v>
      </c>
      <c r="D14" s="10">
        <f t="shared" si="5"/>
        <v>-513463.63081590086</v>
      </c>
      <c r="E14" s="10">
        <f t="shared" si="5"/>
        <v>-505899.68725318275</v>
      </c>
      <c r="F14" s="10">
        <f t="shared" si="5"/>
        <v>-497434.90656059422</v>
      </c>
      <c r="G14" s="10">
        <f t="shared" si="5"/>
        <v>-488018.28045016527</v>
      </c>
      <c r="H14" s="10">
        <f t="shared" si="5"/>
        <v>-477596.2993932534</v>
      </c>
      <c r="I14" s="10">
        <f t="shared" si="5"/>
        <v>-466112.83556753397</v>
      </c>
      <c r="J14" s="10">
        <f t="shared" si="5"/>
        <v>-453509.02041968144</v>
      </c>
      <c r="K14" s="10">
        <f t="shared" si="5"/>
        <v>-439723.11659761146</v>
      </c>
      <c r="L14" s="10">
        <f t="shared" si="5"/>
        <v>-424690.38399511389</v>
      </c>
      <c r="M14" s="10">
        <f t="shared" si="5"/>
        <v>-408342.93963986821</v>
      </c>
      <c r="N14" s="10">
        <f t="shared" si="5"/>
        <v>-390609.61114357039</v>
      </c>
      <c r="O14" s="10">
        <f t="shared" si="5"/>
        <v>-371415.78342019022</v>
      </c>
      <c r="P14" s="10">
        <f t="shared" si="5"/>
        <v>-350683.23836484924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>SUM(B17:B20)</f>
        <v>7688613.7999999998</v>
      </c>
      <c r="C16" s="7">
        <f t="shared" ref="C16:P16" si="6">SUM(C17:C19)</f>
        <v>7827008.8483999996</v>
      </c>
      <c r="D16" s="7">
        <f t="shared" si="6"/>
        <v>7967895.0076711997</v>
      </c>
      <c r="E16" s="7">
        <f t="shared" si="6"/>
        <v>8111317.1178092826</v>
      </c>
      <c r="F16" s="7">
        <f t="shared" si="6"/>
        <v>8257320.8259298485</v>
      </c>
      <c r="G16" s="7">
        <f t="shared" si="6"/>
        <v>8405952.600796584</v>
      </c>
      <c r="H16" s="7">
        <f t="shared" si="6"/>
        <v>8557259.7476109229</v>
      </c>
      <c r="I16" s="7">
        <f t="shared" si="6"/>
        <v>8711290.4230679199</v>
      </c>
      <c r="J16" s="7">
        <f t="shared" si="6"/>
        <v>8868093.6506831441</v>
      </c>
      <c r="K16" s="7">
        <f t="shared" si="6"/>
        <v>9027719.3363954388</v>
      </c>
      <c r="L16" s="7">
        <f t="shared" si="6"/>
        <v>9190218.2844505589</v>
      </c>
      <c r="M16" s="7">
        <f t="shared" si="6"/>
        <v>9355642.2135706674</v>
      </c>
      <c r="N16" s="7">
        <f t="shared" si="6"/>
        <v>9524043.7734149396</v>
      </c>
      <c r="O16" s="7">
        <f t="shared" si="6"/>
        <v>9695476.5613364093</v>
      </c>
      <c r="P16" s="7">
        <f t="shared" si="6"/>
        <v>9869995.1394404657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6522152</v>
      </c>
      <c r="C17" s="10">
        <f t="shared" si="7"/>
        <v>6639550.7359999996</v>
      </c>
      <c r="D17" s="10">
        <f t="shared" si="7"/>
        <v>6759062.6492480002</v>
      </c>
      <c r="E17" s="10">
        <f t="shared" si="7"/>
        <v>6880725.7769344645</v>
      </c>
      <c r="F17" s="10">
        <f t="shared" si="7"/>
        <v>7004578.8409192842</v>
      </c>
      <c r="G17" s="10">
        <f t="shared" si="7"/>
        <v>7130661.2600558307</v>
      </c>
      <c r="H17" s="10">
        <f t="shared" si="7"/>
        <v>7259013.1627368359</v>
      </c>
      <c r="I17" s="10">
        <f t="shared" si="7"/>
        <v>7389675.3996660989</v>
      </c>
      <c r="J17" s="10">
        <f t="shared" si="7"/>
        <v>7522689.5568600893</v>
      </c>
      <c r="K17" s="10">
        <f t="shared" si="7"/>
        <v>7658097.9688835703</v>
      </c>
      <c r="L17" s="10">
        <f t="shared" si="7"/>
        <v>7795943.7323234752</v>
      </c>
      <c r="M17" s="10">
        <f t="shared" si="7"/>
        <v>7936270.719505297</v>
      </c>
      <c r="N17" s="10">
        <f t="shared" si="7"/>
        <v>8079123.5924563929</v>
      </c>
      <c r="O17" s="10">
        <f t="shared" si="7"/>
        <v>8224547.8171206089</v>
      </c>
      <c r="P17" s="10">
        <f t="shared" si="7"/>
        <v>8372589.6778287804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1166461.7999999998</v>
      </c>
      <c r="C18" s="10">
        <f t="shared" si="8"/>
        <v>1187458.1124</v>
      </c>
      <c r="D18" s="10">
        <f t="shared" si="8"/>
        <v>1208832.3584232</v>
      </c>
      <c r="E18" s="10">
        <f t="shared" si="8"/>
        <v>1230591.3408748177</v>
      </c>
      <c r="F18" s="10">
        <f t="shared" si="8"/>
        <v>1252741.9850105643</v>
      </c>
      <c r="G18" s="10">
        <f t="shared" si="8"/>
        <v>1275291.3407407543</v>
      </c>
      <c r="H18" s="10">
        <f t="shared" si="8"/>
        <v>1298246.5848740879</v>
      </c>
      <c r="I18" s="10">
        <f t="shared" si="8"/>
        <v>1321615.0234018215</v>
      </c>
      <c r="J18" s="10">
        <f t="shared" si="8"/>
        <v>1345404.0938230543</v>
      </c>
      <c r="K18" s="10">
        <f t="shared" si="8"/>
        <v>1369621.3675118694</v>
      </c>
      <c r="L18" s="10">
        <f t="shared" si="8"/>
        <v>1394274.5521270831</v>
      </c>
      <c r="M18" s="10">
        <f t="shared" si="8"/>
        <v>1419371.4940653704</v>
      </c>
      <c r="N18" s="10">
        <f t="shared" si="8"/>
        <v>1444920.1809585472</v>
      </c>
      <c r="O18" s="10">
        <f t="shared" si="8"/>
        <v>1470928.7442158011</v>
      </c>
      <c r="P18" s="10">
        <f t="shared" si="8"/>
        <v>1497405.4616116856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8214695</v>
      </c>
      <c r="C21" s="7">
        <f t="shared" si="9"/>
        <v>8347184.2045999998</v>
      </c>
      <c r="D21" s="7">
        <f t="shared" si="9"/>
        <v>8481358.6384871006</v>
      </c>
      <c r="E21" s="7">
        <f t="shared" si="9"/>
        <v>8617216.8050624654</v>
      </c>
      <c r="F21" s="7">
        <f t="shared" si="9"/>
        <v>8754755.7324904427</v>
      </c>
      <c r="G21" s="7">
        <f t="shared" si="9"/>
        <v>8893970.8812467493</v>
      </c>
      <c r="H21" s="7">
        <f t="shared" si="9"/>
        <v>9034856.0470041763</v>
      </c>
      <c r="I21" s="7">
        <f t="shared" si="9"/>
        <v>9177403.2586354539</v>
      </c>
      <c r="J21" s="7">
        <f t="shared" si="9"/>
        <v>9321602.6711028256</v>
      </c>
      <c r="K21" s="7">
        <f t="shared" si="9"/>
        <v>9467442.4529930502</v>
      </c>
      <c r="L21" s="7">
        <f t="shared" si="9"/>
        <v>9614908.6684456728</v>
      </c>
      <c r="M21" s="7">
        <f t="shared" si="9"/>
        <v>9763985.1532105356</v>
      </c>
      <c r="N21" s="7">
        <f t="shared" si="9"/>
        <v>9914653.38455851</v>
      </c>
      <c r="O21" s="7">
        <f t="shared" si="9"/>
        <v>10066892.3447566</v>
      </c>
      <c r="P21" s="7">
        <f t="shared" si="9"/>
        <v>10220678.377805315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2195000</v>
      </c>
      <c r="C22" s="10">
        <f t="shared" ref="C22:P22" si="10">B22*(1+C$3)</f>
        <v>2234510</v>
      </c>
      <c r="D22" s="10">
        <f t="shared" si="10"/>
        <v>2274731.1800000002</v>
      </c>
      <c r="E22" s="10">
        <f t="shared" si="10"/>
        <v>2315676.34124</v>
      </c>
      <c r="F22" s="10">
        <f t="shared" si="10"/>
        <v>2357358.5153823202</v>
      </c>
      <c r="G22" s="10">
        <f t="shared" si="10"/>
        <v>2399790.9686592021</v>
      </c>
      <c r="H22" s="10">
        <f t="shared" si="10"/>
        <v>2442987.2060950678</v>
      </c>
      <c r="I22" s="10">
        <f t="shared" si="10"/>
        <v>2486960.9758047792</v>
      </c>
      <c r="J22" s="10">
        <f t="shared" si="10"/>
        <v>2531726.2733692653</v>
      </c>
      <c r="K22" s="10">
        <f t="shared" si="10"/>
        <v>2577297.3462899122</v>
      </c>
      <c r="L22" s="10">
        <f t="shared" si="10"/>
        <v>2623688.6985231307</v>
      </c>
      <c r="M22" s="10">
        <f t="shared" si="10"/>
        <v>2670915.0950965472</v>
      </c>
      <c r="N22" s="10">
        <f t="shared" si="10"/>
        <v>2718991.5668082852</v>
      </c>
      <c r="O22" s="10">
        <f t="shared" si="10"/>
        <v>2767933.4150108346</v>
      </c>
      <c r="P22" s="10">
        <f t="shared" si="10"/>
        <v>2817756.2164810295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2795000</v>
      </c>
      <c r="C23" s="10">
        <f t="shared" ref="C23:P23" si="11">B23*(1+C$3)</f>
        <v>2845310</v>
      </c>
      <c r="D23" s="10">
        <f t="shared" si="11"/>
        <v>2896525.58</v>
      </c>
      <c r="E23" s="10">
        <f t="shared" si="11"/>
        <v>2948663.0404400001</v>
      </c>
      <c r="F23" s="10">
        <f t="shared" si="11"/>
        <v>3001738.9751679203</v>
      </c>
      <c r="G23" s="10">
        <f t="shared" si="11"/>
        <v>3055770.2767209429</v>
      </c>
      <c r="H23" s="10">
        <f t="shared" si="11"/>
        <v>3110774.14170192</v>
      </c>
      <c r="I23" s="10">
        <f t="shared" si="11"/>
        <v>3166768.0762525545</v>
      </c>
      <c r="J23" s="10">
        <f t="shared" si="11"/>
        <v>3223769.9016251005</v>
      </c>
      <c r="K23" s="10">
        <f t="shared" si="11"/>
        <v>3281797.7598543526</v>
      </c>
      <c r="L23" s="10">
        <f t="shared" si="11"/>
        <v>3340870.1195317311</v>
      </c>
      <c r="M23" s="10">
        <f t="shared" si="11"/>
        <v>3401005.7816833025</v>
      </c>
      <c r="N23" s="10">
        <f t="shared" si="11"/>
        <v>3462223.8857536018</v>
      </c>
      <c r="O23" s="10">
        <f t="shared" si="11"/>
        <v>3524543.9156971667</v>
      </c>
      <c r="P23" s="10">
        <f t="shared" si="11"/>
        <v>3587985.7061797157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100000</v>
      </c>
      <c r="C24" s="10">
        <f t="shared" ref="C24:P24" si="12">B24*(1+C$3)</f>
        <v>101800</v>
      </c>
      <c r="D24" s="10">
        <f t="shared" si="12"/>
        <v>103632.40000000001</v>
      </c>
      <c r="E24" s="10">
        <f t="shared" si="12"/>
        <v>105497.78320000001</v>
      </c>
      <c r="F24" s="10">
        <f t="shared" si="12"/>
        <v>107396.74329760001</v>
      </c>
      <c r="G24" s="10">
        <f t="shared" si="12"/>
        <v>109329.88467695682</v>
      </c>
      <c r="H24" s="10">
        <f t="shared" si="12"/>
        <v>111297.82260114205</v>
      </c>
      <c r="I24" s="10">
        <f t="shared" si="12"/>
        <v>113301.18340796261</v>
      </c>
      <c r="J24" s="10">
        <f t="shared" si="12"/>
        <v>115340.60470930595</v>
      </c>
      <c r="K24" s="10">
        <f t="shared" si="12"/>
        <v>117416.73559407346</v>
      </c>
      <c r="L24" s="10">
        <f t="shared" si="12"/>
        <v>119530.23683476678</v>
      </c>
      <c r="M24" s="10">
        <f t="shared" si="12"/>
        <v>121681.78109779258</v>
      </c>
      <c r="N24" s="10">
        <f t="shared" si="12"/>
        <v>123872.05315755286</v>
      </c>
      <c r="O24" s="10">
        <f t="shared" si="12"/>
        <v>126101.75011438881</v>
      </c>
      <c r="P24" s="10">
        <f t="shared" si="12"/>
        <v>128371.5816164478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B2*0.0075</f>
        <v>940695</v>
      </c>
      <c r="C25" s="10">
        <f t="shared" ref="C25:P25" si="13">B25*(1+C$3)</f>
        <v>957627.51</v>
      </c>
      <c r="D25" s="10">
        <f t="shared" si="13"/>
        <v>974864.80518000002</v>
      </c>
      <c r="E25" s="10">
        <f t="shared" si="13"/>
        <v>992412.37167324009</v>
      </c>
      <c r="F25" s="10">
        <f t="shared" si="13"/>
        <v>1010275.7943633584</v>
      </c>
      <c r="G25" s="10">
        <f t="shared" si="13"/>
        <v>1028460.7586618989</v>
      </c>
      <c r="H25" s="10">
        <f t="shared" si="13"/>
        <v>1046973.0523178132</v>
      </c>
      <c r="I25" s="10">
        <f t="shared" si="13"/>
        <v>1065818.5672595338</v>
      </c>
      <c r="J25" s="10">
        <f t="shared" si="13"/>
        <v>1085003.3014702054</v>
      </c>
      <c r="K25" s="10">
        <f t="shared" si="13"/>
        <v>1104533.3608966691</v>
      </c>
      <c r="L25" s="10">
        <f t="shared" si="13"/>
        <v>1124414.9613928092</v>
      </c>
      <c r="M25" s="10">
        <f t="shared" si="13"/>
        <v>1144654.4306978798</v>
      </c>
      <c r="N25" s="10">
        <f t="shared" si="13"/>
        <v>1165258.2104504416</v>
      </c>
      <c r="O25" s="10">
        <f t="shared" si="13"/>
        <v>1186232.8582385494</v>
      </c>
      <c r="P25" s="10">
        <f t="shared" si="13"/>
        <v>1207585.0496868433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 t="shared" ref="B27:P27" si="14">B8*-B7</f>
        <v>2184000</v>
      </c>
      <c r="C27" s="7">
        <f t="shared" si="14"/>
        <v>2207936.6946</v>
      </c>
      <c r="D27" s="7">
        <f t="shared" si="14"/>
        <v>2231604.6733071003</v>
      </c>
      <c r="E27" s="7">
        <f t="shared" si="14"/>
        <v>2254967.2685092236</v>
      </c>
      <c r="F27" s="7">
        <f t="shared" si="14"/>
        <v>2277985.7042792435</v>
      </c>
      <c r="G27" s="7">
        <f t="shared" si="14"/>
        <v>2300618.9925277503</v>
      </c>
      <c r="H27" s="7">
        <f t="shared" si="14"/>
        <v>2322823.8242882332</v>
      </c>
      <c r="I27" s="7">
        <f t="shared" si="14"/>
        <v>2344554.4559106259</v>
      </c>
      <c r="J27" s="7">
        <f t="shared" si="14"/>
        <v>2365762.5899289488</v>
      </c>
      <c r="K27" s="7">
        <f t="shared" si="14"/>
        <v>2386397.2503580442</v>
      </c>
      <c r="L27" s="7">
        <f t="shared" si="14"/>
        <v>2406404.6521632355</v>
      </c>
      <c r="M27" s="7">
        <f t="shared" si="14"/>
        <v>2425728.0646350132</v>
      </c>
      <c r="N27" s="7">
        <f t="shared" si="14"/>
        <v>2444307.6683886275</v>
      </c>
      <c r="O27" s="7">
        <f t="shared" si="14"/>
        <v>2462080.40569566</v>
      </c>
      <c r="P27" s="7">
        <f t="shared" si="14"/>
        <v>2478979.8238412784</v>
      </c>
      <c r="Q27" s="7"/>
      <c r="R27" s="7"/>
      <c r="S27" s="7"/>
      <c r="T27" s="7"/>
      <c r="U27" s="7"/>
      <c r="V27" s="7"/>
      <c r="W27" s="7"/>
      <c r="X27" s="7"/>
      <c r="Y27" s="7"/>
      <c r="Z27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AS28"/>
  <sheetViews>
    <sheetView workbookViewId="0">
      <pane xSplit="1" topLeftCell="B1" activePane="topRight" state="frozen"/>
      <selection pane="topRight" activeCell="C25" sqref="C25"/>
    </sheetView>
  </sheetViews>
  <sheetFormatPr defaultColWidth="12.6328125" defaultRowHeight="15.75" customHeight="1" x14ac:dyDescent="0.25"/>
  <cols>
    <col min="1" max="1" width="17.36328125" customWidth="1"/>
    <col min="2" max="16" width="13.6328125" customWidth="1"/>
  </cols>
  <sheetData>
    <row r="1" spans="1:45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45" ht="15.75" customHeight="1" x14ac:dyDescent="0.25">
      <c r="A2" s="7" t="s">
        <v>12</v>
      </c>
      <c r="B2" s="7">
        <v>869840000</v>
      </c>
      <c r="C2" s="10">
        <f t="shared" ref="C2:P2" si="0">B2*(1+B3)</f>
        <v>882017760</v>
      </c>
      <c r="D2" s="10">
        <f t="shared" si="0"/>
        <v>894366008.63999999</v>
      </c>
      <c r="E2" s="10">
        <f t="shared" si="0"/>
        <v>906887132.76095998</v>
      </c>
      <c r="F2" s="10">
        <f t="shared" si="0"/>
        <v>919583552.61961341</v>
      </c>
      <c r="G2" s="10">
        <f t="shared" si="0"/>
        <v>932457722.35628796</v>
      </c>
      <c r="H2" s="10">
        <f t="shared" si="0"/>
        <v>945512130.46927595</v>
      </c>
      <c r="I2" s="10">
        <f t="shared" si="0"/>
        <v>958749300.29584587</v>
      </c>
      <c r="J2" s="10">
        <f t="shared" si="0"/>
        <v>972171790.49998772</v>
      </c>
      <c r="K2" s="10">
        <f t="shared" si="0"/>
        <v>985782195.56698751</v>
      </c>
      <c r="L2" s="10">
        <f t="shared" si="0"/>
        <v>999583146.30492532</v>
      </c>
      <c r="M2" s="10">
        <f t="shared" si="0"/>
        <v>1013577310.3531942</v>
      </c>
      <c r="N2" s="10">
        <f t="shared" si="0"/>
        <v>1027767392.698139</v>
      </c>
      <c r="O2" s="10">
        <f t="shared" si="0"/>
        <v>1042156136.195913</v>
      </c>
      <c r="P2" s="10">
        <f t="shared" si="0"/>
        <v>1056746322.1026558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ht="15.75" customHeight="1" x14ac:dyDescent="0.25">
      <c r="A3" s="5" t="s">
        <v>13</v>
      </c>
      <c r="B3" s="5">
        <v>1.4E-2</v>
      </c>
      <c r="C3" s="5">
        <v>1.4E-2</v>
      </c>
      <c r="D3" s="5">
        <v>1.4E-2</v>
      </c>
      <c r="E3" s="5">
        <v>1.4E-2</v>
      </c>
      <c r="F3" s="5">
        <v>1.4E-2</v>
      </c>
      <c r="G3" s="5">
        <v>1.4E-2</v>
      </c>
      <c r="H3" s="5">
        <v>1.4E-2</v>
      </c>
      <c r="I3" s="5">
        <v>1.4E-2</v>
      </c>
      <c r="J3" s="5">
        <v>1.4E-2</v>
      </c>
      <c r="K3" s="5">
        <v>1.4E-2</v>
      </c>
      <c r="L3" s="5">
        <v>1.4E-2</v>
      </c>
      <c r="M3" s="5">
        <v>1.4E-2</v>
      </c>
      <c r="N3" s="5">
        <v>1.4E-2</v>
      </c>
      <c r="O3" s="5">
        <v>1.4E-2</v>
      </c>
      <c r="P3" s="5">
        <v>1.4E-2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5.75" customHeight="1" x14ac:dyDescent="0.25">
      <c r="A4" s="6" t="s">
        <v>14</v>
      </c>
      <c r="B4" s="6">
        <v>132800000</v>
      </c>
      <c r="C4" s="11">
        <f t="shared" ref="C4:P4" si="1">B4*(1+B5)</f>
        <v>134194400</v>
      </c>
      <c r="D4" s="11">
        <f t="shared" si="1"/>
        <v>135603441.19999999</v>
      </c>
      <c r="E4" s="11">
        <f t="shared" si="1"/>
        <v>137027277.33259997</v>
      </c>
      <c r="F4" s="11">
        <f t="shared" si="1"/>
        <v>138466063.74459225</v>
      </c>
      <c r="G4" s="11">
        <f t="shared" si="1"/>
        <v>139919957.41391045</v>
      </c>
      <c r="H4" s="11">
        <f t="shared" si="1"/>
        <v>141389116.96675649</v>
      </c>
      <c r="I4" s="11">
        <f t="shared" si="1"/>
        <v>142873702.69490743</v>
      </c>
      <c r="J4" s="11">
        <f t="shared" si="1"/>
        <v>144373876.57320395</v>
      </c>
      <c r="K4" s="11">
        <f t="shared" si="1"/>
        <v>145889802.27722257</v>
      </c>
      <c r="L4" s="11">
        <f t="shared" si="1"/>
        <v>147421645.2011334</v>
      </c>
      <c r="M4" s="11">
        <f t="shared" si="1"/>
        <v>148969572.47574529</v>
      </c>
      <c r="N4" s="11">
        <f t="shared" si="1"/>
        <v>150533752.98674062</v>
      </c>
      <c r="O4" s="11">
        <f t="shared" si="1"/>
        <v>152114357.39310139</v>
      </c>
      <c r="P4" s="11">
        <f t="shared" si="1"/>
        <v>153711558.14572895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spans="1:45" ht="15.75" customHeight="1" x14ac:dyDescent="0.25">
      <c r="A5" s="5" t="s">
        <v>15</v>
      </c>
      <c r="B5" s="13">
        <v>1.0500000000000001E-2</v>
      </c>
      <c r="C5" s="13">
        <v>1.0500000000000001E-2</v>
      </c>
      <c r="D5" s="13">
        <v>1.0500000000000001E-2</v>
      </c>
      <c r="E5" s="13">
        <v>1.0500000000000001E-2</v>
      </c>
      <c r="F5" s="13">
        <v>1.0500000000000001E-2</v>
      </c>
      <c r="G5" s="13">
        <v>1.0500000000000001E-2</v>
      </c>
      <c r="H5" s="13">
        <v>1.0500000000000001E-2</v>
      </c>
      <c r="I5" s="13">
        <v>1.0500000000000001E-2</v>
      </c>
      <c r="J5" s="13">
        <v>1.0500000000000001E-2</v>
      </c>
      <c r="K5" s="13">
        <v>1.0500000000000001E-2</v>
      </c>
      <c r="L5" s="13">
        <v>1.0500000000000001E-2</v>
      </c>
      <c r="M5" s="13">
        <v>1.0500000000000001E-2</v>
      </c>
      <c r="N5" s="13">
        <v>1.0500000000000001E-2</v>
      </c>
      <c r="O5" s="13">
        <v>1.0500000000000001E-2</v>
      </c>
      <c r="P5" s="13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ht="15.75" customHeight="1" x14ac:dyDescent="0.25">
      <c r="A6" s="9" t="s">
        <v>16</v>
      </c>
      <c r="B6" s="9">
        <f t="shared" ref="B6:P6" si="2">B2/B4</f>
        <v>6.55</v>
      </c>
      <c r="C6" s="12">
        <f t="shared" si="2"/>
        <v>6.5726867887184559</v>
      </c>
      <c r="D6" s="12">
        <f t="shared" si="2"/>
        <v>6.595452156121242</v>
      </c>
      <c r="E6" s="12">
        <f t="shared" si="2"/>
        <v>6.6182963743759924</v>
      </c>
      <c r="F6" s="12">
        <f t="shared" si="2"/>
        <v>6.6412197165930307</v>
      </c>
      <c r="G6" s="12">
        <f t="shared" si="2"/>
        <v>6.6642224568286323</v>
      </c>
      <c r="H6" s="12">
        <f t="shared" si="2"/>
        <v>6.6873048700883064</v>
      </c>
      <c r="I6" s="12">
        <f t="shared" si="2"/>
        <v>6.7104672323300782</v>
      </c>
      <c r="J6" s="12">
        <f t="shared" si="2"/>
        <v>6.7337098204677881</v>
      </c>
      <c r="K6" s="12">
        <f t="shared" si="2"/>
        <v>6.757032912374406</v>
      </c>
      <c r="L6" s="12">
        <f t="shared" si="2"/>
        <v>6.7804367868853523</v>
      </c>
      <c r="M6" s="12">
        <f t="shared" si="2"/>
        <v>6.8039217238018281</v>
      </c>
      <c r="N6" s="12">
        <f t="shared" si="2"/>
        <v>6.8274880038941648</v>
      </c>
      <c r="O6" s="12">
        <f t="shared" si="2"/>
        <v>6.8511359089051789</v>
      </c>
      <c r="P6" s="12">
        <f t="shared" si="2"/>
        <v>6.8748657215535403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ht="15.75" customHeight="1" x14ac:dyDescent="0.25">
      <c r="A7" s="7" t="s">
        <v>17</v>
      </c>
      <c r="B7" s="7">
        <v>-75000000</v>
      </c>
      <c r="C7" s="10">
        <f t="shared" ref="C7:P7" si="3">B7+B14</f>
        <v>-74818333.200000003</v>
      </c>
      <c r="D7" s="10">
        <f t="shared" si="3"/>
        <v>-74560223.056800008</v>
      </c>
      <c r="E7" s="10">
        <f t="shared" si="3"/>
        <v>-74220165.363115206</v>
      </c>
      <c r="F7" s="10">
        <f t="shared" si="3"/>
        <v>-73792312.812730014</v>
      </c>
      <c r="G7" s="10">
        <f t="shared" si="3"/>
        <v>-73270454.234711304</v>
      </c>
      <c r="H7" s="10">
        <f t="shared" si="3"/>
        <v>-72647992.579156518</v>
      </c>
      <c r="I7" s="10">
        <f t="shared" si="3"/>
        <v>-71917921.579533517</v>
      </c>
      <c r="J7" s="10">
        <f t="shared" si="3"/>
        <v>-71072801.012171924</v>
      </c>
      <c r="K7" s="10">
        <f t="shared" si="3"/>
        <v>-70104730.46869877</v>
      </c>
      <c r="L7" s="10">
        <f t="shared" si="3"/>
        <v>-69005321.552158386</v>
      </c>
      <c r="M7" s="10">
        <f t="shared" si="3"/>
        <v>-67765668.402200297</v>
      </c>
      <c r="N7" s="10">
        <f t="shared" si="3"/>
        <v>-66376316.449041501</v>
      </c>
      <c r="O7" s="10">
        <f t="shared" si="3"/>
        <v>-64827229.289891109</v>
      </c>
      <c r="P7" s="10">
        <f t="shared" si="3"/>
        <v>-62062919.9496153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15.75" customHeight="1" x14ac:dyDescent="0.25">
      <c r="A8" s="5" t="s">
        <v>18</v>
      </c>
      <c r="B8" s="5">
        <v>0.06</v>
      </c>
      <c r="C8" s="5">
        <v>0.06</v>
      </c>
      <c r="D8" s="5">
        <v>0.06</v>
      </c>
      <c r="E8" s="5">
        <v>0.06</v>
      </c>
      <c r="F8" s="5">
        <v>0.06</v>
      </c>
      <c r="G8" s="5">
        <v>0.06</v>
      </c>
      <c r="H8" s="5">
        <v>0.06</v>
      </c>
      <c r="I8" s="5">
        <v>0.06</v>
      </c>
      <c r="J8" s="5">
        <v>0.06</v>
      </c>
      <c r="K8" s="5">
        <v>0.06</v>
      </c>
      <c r="L8" s="5">
        <v>0.06</v>
      </c>
      <c r="M8" s="5">
        <v>0.06</v>
      </c>
      <c r="N8" s="5">
        <v>0.06</v>
      </c>
      <c r="O8" s="5">
        <v>0.06</v>
      </c>
      <c r="P8" s="5">
        <v>0.06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5.75" customHeight="1" x14ac:dyDescent="0.25">
      <c r="A9" s="1" t="s">
        <v>19</v>
      </c>
      <c r="B9" s="5">
        <f t="shared" ref="B9:P9" si="4">B7/B2</f>
        <v>-8.6222753609859287E-2</v>
      </c>
      <c r="C9" s="13">
        <f t="shared" si="4"/>
        <v>-8.4826334109190729E-2</v>
      </c>
      <c r="D9" s="13">
        <f t="shared" si="4"/>
        <v>-8.3366566189359698E-2</v>
      </c>
      <c r="E9" s="13">
        <f t="shared" si="4"/>
        <v>-8.1840576056202999E-2</v>
      </c>
      <c r="F9" s="13">
        <f t="shared" si="4"/>
        <v>-8.0245359546196965E-2</v>
      </c>
      <c r="G9" s="13">
        <f t="shared" si="4"/>
        <v>-7.8577776212265624E-2</v>
      </c>
      <c r="H9" s="13">
        <f t="shared" si="4"/>
        <v>-7.6834543141292025E-2</v>
      </c>
      <c r="I9" s="13">
        <f t="shared" si="4"/>
        <v>-7.5012228491161834E-2</v>
      </c>
      <c r="J9" s="13">
        <f t="shared" si="4"/>
        <v>-7.3107244734615467E-2</v>
      </c>
      <c r="K9" s="13">
        <f t="shared" si="4"/>
        <v>-7.1115841596608442E-2</v>
      </c>
      <c r="L9" s="13">
        <f t="shared" si="4"/>
        <v>-6.9034098671275662E-2</v>
      </c>
      <c r="M9" s="13">
        <f t="shared" si="4"/>
        <v>-6.6857917703965236E-2</v>
      </c>
      <c r="N9" s="13">
        <f t="shared" si="4"/>
        <v>-6.4583014523147644E-2</v>
      </c>
      <c r="O9" s="13">
        <f t="shared" si="4"/>
        <v>-6.2204910606316631E-2</v>
      </c>
      <c r="P9" s="13">
        <f t="shared" si="4"/>
        <v>-5.8730197258814121E-2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5.75" customHeight="1" x14ac:dyDescent="0.25">
      <c r="A10" s="22" t="s">
        <v>20</v>
      </c>
      <c r="B10" s="22">
        <v>4.4999999999999998E-2</v>
      </c>
      <c r="C10" s="22">
        <v>4.4999999999999998E-2</v>
      </c>
      <c r="D10" s="22">
        <v>4.4999999999999998E-2</v>
      </c>
      <c r="E10" s="22">
        <v>4.4999999999999998E-2</v>
      </c>
      <c r="F10" s="22">
        <v>4.4999999999999998E-2</v>
      </c>
      <c r="G10" s="22">
        <v>4.4999999999999998E-2</v>
      </c>
      <c r="H10" s="22">
        <v>4.4999999999999998E-2</v>
      </c>
      <c r="I10" s="22">
        <v>4.4999999999999998E-2</v>
      </c>
      <c r="J10" s="22">
        <v>4.4999999999999998E-2</v>
      </c>
      <c r="K10" s="22">
        <v>4.4999999999999998E-2</v>
      </c>
      <c r="L10" s="22">
        <v>4.4999999999999998E-2</v>
      </c>
      <c r="M10" s="22">
        <v>4.4999999999999998E-2</v>
      </c>
      <c r="N10" s="22">
        <v>4.4999999999999998E-2</v>
      </c>
      <c r="O10" s="22">
        <v>4.4999999999999998E-2</v>
      </c>
      <c r="P10" s="22">
        <v>4.4999999999999998E-2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45" ht="15.75" customHeight="1" x14ac:dyDescent="0.25">
      <c r="A11" s="1" t="s">
        <v>21</v>
      </c>
      <c r="B11" s="5">
        <v>3.1E-2</v>
      </c>
      <c r="C11" s="5">
        <v>3.1E-2</v>
      </c>
      <c r="D11" s="5">
        <v>3.1E-2</v>
      </c>
      <c r="E11" s="5">
        <v>3.1E-2</v>
      </c>
      <c r="F11" s="5">
        <v>3.1E-2</v>
      </c>
      <c r="G11" s="5">
        <v>3.1E-2</v>
      </c>
      <c r="H11" s="5">
        <v>3.1E-2</v>
      </c>
      <c r="I11" s="5">
        <v>3.1E-2</v>
      </c>
      <c r="J11" s="5">
        <v>3.1E-2</v>
      </c>
      <c r="K11" s="5">
        <v>3.1E-2</v>
      </c>
      <c r="L11" s="5">
        <v>3.1E-2</v>
      </c>
      <c r="M11" s="5">
        <v>3.1E-2</v>
      </c>
      <c r="N11" s="5">
        <v>3.1E-2</v>
      </c>
      <c r="O11" s="5">
        <v>3.1E-2</v>
      </c>
      <c r="P11" s="5">
        <v>3.1E-2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x14ac:dyDescent="0.25">
      <c r="A12" s="1" t="s">
        <v>22</v>
      </c>
      <c r="B12" s="5">
        <v>2.1000000000000001E-2</v>
      </c>
      <c r="C12" s="5">
        <v>2.1000000000000001E-2</v>
      </c>
      <c r="D12" s="5">
        <v>2.1000000000000001E-2</v>
      </c>
      <c r="E12" s="5">
        <v>2.1000000000000001E-2</v>
      </c>
      <c r="F12" s="5">
        <v>2.1000000000000001E-2</v>
      </c>
      <c r="G12" s="5">
        <v>2.1000000000000001E-2</v>
      </c>
      <c r="H12" s="5">
        <v>2.1000000000000001E-2</v>
      </c>
      <c r="I12" s="5">
        <v>2.1000000000000001E-2</v>
      </c>
      <c r="J12" s="5">
        <v>2.1000000000000001E-2</v>
      </c>
      <c r="K12" s="5">
        <v>2.1000000000000001E-2</v>
      </c>
      <c r="L12" s="5">
        <v>2.1000000000000001E-2</v>
      </c>
      <c r="M12" s="5">
        <v>2.1000000000000001E-2</v>
      </c>
      <c r="N12" s="5">
        <v>2.1000000000000001E-2</v>
      </c>
      <c r="O12" s="5">
        <v>2.1000000000000001E-2</v>
      </c>
      <c r="P12" s="5">
        <v>2.1000000000000001E-2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45" ht="15.75" customHeight="1" x14ac:dyDescent="0.25">
      <c r="A14" s="7" t="s">
        <v>23</v>
      </c>
      <c r="B14" s="7">
        <f t="shared" ref="B14:P14" si="5">B16-B21</f>
        <v>181666.80000000075</v>
      </c>
      <c r="C14" s="10">
        <f t="shared" si="5"/>
        <v>258110.14320000261</v>
      </c>
      <c r="D14" s="10">
        <f t="shared" si="5"/>
        <v>340057.69368480146</v>
      </c>
      <c r="E14" s="10">
        <f t="shared" si="5"/>
        <v>427852.55038518831</v>
      </c>
      <c r="F14" s="10">
        <f t="shared" si="5"/>
        <v>521858.57801871002</v>
      </c>
      <c r="G14" s="10">
        <f t="shared" si="5"/>
        <v>622461.65555478632</v>
      </c>
      <c r="H14" s="10">
        <f t="shared" si="5"/>
        <v>730070.99962299317</v>
      </c>
      <c r="I14" s="10">
        <f t="shared" si="5"/>
        <v>845120.56736158952</v>
      </c>
      <c r="J14" s="10">
        <f t="shared" si="5"/>
        <v>968070.54347315058</v>
      </c>
      <c r="K14" s="10">
        <f t="shared" si="5"/>
        <v>1099408.9165403917</v>
      </c>
      <c r="L14" s="10">
        <f t="shared" si="5"/>
        <v>1239653.149958089</v>
      </c>
      <c r="M14" s="10">
        <f t="shared" si="5"/>
        <v>1389351.9531587958</v>
      </c>
      <c r="N14" s="10">
        <f t="shared" si="5"/>
        <v>1549087.1591503955</v>
      </c>
      <c r="O14" s="10">
        <f t="shared" si="5"/>
        <v>2764309.3402758129</v>
      </c>
      <c r="P14" s="10">
        <f t="shared" si="5"/>
        <v>3107323.1040597297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ht="15.75" customHeight="1" x14ac:dyDescent="0.25">
      <c r="A16" s="7" t="s">
        <v>24</v>
      </c>
      <c r="B16" s="7">
        <f t="shared" ref="B16:P16" si="6">SUM(B17:B19)</f>
        <v>19480066.800000001</v>
      </c>
      <c r="C16" s="7">
        <f t="shared" si="6"/>
        <v>19752787.735200003</v>
      </c>
      <c r="D16" s="7">
        <f t="shared" si="6"/>
        <v>20029326.7634928</v>
      </c>
      <c r="E16" s="7">
        <f t="shared" si="6"/>
        <v>20309737.338181701</v>
      </c>
      <c r="F16" s="7">
        <f t="shared" si="6"/>
        <v>20594073.660916246</v>
      </c>
      <c r="G16" s="7">
        <f t="shared" si="6"/>
        <v>20882390.69216907</v>
      </c>
      <c r="H16" s="7">
        <f t="shared" si="6"/>
        <v>21174744.161859438</v>
      </c>
      <c r="I16" s="7">
        <f t="shared" si="6"/>
        <v>21471190.58012547</v>
      </c>
      <c r="J16" s="7">
        <f t="shared" si="6"/>
        <v>21771787.248247225</v>
      </c>
      <c r="K16" s="7">
        <f t="shared" si="6"/>
        <v>22076592.269722685</v>
      </c>
      <c r="L16" s="7">
        <f t="shared" si="6"/>
        <v>22385664.561498806</v>
      </c>
      <c r="M16" s="7">
        <f t="shared" si="6"/>
        <v>22699063.865359787</v>
      </c>
      <c r="N16" s="7">
        <f t="shared" si="6"/>
        <v>23016850.759474821</v>
      </c>
      <c r="O16" s="7">
        <f t="shared" si="6"/>
        <v>23339086.670107469</v>
      </c>
      <c r="P16" s="7">
        <f t="shared" si="6"/>
        <v>23665833.883488975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15.75" customHeight="1" x14ac:dyDescent="0.25">
      <c r="A17" s="7" t="s">
        <v>25</v>
      </c>
      <c r="B17" s="7">
        <f t="shared" ref="B17:P17" si="7">B12*B2</f>
        <v>18266640</v>
      </c>
      <c r="C17" s="10">
        <f t="shared" si="7"/>
        <v>18522372.960000001</v>
      </c>
      <c r="D17" s="10">
        <f t="shared" si="7"/>
        <v>18781686.181439999</v>
      </c>
      <c r="E17" s="10">
        <f t="shared" si="7"/>
        <v>19044629.787980162</v>
      </c>
      <c r="F17" s="10">
        <f t="shared" si="7"/>
        <v>19311254.605011884</v>
      </c>
      <c r="G17" s="10">
        <f t="shared" si="7"/>
        <v>19581612.169482049</v>
      </c>
      <c r="H17" s="10">
        <f t="shared" si="7"/>
        <v>19855754.739854798</v>
      </c>
      <c r="I17" s="10">
        <f t="shared" si="7"/>
        <v>20133735.306212764</v>
      </c>
      <c r="J17" s="10">
        <f t="shared" si="7"/>
        <v>20415607.600499742</v>
      </c>
      <c r="K17" s="10">
        <f t="shared" si="7"/>
        <v>20701426.106906738</v>
      </c>
      <c r="L17" s="10">
        <f t="shared" si="7"/>
        <v>20991246.072403435</v>
      </c>
      <c r="M17" s="10">
        <f t="shared" si="7"/>
        <v>21285123.517417081</v>
      </c>
      <c r="N17" s="10">
        <f t="shared" si="7"/>
        <v>21583115.246660918</v>
      </c>
      <c r="O17" s="10">
        <f t="shared" si="7"/>
        <v>21885278.860114172</v>
      </c>
      <c r="P17" s="10">
        <f t="shared" si="7"/>
        <v>22191672.764155772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15.75" customHeight="1" x14ac:dyDescent="0.25">
      <c r="A18" s="7" t="s">
        <v>26</v>
      </c>
      <c r="B18" s="7">
        <f t="shared" ref="B18:P18" si="8">B11*B10*B2</f>
        <v>1213426.8</v>
      </c>
      <c r="C18" s="10">
        <f t="shared" si="8"/>
        <v>1230414.7752</v>
      </c>
      <c r="D18" s="10">
        <f t="shared" si="8"/>
        <v>1247640.5820527999</v>
      </c>
      <c r="E18" s="10">
        <f t="shared" si="8"/>
        <v>1265107.5502015392</v>
      </c>
      <c r="F18" s="10">
        <f t="shared" si="8"/>
        <v>1282819.0559043607</v>
      </c>
      <c r="G18" s="10">
        <f t="shared" si="8"/>
        <v>1300778.5226870216</v>
      </c>
      <c r="H18" s="10">
        <f t="shared" si="8"/>
        <v>1318989.4220046399</v>
      </c>
      <c r="I18" s="10">
        <f t="shared" si="8"/>
        <v>1337455.273912705</v>
      </c>
      <c r="J18" s="10">
        <f t="shared" si="8"/>
        <v>1356179.6477474829</v>
      </c>
      <c r="K18" s="10">
        <f t="shared" si="8"/>
        <v>1375166.1628159476</v>
      </c>
      <c r="L18" s="10">
        <f t="shared" si="8"/>
        <v>1394418.4890953708</v>
      </c>
      <c r="M18" s="10">
        <f t="shared" si="8"/>
        <v>1413940.347942706</v>
      </c>
      <c r="N18" s="10">
        <f t="shared" si="8"/>
        <v>1433735.5128139039</v>
      </c>
      <c r="O18" s="10">
        <f t="shared" si="8"/>
        <v>1453807.8099932985</v>
      </c>
      <c r="P18" s="10">
        <f t="shared" si="8"/>
        <v>1474161.1193332048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ht="15.75" customHeight="1" x14ac:dyDescent="0.25">
      <c r="A21" s="7" t="s">
        <v>28</v>
      </c>
      <c r="B21" s="7">
        <f t="shared" ref="B21:P21" si="9">SUM(B22:B27)</f>
        <v>19298400</v>
      </c>
      <c r="C21" s="7">
        <f t="shared" si="9"/>
        <v>19494677.592</v>
      </c>
      <c r="D21" s="7">
        <f t="shared" si="9"/>
        <v>19689269.069807999</v>
      </c>
      <c r="E21" s="7">
        <f t="shared" si="9"/>
        <v>19881884.787796512</v>
      </c>
      <c r="F21" s="7">
        <f t="shared" si="9"/>
        <v>20072215.082897536</v>
      </c>
      <c r="G21" s="7">
        <f t="shared" si="9"/>
        <v>20259929.036614284</v>
      </c>
      <c r="H21" s="7">
        <f t="shared" si="9"/>
        <v>20444673.162236445</v>
      </c>
      <c r="I21" s="7">
        <f t="shared" si="9"/>
        <v>20626070.01276388</v>
      </c>
      <c r="J21" s="7">
        <f t="shared" si="9"/>
        <v>20803716.704774074</v>
      </c>
      <c r="K21" s="7">
        <f t="shared" si="9"/>
        <v>20977183.353182293</v>
      </c>
      <c r="L21" s="7">
        <f t="shared" si="9"/>
        <v>21146011.411540717</v>
      </c>
      <c r="M21" s="7">
        <f t="shared" si="9"/>
        <v>21309711.912200991</v>
      </c>
      <c r="N21" s="7">
        <f t="shared" si="9"/>
        <v>21467763.600324426</v>
      </c>
      <c r="O21" s="7">
        <f t="shared" si="9"/>
        <v>20574777.329831656</v>
      </c>
      <c r="P21" s="7">
        <f t="shared" si="9"/>
        <v>20558510.779429246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15.75" customHeight="1" x14ac:dyDescent="0.25">
      <c r="A22" s="7" t="s">
        <v>29</v>
      </c>
      <c r="B22" s="7">
        <v>5880000</v>
      </c>
      <c r="C22" s="10">
        <f t="shared" ref="C22:N22" si="10">B22*(1+C$3)</f>
        <v>5962320</v>
      </c>
      <c r="D22" s="10">
        <f t="shared" si="10"/>
        <v>6045792.4800000004</v>
      </c>
      <c r="E22" s="10">
        <f t="shared" si="10"/>
        <v>6130433.5747200008</v>
      </c>
      <c r="F22" s="10">
        <f t="shared" si="10"/>
        <v>6216259.6447660811</v>
      </c>
      <c r="G22" s="10">
        <f t="shared" si="10"/>
        <v>6303287.2797928061</v>
      </c>
      <c r="H22" s="10">
        <f t="shared" si="10"/>
        <v>6391533.3017099053</v>
      </c>
      <c r="I22" s="10">
        <f t="shared" si="10"/>
        <v>6481014.7679338437</v>
      </c>
      <c r="J22" s="10">
        <f t="shared" si="10"/>
        <v>6571748.9746849174</v>
      </c>
      <c r="K22" s="10">
        <f t="shared" si="10"/>
        <v>6663753.4603305059</v>
      </c>
      <c r="L22" s="10">
        <f t="shared" si="10"/>
        <v>6757046.0087751327</v>
      </c>
      <c r="M22" s="10">
        <f t="shared" si="10"/>
        <v>6851644.6528979847</v>
      </c>
      <c r="N22" s="10">
        <f t="shared" si="10"/>
        <v>6947567.6780385561</v>
      </c>
      <c r="O22" s="7">
        <v>6000000</v>
      </c>
      <c r="P22" s="7">
        <v>6000000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15.75" customHeight="1" x14ac:dyDescent="0.25">
      <c r="A23" s="7" t="s">
        <v>30</v>
      </c>
      <c r="B23" s="7">
        <v>220000</v>
      </c>
      <c r="C23" s="10">
        <f t="shared" ref="C23:P23" si="11">B23*(1+C$3)</f>
        <v>223080</v>
      </c>
      <c r="D23" s="10">
        <f t="shared" si="11"/>
        <v>226203.12</v>
      </c>
      <c r="E23" s="10">
        <f t="shared" si="11"/>
        <v>229369.96367999999</v>
      </c>
      <c r="F23" s="10">
        <f t="shared" si="11"/>
        <v>232581.14317152</v>
      </c>
      <c r="G23" s="10">
        <f t="shared" si="11"/>
        <v>235837.27917592129</v>
      </c>
      <c r="H23" s="10">
        <f t="shared" si="11"/>
        <v>239139.00108438419</v>
      </c>
      <c r="I23" s="10">
        <f t="shared" si="11"/>
        <v>242486.94709956556</v>
      </c>
      <c r="J23" s="10">
        <f t="shared" si="11"/>
        <v>245881.76435895948</v>
      </c>
      <c r="K23" s="10">
        <f t="shared" si="11"/>
        <v>249324.10905998491</v>
      </c>
      <c r="L23" s="10">
        <f t="shared" si="11"/>
        <v>252814.6465868247</v>
      </c>
      <c r="M23" s="10">
        <f t="shared" si="11"/>
        <v>256354.05163904026</v>
      </c>
      <c r="N23" s="10">
        <f t="shared" si="11"/>
        <v>259943.00836198684</v>
      </c>
      <c r="O23" s="10">
        <f t="shared" si="11"/>
        <v>263582.21047905466</v>
      </c>
      <c r="P23" s="10">
        <f t="shared" si="11"/>
        <v>267272.36142576142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15.75" customHeight="1" x14ac:dyDescent="0.25">
      <c r="A24" s="7" t="s">
        <v>31</v>
      </c>
      <c r="B24" s="7">
        <f>AC24*(1+B$3)</f>
        <v>0</v>
      </c>
      <c r="C24" s="10">
        <f t="shared" ref="C24:P24" si="12">B24*(1+C$3)</f>
        <v>0</v>
      </c>
      <c r="D24" s="10">
        <f t="shared" si="12"/>
        <v>0</v>
      </c>
      <c r="E24" s="10">
        <f t="shared" si="12"/>
        <v>0</v>
      </c>
      <c r="F24" s="10">
        <f t="shared" si="12"/>
        <v>0</v>
      </c>
      <c r="G24" s="10">
        <f t="shared" si="12"/>
        <v>0</v>
      </c>
      <c r="H24" s="10">
        <f t="shared" si="12"/>
        <v>0</v>
      </c>
      <c r="I24" s="10">
        <f t="shared" si="12"/>
        <v>0</v>
      </c>
      <c r="J24" s="10">
        <f t="shared" si="12"/>
        <v>0</v>
      </c>
      <c r="K24" s="10">
        <f t="shared" si="12"/>
        <v>0</v>
      </c>
      <c r="L24" s="10">
        <f t="shared" si="12"/>
        <v>0</v>
      </c>
      <c r="M24" s="10">
        <f t="shared" si="12"/>
        <v>0</v>
      </c>
      <c r="N24" s="10">
        <f t="shared" si="12"/>
        <v>0</v>
      </c>
      <c r="O24" s="10">
        <f t="shared" si="12"/>
        <v>0</v>
      </c>
      <c r="P24" s="10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15.75" customHeight="1" x14ac:dyDescent="0.25">
      <c r="A25" s="7" t="s">
        <v>32</v>
      </c>
      <c r="B25" s="7">
        <f>B2*0.01</f>
        <v>8698400</v>
      </c>
      <c r="C25" s="10">
        <f t="shared" ref="C25:P25" si="13">B25*(1+C$3)</f>
        <v>8820177.5999999996</v>
      </c>
      <c r="D25" s="10">
        <f t="shared" si="13"/>
        <v>8943660.0864000004</v>
      </c>
      <c r="E25" s="10">
        <f t="shared" si="13"/>
        <v>9068871.3276096005</v>
      </c>
      <c r="F25" s="10">
        <f t="shared" si="13"/>
        <v>9195835.5261961352</v>
      </c>
      <c r="G25" s="10">
        <f t="shared" si="13"/>
        <v>9324577.2235628814</v>
      </c>
      <c r="H25" s="10">
        <f t="shared" si="13"/>
        <v>9455121.304692762</v>
      </c>
      <c r="I25" s="10">
        <f t="shared" si="13"/>
        <v>9587493.0029584616</v>
      </c>
      <c r="J25" s="10">
        <f t="shared" si="13"/>
        <v>9721717.9049998801</v>
      </c>
      <c r="K25" s="10">
        <f t="shared" si="13"/>
        <v>9857821.9556698781</v>
      </c>
      <c r="L25" s="10">
        <f t="shared" si="13"/>
        <v>9995831.4630492572</v>
      </c>
      <c r="M25" s="10">
        <f t="shared" si="13"/>
        <v>10135773.103531947</v>
      </c>
      <c r="N25" s="10">
        <f t="shared" si="13"/>
        <v>10277673.926981395</v>
      </c>
      <c r="O25" s="10">
        <f t="shared" si="13"/>
        <v>10421561.361959135</v>
      </c>
      <c r="P25" s="10">
        <f t="shared" si="13"/>
        <v>10567463.221026564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15.75" customHeight="1" x14ac:dyDescent="0.25">
      <c r="A26" s="7" t="s">
        <v>33</v>
      </c>
      <c r="B26" s="7">
        <f>AC26*(1+B$3)</f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15.75" customHeight="1" x14ac:dyDescent="0.25">
      <c r="A27" s="7" t="s">
        <v>34</v>
      </c>
      <c r="B27" s="7">
        <f t="shared" ref="B27:P27" si="14">B8*-B7</f>
        <v>4500000</v>
      </c>
      <c r="C27" s="7">
        <f t="shared" si="14"/>
        <v>4489099.9919999996</v>
      </c>
      <c r="D27" s="7">
        <f t="shared" si="14"/>
        <v>4473613.3834080007</v>
      </c>
      <c r="E27" s="7">
        <f t="shared" si="14"/>
        <v>4453209.9217869118</v>
      </c>
      <c r="F27" s="7">
        <f t="shared" si="14"/>
        <v>4427538.7687638011</v>
      </c>
      <c r="G27" s="7">
        <f t="shared" si="14"/>
        <v>4396227.2540826779</v>
      </c>
      <c r="H27" s="7">
        <f t="shared" si="14"/>
        <v>4358879.554749391</v>
      </c>
      <c r="I27" s="7">
        <f t="shared" si="14"/>
        <v>4315075.2947720112</v>
      </c>
      <c r="J27" s="7">
        <f t="shared" si="14"/>
        <v>4264368.0607303157</v>
      </c>
      <c r="K27" s="7">
        <f t="shared" si="14"/>
        <v>4206283.8281219257</v>
      </c>
      <c r="L27" s="7">
        <f t="shared" si="14"/>
        <v>4140319.2931295028</v>
      </c>
      <c r="M27" s="7">
        <f t="shared" si="14"/>
        <v>4065940.1041320176</v>
      </c>
      <c r="N27" s="7">
        <f t="shared" si="14"/>
        <v>3982578.9869424901</v>
      </c>
      <c r="O27" s="7">
        <f t="shared" si="14"/>
        <v>3889633.7573934663</v>
      </c>
      <c r="P27" s="7">
        <f t="shared" si="14"/>
        <v>3723775.1969769178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14288000</v>
      </c>
      <c r="C2" s="10">
        <f t="shared" ref="C2:P2" si="0">B2*(1+B3)</f>
        <v>14566616.000000002</v>
      </c>
      <c r="D2" s="10">
        <f t="shared" si="0"/>
        <v>14850665.012000004</v>
      </c>
      <c r="E2" s="10">
        <f t="shared" si="0"/>
        <v>15140252.979734005</v>
      </c>
      <c r="F2" s="10">
        <f t="shared" si="0"/>
        <v>15435487.91283882</v>
      </c>
      <c r="G2" s="10">
        <f t="shared" si="0"/>
        <v>15736479.927139178</v>
      </c>
      <c r="H2" s="10">
        <f t="shared" si="0"/>
        <v>16043341.285718393</v>
      </c>
      <c r="I2" s="10">
        <f t="shared" si="0"/>
        <v>16356186.440789903</v>
      </c>
      <c r="J2" s="10">
        <f t="shared" si="0"/>
        <v>16675132.076385306</v>
      </c>
      <c r="K2" s="10">
        <f t="shared" si="0"/>
        <v>17000297.151874822</v>
      </c>
      <c r="L2" s="10">
        <f t="shared" si="0"/>
        <v>17331802.946336381</v>
      </c>
      <c r="M2" s="10">
        <f t="shared" si="0"/>
        <v>17669773.10378994</v>
      </c>
      <c r="N2" s="10">
        <f t="shared" si="0"/>
        <v>18014333.679313846</v>
      </c>
      <c r="O2" s="10">
        <f t="shared" si="0"/>
        <v>18365613.186060466</v>
      </c>
      <c r="P2" s="10">
        <f t="shared" si="0"/>
        <v>18723742.643188648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1.95E-2</v>
      </c>
      <c r="C3" s="5">
        <v>1.95E-2</v>
      </c>
      <c r="D3" s="5">
        <v>1.95E-2</v>
      </c>
      <c r="E3" s="5">
        <v>1.95E-2</v>
      </c>
      <c r="F3" s="5">
        <v>1.95E-2</v>
      </c>
      <c r="G3" s="5">
        <v>1.95E-2</v>
      </c>
      <c r="H3" s="5">
        <v>1.95E-2</v>
      </c>
      <c r="I3" s="5">
        <v>1.95E-2</v>
      </c>
      <c r="J3" s="5">
        <v>1.95E-2</v>
      </c>
      <c r="K3" s="5">
        <v>1.95E-2</v>
      </c>
      <c r="L3" s="5">
        <v>1.95E-2</v>
      </c>
      <c r="M3" s="5">
        <v>1.95E-2</v>
      </c>
      <c r="N3" s="5">
        <v>1.95E-2</v>
      </c>
      <c r="O3" s="5">
        <v>1.95E-2</v>
      </c>
      <c r="P3" s="5">
        <v>1.95E-2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6">
        <v>940000</v>
      </c>
      <c r="C4" s="11">
        <f t="shared" ref="C4:P4" si="1">B4*(1+B5)</f>
        <v>950810.00000000012</v>
      </c>
      <c r="D4" s="11">
        <f t="shared" si="1"/>
        <v>961744.31500000018</v>
      </c>
      <c r="E4" s="11">
        <f t="shared" si="1"/>
        <v>972804.37462250027</v>
      </c>
      <c r="F4" s="11">
        <f t="shared" si="1"/>
        <v>983991.62493065908</v>
      </c>
      <c r="G4" s="11">
        <f t="shared" si="1"/>
        <v>995307.52861736168</v>
      </c>
      <c r="H4" s="11">
        <f t="shared" si="1"/>
        <v>1006753.5651964614</v>
      </c>
      <c r="I4" s="11">
        <f t="shared" si="1"/>
        <v>1018331.2311962207</v>
      </c>
      <c r="J4" s="11">
        <f t="shared" si="1"/>
        <v>1030042.0403549774</v>
      </c>
      <c r="K4" s="11">
        <f t="shared" si="1"/>
        <v>1041887.5238190597</v>
      </c>
      <c r="L4" s="11">
        <f t="shared" si="1"/>
        <v>1053869.2303429791</v>
      </c>
      <c r="M4" s="11">
        <f t="shared" si="1"/>
        <v>1065988.7264919234</v>
      </c>
      <c r="N4" s="11">
        <f t="shared" si="1"/>
        <v>1078247.5968465807</v>
      </c>
      <c r="O4" s="11">
        <f t="shared" si="1"/>
        <v>1090647.4442103165</v>
      </c>
      <c r="P4" s="11">
        <f t="shared" si="1"/>
        <v>1103189.8898187352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7" t="s">
        <v>16</v>
      </c>
      <c r="B6" s="9">
        <f t="shared" ref="B6:P6" si="2">B2/B4</f>
        <v>15.2</v>
      </c>
      <c r="C6" s="12">
        <f t="shared" si="2"/>
        <v>15.320217498764212</v>
      </c>
      <c r="D6" s="12">
        <f t="shared" si="2"/>
        <v>15.441385803252709</v>
      </c>
      <c r="E6" s="12">
        <f t="shared" si="2"/>
        <v>15.563512433431672</v>
      </c>
      <c r="F6" s="12">
        <f t="shared" si="2"/>
        <v>15.686604968743046</v>
      </c>
      <c r="G6" s="12">
        <f t="shared" si="2"/>
        <v>15.810671048574925</v>
      </c>
      <c r="H6" s="12">
        <f t="shared" si="2"/>
        <v>15.935718372735675</v>
      </c>
      <c r="I6" s="12">
        <f t="shared" si="2"/>
        <v>16.061754701931804</v>
      </c>
      <c r="J6" s="12">
        <f t="shared" si="2"/>
        <v>16.188787858249604</v>
      </c>
      <c r="K6" s="12">
        <f t="shared" si="2"/>
        <v>16.316825725640605</v>
      </c>
      <c r="L6" s="12">
        <f t="shared" si="2"/>
        <v>16.445876250410869</v>
      </c>
      <c r="M6" s="12">
        <f t="shared" si="2"/>
        <v>16.575947441714167</v>
      </c>
      <c r="N6" s="12">
        <f t="shared" si="2"/>
        <v>16.707047372049029</v>
      </c>
      <c r="O6" s="12">
        <f t="shared" si="2"/>
        <v>16.839184177759744</v>
      </c>
      <c r="P6" s="12">
        <f t="shared" si="2"/>
        <v>16.972366059541336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7" t="s">
        <v>17</v>
      </c>
      <c r="B7" s="7">
        <v>-3650000</v>
      </c>
      <c r="C7" s="10">
        <f t="shared" ref="C7:P7" si="3">B7+B14</f>
        <v>-3623063.96</v>
      </c>
      <c r="D7" s="10">
        <f t="shared" si="3"/>
        <v>-3591576.5923199998</v>
      </c>
      <c r="E7" s="10">
        <f t="shared" si="3"/>
        <v>-3553346.9940762399</v>
      </c>
      <c r="F7" s="10">
        <f t="shared" si="3"/>
        <v>-3507875.9981590863</v>
      </c>
      <c r="G7" s="10">
        <f t="shared" si="3"/>
        <v>-3454632.6420834498</v>
      </c>
      <c r="H7" s="10">
        <f t="shared" si="3"/>
        <v>-3393052.2242819541</v>
      </c>
      <c r="I7" s="10">
        <f t="shared" si="3"/>
        <v>-3322534.2430740017</v>
      </c>
      <c r="J7" s="10">
        <f t="shared" si="3"/>
        <v>-3242440.2112576072</v>
      </c>
      <c r="K7" s="10">
        <f t="shared" si="3"/>
        <v>-3152091.3388474127</v>
      </c>
      <c r="L7" s="10">
        <f t="shared" si="3"/>
        <v>-3050766.0760334367</v>
      </c>
      <c r="M7" s="10">
        <f t="shared" si="3"/>
        <v>-2937697.5079592979</v>
      </c>
      <c r="N7" s="10">
        <f t="shared" si="3"/>
        <v>-2812070.592414306</v>
      </c>
      <c r="O7" s="10">
        <f t="shared" si="3"/>
        <v>-2673019.230999175</v>
      </c>
      <c r="P7" s="10">
        <f t="shared" si="3"/>
        <v>-2519623.1637584162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5.9499999999999997E-2</v>
      </c>
      <c r="C8" s="5">
        <v>0.06</v>
      </c>
      <c r="D8" s="5">
        <v>0.06</v>
      </c>
      <c r="E8" s="5">
        <v>0.06</v>
      </c>
      <c r="F8" s="5">
        <v>0.06</v>
      </c>
      <c r="G8" s="5">
        <v>0.06</v>
      </c>
      <c r="H8" s="5">
        <v>0.06</v>
      </c>
      <c r="I8" s="5">
        <v>0.06</v>
      </c>
      <c r="J8" s="5">
        <v>0.06</v>
      </c>
      <c r="K8" s="5">
        <v>0.06</v>
      </c>
      <c r="L8" s="5">
        <v>0.06</v>
      </c>
      <c r="M8" s="5">
        <v>0.06</v>
      </c>
      <c r="N8" s="5">
        <v>0.06</v>
      </c>
      <c r="O8" s="5">
        <v>0.06</v>
      </c>
      <c r="P8" s="5">
        <v>0.06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-0.25545912653975367</v>
      </c>
      <c r="C9" s="13">
        <f t="shared" si="4"/>
        <v>-0.24872379144202053</v>
      </c>
      <c r="D9" s="13">
        <f t="shared" si="4"/>
        <v>-0.24184617923963975</v>
      </c>
      <c r="E9" s="13">
        <f t="shared" si="4"/>
        <v>-0.23469535144707124</v>
      </c>
      <c r="F9" s="13">
        <f t="shared" si="4"/>
        <v>-0.22726045447784843</v>
      </c>
      <c r="G9" s="13">
        <f t="shared" si="4"/>
        <v>-0.2195302035829233</v>
      </c>
      <c r="H9" s="13">
        <f t="shared" si="4"/>
        <v>-0.21149286572257939</v>
      </c>
      <c r="I9" s="13">
        <f t="shared" si="4"/>
        <v>-0.20313624175792558</v>
      </c>
      <c r="J9" s="13">
        <f t="shared" si="4"/>
        <v>-0.19444764793494074</v>
      </c>
      <c r="K9" s="13">
        <f t="shared" si="4"/>
        <v>-0.18541389663296531</v>
      </c>
      <c r="L9" s="13">
        <f t="shared" si="4"/>
        <v>-0.17602127634842005</v>
      </c>
      <c r="M9" s="13">
        <f t="shared" si="4"/>
        <v>-0.1662555308833705</v>
      </c>
      <c r="N9" s="13">
        <f t="shared" si="4"/>
        <v>-0.15610183770735037</v>
      </c>
      <c r="O9" s="13">
        <f t="shared" si="4"/>
        <v>-0.1455447854596002</v>
      </c>
      <c r="P9" s="13">
        <f t="shared" si="4"/>
        <v>-0.13456835055757449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8.5000000000000006E-2</v>
      </c>
      <c r="C10" s="1">
        <v>8.5000000000000006E-2</v>
      </c>
      <c r="D10" s="1">
        <v>8.5000000000000006E-2</v>
      </c>
      <c r="E10" s="1">
        <v>8.5000000000000006E-2</v>
      </c>
      <c r="F10" s="1">
        <v>8.5000000000000006E-2</v>
      </c>
      <c r="G10" s="1">
        <v>8.5000000000000006E-2</v>
      </c>
      <c r="H10" s="1">
        <v>8.5000000000000006E-2</v>
      </c>
      <c r="I10" s="1">
        <v>8.5000000000000006E-2</v>
      </c>
      <c r="J10" s="1">
        <v>8.5000000000000006E-2</v>
      </c>
      <c r="K10" s="1">
        <v>8.5000000000000006E-2</v>
      </c>
      <c r="L10" s="1">
        <v>8.5000000000000006E-2</v>
      </c>
      <c r="M10" s="1">
        <v>8.5000000000000006E-2</v>
      </c>
      <c r="N10" s="1">
        <v>8.5000000000000006E-2</v>
      </c>
      <c r="O10" s="1">
        <v>8.5000000000000006E-2</v>
      </c>
      <c r="P10" s="1">
        <v>8.5000000000000006E-2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4.8000000000000001E-2</v>
      </c>
      <c r="C11" s="5">
        <v>4.8000000000000001E-2</v>
      </c>
      <c r="D11" s="5">
        <v>4.8000000000000001E-2</v>
      </c>
      <c r="E11" s="5">
        <v>4.8000000000000001E-2</v>
      </c>
      <c r="F11" s="5">
        <v>4.8000000000000001E-2</v>
      </c>
      <c r="G11" s="5">
        <v>4.8000000000000001E-2</v>
      </c>
      <c r="H11" s="5">
        <v>4.8000000000000001E-2</v>
      </c>
      <c r="I11" s="5">
        <v>4.8000000000000001E-2</v>
      </c>
      <c r="J11" s="5">
        <v>4.8000000000000001E-2</v>
      </c>
      <c r="K11" s="5">
        <v>4.8000000000000001E-2</v>
      </c>
      <c r="L11" s="5">
        <v>4.8000000000000001E-2</v>
      </c>
      <c r="M11" s="5">
        <v>4.8000000000000001E-2</v>
      </c>
      <c r="N11" s="5">
        <v>4.8000000000000001E-2</v>
      </c>
      <c r="O11" s="5">
        <v>4.8000000000000001E-2</v>
      </c>
      <c r="P11" s="5">
        <v>4.8000000000000001E-2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5.1999999999999998E-2</v>
      </c>
      <c r="C12" s="5">
        <v>5.1999999999999998E-2</v>
      </c>
      <c r="D12" s="5">
        <v>5.1999999999999998E-2</v>
      </c>
      <c r="E12" s="5">
        <v>5.1999999999999998E-2</v>
      </c>
      <c r="F12" s="5">
        <v>5.1999999999999998E-2</v>
      </c>
      <c r="G12" s="5">
        <v>5.1999999999999998E-2</v>
      </c>
      <c r="H12" s="5">
        <v>5.1999999999999998E-2</v>
      </c>
      <c r="I12" s="5">
        <v>5.1999999999999998E-2</v>
      </c>
      <c r="J12" s="5">
        <v>5.1999999999999998E-2</v>
      </c>
      <c r="K12" s="5">
        <v>5.1999999999999998E-2</v>
      </c>
      <c r="L12" s="5">
        <v>5.1999999999999998E-2</v>
      </c>
      <c r="M12" s="5">
        <v>5.1999999999999998E-2</v>
      </c>
      <c r="N12" s="5">
        <v>5.1999999999999998E-2</v>
      </c>
      <c r="O12" s="5">
        <v>5.1999999999999998E-2</v>
      </c>
      <c r="P12" s="5">
        <v>5.1999999999999998E-2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26936.040000000037</v>
      </c>
      <c r="C14" s="10">
        <f t="shared" si="5"/>
        <v>31487.367680000025</v>
      </c>
      <c r="D14" s="10">
        <f t="shared" si="5"/>
        <v>38229.598243760061</v>
      </c>
      <c r="E14" s="10">
        <f t="shared" si="5"/>
        <v>45470.995917153545</v>
      </c>
      <c r="F14" s="10">
        <f t="shared" si="5"/>
        <v>53243.35607563646</v>
      </c>
      <c r="G14" s="10">
        <f t="shared" si="5"/>
        <v>61580.417801495758</v>
      </c>
      <c r="H14" s="10">
        <f t="shared" si="5"/>
        <v>70517.981207952253</v>
      </c>
      <c r="I14" s="10">
        <f t="shared" si="5"/>
        <v>80094.031816394534</v>
      </c>
      <c r="J14" s="10">
        <f t="shared" si="5"/>
        <v>90348.872410194366</v>
      </c>
      <c r="K14" s="10">
        <f t="shared" si="5"/>
        <v>101325.26281397627</v>
      </c>
      <c r="L14" s="10">
        <f t="shared" si="5"/>
        <v>113068.56807413872</v>
      </c>
      <c r="M14" s="10">
        <f t="shared" si="5"/>
        <v>125626.91554499196</v>
      </c>
      <c r="N14" s="10">
        <f t="shared" si="5"/>
        <v>139051.36141513113</v>
      </c>
      <c r="O14" s="10">
        <f t="shared" si="5"/>
        <v>153396.0672407588</v>
      </c>
      <c r="P14" s="10">
        <f t="shared" si="5"/>
        <v>168718.48708666814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801271.04</v>
      </c>
      <c r="C16" s="7">
        <f t="shared" si="6"/>
        <v>816895.82527999999</v>
      </c>
      <c r="D16" s="7">
        <f t="shared" si="6"/>
        <v>832825.29387296014</v>
      </c>
      <c r="E16" s="7">
        <f t="shared" si="6"/>
        <v>849065.38710348308</v>
      </c>
      <c r="F16" s="7">
        <f t="shared" si="6"/>
        <v>865622.16215200105</v>
      </c>
      <c r="G16" s="7">
        <f t="shared" si="6"/>
        <v>882501.79431396513</v>
      </c>
      <c r="H16" s="7">
        <f t="shared" si="6"/>
        <v>899710.57930308743</v>
      </c>
      <c r="I16" s="7">
        <f t="shared" si="6"/>
        <v>917254.93559949775</v>
      </c>
      <c r="J16" s="7">
        <f t="shared" si="6"/>
        <v>935141.40684368799</v>
      </c>
      <c r="K16" s="7">
        <f t="shared" si="6"/>
        <v>953376.66427713993</v>
      </c>
      <c r="L16" s="7">
        <f t="shared" si="6"/>
        <v>971967.50923054421</v>
      </c>
      <c r="M16" s="7">
        <f t="shared" si="6"/>
        <v>990920.87566053984</v>
      </c>
      <c r="N16" s="7">
        <f t="shared" si="6"/>
        <v>1010243.8327359204</v>
      </c>
      <c r="O16" s="7">
        <f t="shared" si="6"/>
        <v>1029943.5874742708</v>
      </c>
      <c r="P16" s="7">
        <f t="shared" si="6"/>
        <v>1050027.4874300193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742976</v>
      </c>
      <c r="C17" s="10">
        <f t="shared" si="7"/>
        <v>757464.03200000001</v>
      </c>
      <c r="D17" s="10">
        <f t="shared" si="7"/>
        <v>772234.58062400017</v>
      </c>
      <c r="E17" s="10">
        <f t="shared" si="7"/>
        <v>787293.1549461683</v>
      </c>
      <c r="F17" s="10">
        <f t="shared" si="7"/>
        <v>802645.37146761862</v>
      </c>
      <c r="G17" s="10">
        <f t="shared" si="7"/>
        <v>818296.95621123724</v>
      </c>
      <c r="H17" s="10">
        <f t="shared" si="7"/>
        <v>834253.7468573564</v>
      </c>
      <c r="I17" s="10">
        <f t="shared" si="7"/>
        <v>850521.6949210749</v>
      </c>
      <c r="J17" s="10">
        <f t="shared" si="7"/>
        <v>867106.86797203589</v>
      </c>
      <c r="K17" s="10">
        <f t="shared" si="7"/>
        <v>884015.45189749065</v>
      </c>
      <c r="L17" s="10">
        <f t="shared" si="7"/>
        <v>901253.75320949173</v>
      </c>
      <c r="M17" s="10">
        <f t="shared" si="7"/>
        <v>918828.20139707683</v>
      </c>
      <c r="N17" s="10">
        <f t="shared" si="7"/>
        <v>936745.35132431996</v>
      </c>
      <c r="O17" s="10">
        <f t="shared" si="7"/>
        <v>955011.88567514415</v>
      </c>
      <c r="P17" s="10">
        <f t="shared" si="7"/>
        <v>973634.61744580965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58295.040000000001</v>
      </c>
      <c r="C18" s="10">
        <f t="shared" si="8"/>
        <v>59431.793280000013</v>
      </c>
      <c r="D18" s="10">
        <f t="shared" si="8"/>
        <v>60590.713248960019</v>
      </c>
      <c r="E18" s="10">
        <f t="shared" si="8"/>
        <v>61772.232157314749</v>
      </c>
      <c r="F18" s="10">
        <f t="shared" si="8"/>
        <v>62976.790684382395</v>
      </c>
      <c r="G18" s="10">
        <f t="shared" si="8"/>
        <v>64204.838102727852</v>
      </c>
      <c r="H18" s="10">
        <f t="shared" si="8"/>
        <v>65456.832445731045</v>
      </c>
      <c r="I18" s="10">
        <f t="shared" si="8"/>
        <v>66733.240678422808</v>
      </c>
      <c r="J18" s="10">
        <f t="shared" si="8"/>
        <v>68034.538871652054</v>
      </c>
      <c r="K18" s="10">
        <f t="shared" si="8"/>
        <v>69361.212379649282</v>
      </c>
      <c r="L18" s="10">
        <f t="shared" si="8"/>
        <v>70713.756021052439</v>
      </c>
      <c r="M18" s="10">
        <f t="shared" si="8"/>
        <v>72092.674263462963</v>
      </c>
      <c r="N18" s="10">
        <f t="shared" si="8"/>
        <v>73498.4814116005</v>
      </c>
      <c r="O18" s="10">
        <f t="shared" si="8"/>
        <v>74931.701799126706</v>
      </c>
      <c r="P18" s="10">
        <f t="shared" si="8"/>
        <v>76392.869984209683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774335</v>
      </c>
      <c r="C21" s="7">
        <f t="shared" si="9"/>
        <v>785408.45759999997</v>
      </c>
      <c r="D21" s="7">
        <f t="shared" si="9"/>
        <v>794595.69562920008</v>
      </c>
      <c r="E21" s="7">
        <f t="shared" si="9"/>
        <v>803594.39118632954</v>
      </c>
      <c r="F21" s="7">
        <f t="shared" si="9"/>
        <v>812378.80607636459</v>
      </c>
      <c r="G21" s="7">
        <f t="shared" si="9"/>
        <v>820921.37651246937</v>
      </c>
      <c r="H21" s="7">
        <f t="shared" si="9"/>
        <v>829192.59809513518</v>
      </c>
      <c r="I21" s="7">
        <f t="shared" si="9"/>
        <v>837160.90378310322</v>
      </c>
      <c r="J21" s="7">
        <f t="shared" si="9"/>
        <v>844792.53443349362</v>
      </c>
      <c r="K21" s="7">
        <f t="shared" si="9"/>
        <v>852051.40146316367</v>
      </c>
      <c r="L21" s="7">
        <f t="shared" si="9"/>
        <v>858898.94115640549</v>
      </c>
      <c r="M21" s="7">
        <f t="shared" si="9"/>
        <v>865293.96011554787</v>
      </c>
      <c r="N21" s="7">
        <f t="shared" si="9"/>
        <v>871192.47132078931</v>
      </c>
      <c r="O21" s="7">
        <f t="shared" si="9"/>
        <v>876547.52023351204</v>
      </c>
      <c r="P21" s="7">
        <f t="shared" si="9"/>
        <v>881309.00034335116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385000</v>
      </c>
      <c r="C22" s="10">
        <f t="shared" ref="C22:P22" si="10">B22*(1+C$3)</f>
        <v>392507.5</v>
      </c>
      <c r="D22" s="10">
        <f t="shared" si="10"/>
        <v>400161.39625000005</v>
      </c>
      <c r="E22" s="10">
        <f t="shared" si="10"/>
        <v>407964.54347687506</v>
      </c>
      <c r="F22" s="10">
        <f t="shared" si="10"/>
        <v>415919.85207467416</v>
      </c>
      <c r="G22" s="10">
        <f t="shared" si="10"/>
        <v>424030.28919013031</v>
      </c>
      <c r="H22" s="10">
        <f t="shared" si="10"/>
        <v>432298.87982933788</v>
      </c>
      <c r="I22" s="10">
        <f t="shared" si="10"/>
        <v>440728.70798601001</v>
      </c>
      <c r="J22" s="10">
        <f t="shared" si="10"/>
        <v>449322.91779173724</v>
      </c>
      <c r="K22" s="10">
        <f t="shared" si="10"/>
        <v>458084.71468867618</v>
      </c>
      <c r="L22" s="10">
        <f t="shared" si="10"/>
        <v>467017.36662510538</v>
      </c>
      <c r="M22" s="10">
        <f t="shared" si="10"/>
        <v>476124.20527429495</v>
      </c>
      <c r="N22" s="10">
        <f t="shared" si="10"/>
        <v>485408.62727714371</v>
      </c>
      <c r="O22" s="10">
        <f t="shared" si="10"/>
        <v>494874.09550904803</v>
      </c>
      <c r="P22" s="10">
        <f t="shared" si="10"/>
        <v>504524.1403714745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65000</v>
      </c>
      <c r="C23" s="10">
        <f t="shared" ref="C23:P23" si="11">B23*(1+C$3)</f>
        <v>66267.5</v>
      </c>
      <c r="D23" s="10">
        <f t="shared" si="11"/>
        <v>67559.716249999998</v>
      </c>
      <c r="E23" s="10">
        <f t="shared" si="11"/>
        <v>68877.130716875006</v>
      </c>
      <c r="F23" s="10">
        <f t="shared" si="11"/>
        <v>70220.234765854068</v>
      </c>
      <c r="G23" s="10">
        <f t="shared" si="11"/>
        <v>71589.529343788221</v>
      </c>
      <c r="H23" s="10">
        <f t="shared" si="11"/>
        <v>72985.52516599209</v>
      </c>
      <c r="I23" s="10">
        <f t="shared" si="11"/>
        <v>74408.742906728949</v>
      </c>
      <c r="J23" s="10">
        <f t="shared" si="11"/>
        <v>75859.713393410173</v>
      </c>
      <c r="K23" s="10">
        <f t="shared" si="11"/>
        <v>77338.977804581678</v>
      </c>
      <c r="L23" s="10">
        <f t="shared" si="11"/>
        <v>78847.087871771029</v>
      </c>
      <c r="M23" s="10">
        <f t="shared" si="11"/>
        <v>80384.60608527057</v>
      </c>
      <c r="N23" s="10">
        <f t="shared" si="11"/>
        <v>81952.105903933349</v>
      </c>
      <c r="O23" s="10">
        <f t="shared" si="11"/>
        <v>83550.171969060058</v>
      </c>
      <c r="P23" s="10">
        <f t="shared" si="11"/>
        <v>85179.400322456742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10">
        <f t="shared" ref="C24:P24" si="12">B24*(1+C$3)</f>
        <v>0</v>
      </c>
      <c r="D24" s="10">
        <f t="shared" si="12"/>
        <v>0</v>
      </c>
      <c r="E24" s="10">
        <f t="shared" si="12"/>
        <v>0</v>
      </c>
      <c r="F24" s="10">
        <f t="shared" si="12"/>
        <v>0</v>
      </c>
      <c r="G24" s="10">
        <f t="shared" si="12"/>
        <v>0</v>
      </c>
      <c r="H24" s="10">
        <f t="shared" si="12"/>
        <v>0</v>
      </c>
      <c r="I24" s="10">
        <f t="shared" si="12"/>
        <v>0</v>
      </c>
      <c r="J24" s="10">
        <f t="shared" si="12"/>
        <v>0</v>
      </c>
      <c r="K24" s="10">
        <f t="shared" si="12"/>
        <v>0</v>
      </c>
      <c r="L24" s="10">
        <f t="shared" si="12"/>
        <v>0</v>
      </c>
      <c r="M24" s="10">
        <f t="shared" si="12"/>
        <v>0</v>
      </c>
      <c r="N24" s="10">
        <f t="shared" si="12"/>
        <v>0</v>
      </c>
      <c r="O24" s="10">
        <f t="shared" si="12"/>
        <v>0</v>
      </c>
      <c r="P24" s="10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B2*0.0075</f>
        <v>107160</v>
      </c>
      <c r="C25" s="10">
        <f t="shared" ref="C25:P25" si="13">B25*(1+C$3)</f>
        <v>109249.62000000001</v>
      </c>
      <c r="D25" s="10">
        <f t="shared" si="13"/>
        <v>111379.98759000002</v>
      </c>
      <c r="E25" s="10">
        <f t="shared" si="13"/>
        <v>113551.89734800503</v>
      </c>
      <c r="F25" s="10">
        <f t="shared" si="13"/>
        <v>115766.15934629114</v>
      </c>
      <c r="G25" s="10">
        <f t="shared" si="13"/>
        <v>118023.59945354382</v>
      </c>
      <c r="H25" s="10">
        <f t="shared" si="13"/>
        <v>120325.05964288794</v>
      </c>
      <c r="I25" s="10">
        <f t="shared" si="13"/>
        <v>122671.39830592426</v>
      </c>
      <c r="J25" s="10">
        <f t="shared" si="13"/>
        <v>125063.49057288979</v>
      </c>
      <c r="K25" s="10">
        <f t="shared" si="13"/>
        <v>127502.22863906114</v>
      </c>
      <c r="L25" s="10">
        <f t="shared" si="13"/>
        <v>129988.52209752284</v>
      </c>
      <c r="M25" s="10">
        <f t="shared" si="13"/>
        <v>132523.29827842454</v>
      </c>
      <c r="N25" s="10">
        <f t="shared" si="13"/>
        <v>135107.50259485384</v>
      </c>
      <c r="O25" s="10">
        <f t="shared" si="13"/>
        <v>137742.0988954535</v>
      </c>
      <c r="P25" s="10">
        <f t="shared" si="13"/>
        <v>140428.06982391485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 t="shared" ref="B27:P27" si="14">B8*-B7</f>
        <v>217175</v>
      </c>
      <c r="C27" s="7">
        <f t="shared" si="14"/>
        <v>217383.8376</v>
      </c>
      <c r="D27" s="7">
        <f t="shared" si="14"/>
        <v>215494.59553919997</v>
      </c>
      <c r="E27" s="7">
        <f t="shared" si="14"/>
        <v>213200.8196445744</v>
      </c>
      <c r="F27" s="7">
        <f t="shared" si="14"/>
        <v>210472.55988954517</v>
      </c>
      <c r="G27" s="7">
        <f t="shared" si="14"/>
        <v>207277.95852500698</v>
      </c>
      <c r="H27" s="7">
        <f t="shared" si="14"/>
        <v>203583.13345691725</v>
      </c>
      <c r="I27" s="7">
        <f t="shared" si="14"/>
        <v>199352.05458444011</v>
      </c>
      <c r="J27" s="7">
        <f t="shared" si="14"/>
        <v>194546.41267545643</v>
      </c>
      <c r="K27" s="7">
        <f t="shared" si="14"/>
        <v>189125.48033084476</v>
      </c>
      <c r="L27" s="7">
        <f t="shared" si="14"/>
        <v>183045.96456200621</v>
      </c>
      <c r="M27" s="7">
        <f t="shared" si="14"/>
        <v>176261.85047755786</v>
      </c>
      <c r="N27" s="7">
        <f t="shared" si="14"/>
        <v>168724.23554485835</v>
      </c>
      <c r="O27" s="7">
        <f t="shared" si="14"/>
        <v>160381.15385995049</v>
      </c>
      <c r="P27" s="7">
        <f t="shared" si="14"/>
        <v>151177.38982550497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58519000</v>
      </c>
      <c r="C2" s="10">
        <f t="shared" ref="C2:P2" si="0">B2*(1+B3)</f>
        <v>59572342</v>
      </c>
      <c r="D2" s="10">
        <f t="shared" si="0"/>
        <v>60644644.156000003</v>
      </c>
      <c r="E2" s="10">
        <f t="shared" si="0"/>
        <v>61736247.750808001</v>
      </c>
      <c r="F2" s="10">
        <f t="shared" si="0"/>
        <v>62847500.210322544</v>
      </c>
      <c r="G2" s="10">
        <f t="shared" si="0"/>
        <v>63978755.214108348</v>
      </c>
      <c r="H2" s="10">
        <f t="shared" si="0"/>
        <v>65130372.807962298</v>
      </c>
      <c r="I2" s="10">
        <f t="shared" si="0"/>
        <v>66302719.518505618</v>
      </c>
      <c r="J2" s="10">
        <f t="shared" si="0"/>
        <v>67496168.469838724</v>
      </c>
      <c r="K2" s="10">
        <f t="shared" si="0"/>
        <v>68711099.502295822</v>
      </c>
      <c r="L2" s="10">
        <f t="shared" si="0"/>
        <v>69947899.293337151</v>
      </c>
      <c r="M2" s="10">
        <f t="shared" si="0"/>
        <v>71206961.480617225</v>
      </c>
      <c r="N2" s="10">
        <f t="shared" si="0"/>
        <v>72488686.787268341</v>
      </c>
      <c r="O2" s="10">
        <f t="shared" si="0"/>
        <v>73793483.149439171</v>
      </c>
      <c r="P2" s="10">
        <f t="shared" si="0"/>
        <v>75121765.846129075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1.7999999999999999E-2</v>
      </c>
      <c r="C3" s="5">
        <v>1.7999999999999999E-2</v>
      </c>
      <c r="D3" s="5">
        <v>1.7999999999999999E-2</v>
      </c>
      <c r="E3" s="5">
        <v>1.7999999999999999E-2</v>
      </c>
      <c r="F3" s="5">
        <v>1.7999999999999999E-2</v>
      </c>
      <c r="G3" s="5">
        <v>1.7999999999999999E-2</v>
      </c>
      <c r="H3" s="5">
        <v>1.7999999999999999E-2</v>
      </c>
      <c r="I3" s="5">
        <v>1.7999999999999999E-2</v>
      </c>
      <c r="J3" s="5">
        <v>1.7999999999999999E-2</v>
      </c>
      <c r="K3" s="5">
        <v>1.7999999999999999E-2</v>
      </c>
      <c r="L3" s="5">
        <v>1.7999999999999999E-2</v>
      </c>
      <c r="M3" s="5">
        <v>1.7999999999999999E-2</v>
      </c>
      <c r="N3" s="5">
        <v>1.7999999999999999E-2</v>
      </c>
      <c r="O3" s="5">
        <v>1.7999999999999999E-2</v>
      </c>
      <c r="P3" s="5">
        <v>1.7999999999999999E-2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8" t="s">
        <v>14</v>
      </c>
      <c r="B4" s="11">
        <v>2780000</v>
      </c>
      <c r="C4" s="11">
        <f t="shared" ref="C4:P4" si="1">B4*(1+B5)</f>
        <v>2809190</v>
      </c>
      <c r="D4" s="11">
        <f t="shared" si="1"/>
        <v>2838686.4949999996</v>
      </c>
      <c r="E4" s="11">
        <f t="shared" si="1"/>
        <v>2868492.7031974997</v>
      </c>
      <c r="F4" s="11">
        <f t="shared" si="1"/>
        <v>2898611.8765810733</v>
      </c>
      <c r="G4" s="11">
        <f t="shared" si="1"/>
        <v>2929047.3012851742</v>
      </c>
      <c r="H4" s="11">
        <f t="shared" si="1"/>
        <v>2959802.2979486682</v>
      </c>
      <c r="I4" s="11">
        <f t="shared" si="1"/>
        <v>2990880.2220771289</v>
      </c>
      <c r="J4" s="11">
        <f t="shared" si="1"/>
        <v>3022284.4644089388</v>
      </c>
      <c r="K4" s="11">
        <f t="shared" si="1"/>
        <v>3054018.4512852323</v>
      </c>
      <c r="L4" s="11">
        <f t="shared" si="1"/>
        <v>3086085.6450237273</v>
      </c>
      <c r="M4" s="11">
        <f t="shared" si="1"/>
        <v>3118489.5442964765</v>
      </c>
      <c r="N4" s="11">
        <f t="shared" si="1"/>
        <v>3151233.6845115894</v>
      </c>
      <c r="O4" s="11">
        <f t="shared" si="1"/>
        <v>3184321.638198961</v>
      </c>
      <c r="P4" s="11">
        <f t="shared" si="1"/>
        <v>3217757.0154000502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7" t="s">
        <v>16</v>
      </c>
      <c r="B6" s="9">
        <f t="shared" ref="B6:P6" si="2">B2/B4</f>
        <v>21.05</v>
      </c>
      <c r="C6" s="12">
        <f t="shared" si="2"/>
        <v>21.206234537357744</v>
      </c>
      <c r="D6" s="12">
        <f t="shared" si="2"/>
        <v>21.363628658119929</v>
      </c>
      <c r="E6" s="12">
        <f t="shared" si="2"/>
        <v>21.522190968793751</v>
      </c>
      <c r="F6" s="12">
        <f t="shared" si="2"/>
        <v>21.681930139764511</v>
      </c>
      <c r="G6" s="12">
        <f t="shared" si="2"/>
        <v>21.842854905769695</v>
      </c>
      <c r="H6" s="12">
        <f t="shared" si="2"/>
        <v>22.004974066376597</v>
      </c>
      <c r="I6" s="12">
        <f t="shared" si="2"/>
        <v>22.168296486463511</v>
      </c>
      <c r="J6" s="12">
        <f t="shared" si="2"/>
        <v>22.332831096704457</v>
      </c>
      <c r="K6" s="12">
        <f t="shared" si="2"/>
        <v>22.498586894057535</v>
      </c>
      <c r="L6" s="12">
        <f t="shared" si="2"/>
        <v>22.665572942256876</v>
      </c>
      <c r="M6" s="12">
        <f t="shared" si="2"/>
        <v>22.833798372308262</v>
      </c>
      <c r="N6" s="12">
        <f t="shared" si="2"/>
        <v>23.003272382988438</v>
      </c>
      <c r="O6" s="12">
        <f t="shared" si="2"/>
        <v>23.174004241348076</v>
      </c>
      <c r="P6" s="12">
        <f t="shared" si="2"/>
        <v>23.346003283218543</v>
      </c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A7" s="7" t="s">
        <v>17</v>
      </c>
      <c r="B7" s="7">
        <v>-32000000</v>
      </c>
      <c r="C7" s="10">
        <f t="shared" ref="C7:P7" si="3">B7+B14</f>
        <v>-31766220.439999998</v>
      </c>
      <c r="D7" s="10">
        <f t="shared" si="3"/>
        <v>-31597877.981479995</v>
      </c>
      <c r="E7" s="10">
        <f t="shared" si="3"/>
        <v>-31395419.712796155</v>
      </c>
      <c r="F7" s="10">
        <f t="shared" si="3"/>
        <v>-31156925.952237286</v>
      </c>
      <c r="G7" s="10">
        <f t="shared" si="3"/>
        <v>-30880387.628742009</v>
      </c>
      <c r="H7" s="10">
        <f t="shared" si="3"/>
        <v>-30563702.369817127</v>
      </c>
      <c r="I7" s="10">
        <f t="shared" si="3"/>
        <v>-30204670.422309421</v>
      </c>
      <c r="J7" s="10">
        <f t="shared" si="3"/>
        <v>-29800990.398959674</v>
      </c>
      <c r="K7" s="10">
        <f t="shared" si="3"/>
        <v>-29350254.843369674</v>
      </c>
      <c r="L7" s="10">
        <f t="shared" si="3"/>
        <v>-28849945.605702661</v>
      </c>
      <c r="M7" s="10">
        <f t="shared" si="3"/>
        <v>-28297429.02111404</v>
      </c>
      <c r="N7" s="10">
        <f t="shared" si="3"/>
        <v>-27689950.882572189</v>
      </c>
      <c r="O7" s="10">
        <f t="shared" si="3"/>
        <v>-27024631.199377865</v>
      </c>
      <c r="P7" s="10">
        <f t="shared" si="3"/>
        <v>-26298458.732324656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4.2000000000000003E-2</v>
      </c>
      <c r="C8" s="5">
        <v>4.2000000000000003E-2</v>
      </c>
      <c r="D8" s="5">
        <v>4.2000000000000003E-2</v>
      </c>
      <c r="E8" s="5">
        <v>4.2000000000000003E-2</v>
      </c>
      <c r="F8" s="5">
        <v>4.2000000000000003E-2</v>
      </c>
      <c r="G8" s="5">
        <v>4.2000000000000003E-2</v>
      </c>
      <c r="H8" s="5">
        <v>4.2000000000000003E-2</v>
      </c>
      <c r="I8" s="5">
        <v>4.2000000000000003E-2</v>
      </c>
      <c r="J8" s="5">
        <v>4.2000000000000003E-2</v>
      </c>
      <c r="K8" s="5">
        <v>4.2000000000000003E-2</v>
      </c>
      <c r="L8" s="5">
        <v>4.2000000000000003E-2</v>
      </c>
      <c r="M8" s="5">
        <v>4.2000000000000003E-2</v>
      </c>
      <c r="N8" s="5">
        <v>4.2000000000000003E-2</v>
      </c>
      <c r="O8" s="5">
        <v>4.2000000000000003E-2</v>
      </c>
      <c r="P8" s="5">
        <v>4.2000000000000003E-2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-0.54683094379603203</v>
      </c>
      <c r="C9" s="13">
        <f t="shared" si="4"/>
        <v>-0.53323773035480115</v>
      </c>
      <c r="D9" s="13">
        <f t="shared" si="4"/>
        <v>-0.5210332820190815</v>
      </c>
      <c r="E9" s="13">
        <f t="shared" si="4"/>
        <v>-0.50854110602122327</v>
      </c>
      <c r="F9" s="13">
        <f t="shared" si="4"/>
        <v>-0.49575441899787509</v>
      </c>
      <c r="G9" s="13">
        <f t="shared" si="4"/>
        <v>-0.48266627766356396</v>
      </c>
      <c r="H9" s="13">
        <f t="shared" si="4"/>
        <v>-0.46926957504042816</v>
      </c>
      <c r="I9" s="13">
        <f t="shared" si="4"/>
        <v>-0.45555703659906521</v>
      </c>
      <c r="J9" s="13">
        <f t="shared" si="4"/>
        <v>-0.44152121630839708</v>
      </c>
      <c r="K9" s="13">
        <f t="shared" si="4"/>
        <v>-0.42715449259240862</v>
      </c>
      <c r="L9" s="13">
        <f t="shared" si="4"/>
        <v>-0.41244906419156391</v>
      </c>
      <c r="M9" s="13">
        <f t="shared" si="4"/>
        <v>-0.39739694592665209</v>
      </c>
      <c r="N9" s="13">
        <f t="shared" si="4"/>
        <v>-0.38198996436276389</v>
      </c>
      <c r="O9" s="13">
        <f t="shared" si="4"/>
        <v>-0.36621975337104345</v>
      </c>
      <c r="P9" s="13">
        <f t="shared" si="4"/>
        <v>-0.35007774958580506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0.28000000000000003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1">
        <v>0.25</v>
      </c>
      <c r="I10" s="1">
        <v>0.25</v>
      </c>
      <c r="J10" s="1">
        <v>0.25</v>
      </c>
      <c r="K10" s="1">
        <v>0.25</v>
      </c>
      <c r="L10" s="1">
        <v>0.25</v>
      </c>
      <c r="M10" s="1">
        <v>0.25</v>
      </c>
      <c r="N10" s="1">
        <v>0.25</v>
      </c>
      <c r="O10" s="1">
        <v>0.25</v>
      </c>
      <c r="P10" s="1">
        <v>0.25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5.8000000000000003E-2</v>
      </c>
      <c r="C11" s="5">
        <v>5.8000000000000003E-2</v>
      </c>
      <c r="D11" s="5">
        <v>5.8000000000000003E-2</v>
      </c>
      <c r="E11" s="5">
        <v>5.8000000000000003E-2</v>
      </c>
      <c r="F11" s="5">
        <v>5.8000000000000003E-2</v>
      </c>
      <c r="G11" s="5">
        <v>5.8000000000000003E-2</v>
      </c>
      <c r="H11" s="5">
        <v>5.8000000000000003E-2</v>
      </c>
      <c r="I11" s="5">
        <v>5.8000000000000003E-2</v>
      </c>
      <c r="J11" s="5">
        <v>5.8000000000000003E-2</v>
      </c>
      <c r="K11" s="5">
        <v>5.8000000000000003E-2</v>
      </c>
      <c r="L11" s="5">
        <v>5.8000000000000003E-2</v>
      </c>
      <c r="M11" s="5">
        <v>5.8000000000000003E-2</v>
      </c>
      <c r="N11" s="5">
        <v>5.8000000000000003E-2</v>
      </c>
      <c r="O11" s="5">
        <v>5.8000000000000003E-2</v>
      </c>
      <c r="P11" s="5">
        <v>5.8000000000000003E-2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5.6000000000000001E-2</v>
      </c>
      <c r="C12" s="5">
        <v>5.6000000000000001E-2</v>
      </c>
      <c r="D12" s="5">
        <v>5.6000000000000001E-2</v>
      </c>
      <c r="E12" s="5">
        <v>5.6000000000000001E-2</v>
      </c>
      <c r="F12" s="5">
        <v>5.6000000000000001E-2</v>
      </c>
      <c r="G12" s="5">
        <v>5.6000000000000001E-2</v>
      </c>
      <c r="H12" s="5">
        <v>5.6000000000000001E-2</v>
      </c>
      <c r="I12" s="5">
        <v>5.6000000000000001E-2</v>
      </c>
      <c r="J12" s="5">
        <v>5.6000000000000001E-2</v>
      </c>
      <c r="K12" s="5">
        <v>5.6000000000000001E-2</v>
      </c>
      <c r="L12" s="5">
        <v>5.6000000000000001E-2</v>
      </c>
      <c r="M12" s="5">
        <v>5.6000000000000001E-2</v>
      </c>
      <c r="N12" s="5">
        <v>5.6000000000000001E-2</v>
      </c>
      <c r="O12" s="5">
        <v>5.6000000000000001E-2</v>
      </c>
      <c r="P12" s="5">
        <v>5.6000000000000001E-2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233779.56000000052</v>
      </c>
      <c r="C14" s="10">
        <f t="shared" si="5"/>
        <v>168342.4585200008</v>
      </c>
      <c r="D14" s="10">
        <f t="shared" si="5"/>
        <v>202458.26868384052</v>
      </c>
      <c r="E14" s="10">
        <f t="shared" si="5"/>
        <v>238493.76055886969</v>
      </c>
      <c r="F14" s="10">
        <f t="shared" si="5"/>
        <v>276538.32349527534</v>
      </c>
      <c r="G14" s="10">
        <f t="shared" si="5"/>
        <v>316685.25892488379</v>
      </c>
      <c r="H14" s="10">
        <f t="shared" si="5"/>
        <v>359031.94750770461</v>
      </c>
      <c r="I14" s="10">
        <f t="shared" si="5"/>
        <v>403680.02334974892</v>
      </c>
      <c r="J14" s="10">
        <f t="shared" si="5"/>
        <v>450735.55559</v>
      </c>
      <c r="K14" s="10">
        <f t="shared" si="5"/>
        <v>500309.23766701296</v>
      </c>
      <c r="L14" s="10">
        <f t="shared" si="5"/>
        <v>552516.58458862174</v>
      </c>
      <c r="M14" s="10">
        <f t="shared" si="5"/>
        <v>607478.13854185026</v>
      </c>
      <c r="N14" s="10">
        <f t="shared" si="5"/>
        <v>665319.68319432437</v>
      </c>
      <c r="O14" s="10">
        <f t="shared" si="5"/>
        <v>726172.4670532085</v>
      </c>
      <c r="P14" s="10">
        <f t="shared" si="5"/>
        <v>790173.43626312912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4227412.5600000005</v>
      </c>
      <c r="C16" s="7">
        <f t="shared" si="6"/>
        <v>4199850.1110000005</v>
      </c>
      <c r="D16" s="7">
        <f t="shared" si="6"/>
        <v>4275447.4129980002</v>
      </c>
      <c r="E16" s="7">
        <f t="shared" si="6"/>
        <v>4352405.4664319642</v>
      </c>
      <c r="F16" s="7">
        <f t="shared" si="6"/>
        <v>4430748.7648277394</v>
      </c>
      <c r="G16" s="7">
        <f t="shared" si="6"/>
        <v>4510502.2425946388</v>
      </c>
      <c r="H16" s="7">
        <f t="shared" si="6"/>
        <v>4591691.2829613416</v>
      </c>
      <c r="I16" s="7">
        <f t="shared" si="6"/>
        <v>4674341.7260546461</v>
      </c>
      <c r="J16" s="7">
        <f t="shared" si="6"/>
        <v>4758479.8771236297</v>
      </c>
      <c r="K16" s="7">
        <f t="shared" si="6"/>
        <v>4844132.5149118556</v>
      </c>
      <c r="L16" s="7">
        <f t="shared" si="6"/>
        <v>4931326.900180269</v>
      </c>
      <c r="M16" s="7">
        <f t="shared" si="6"/>
        <v>5020090.784383514</v>
      </c>
      <c r="N16" s="7">
        <f t="shared" si="6"/>
        <v>5110452.4185024183</v>
      </c>
      <c r="O16" s="7">
        <f t="shared" si="6"/>
        <v>5202440.5620354619</v>
      </c>
      <c r="P16" s="7">
        <f t="shared" si="6"/>
        <v>5296084.4921520995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3277064</v>
      </c>
      <c r="C17" s="10">
        <f t="shared" si="7"/>
        <v>3336051.1520000002</v>
      </c>
      <c r="D17" s="10">
        <f t="shared" si="7"/>
        <v>3396100.0727360002</v>
      </c>
      <c r="E17" s="10">
        <f t="shared" si="7"/>
        <v>3457229.8740452481</v>
      </c>
      <c r="F17" s="10">
        <f t="shared" si="7"/>
        <v>3519460.0117780627</v>
      </c>
      <c r="G17" s="10">
        <f t="shared" si="7"/>
        <v>3582810.2919900673</v>
      </c>
      <c r="H17" s="10">
        <f t="shared" si="7"/>
        <v>3647300.8772458886</v>
      </c>
      <c r="I17" s="10">
        <f t="shared" si="7"/>
        <v>3712952.2930363147</v>
      </c>
      <c r="J17" s="10">
        <f t="shared" si="7"/>
        <v>3779785.4343109685</v>
      </c>
      <c r="K17" s="10">
        <f t="shared" si="7"/>
        <v>3847821.572128566</v>
      </c>
      <c r="L17" s="10">
        <f t="shared" si="7"/>
        <v>3917082.3604268804</v>
      </c>
      <c r="M17" s="10">
        <f t="shared" si="7"/>
        <v>3987589.8429145645</v>
      </c>
      <c r="N17" s="10">
        <f t="shared" si="7"/>
        <v>4059366.4600870269</v>
      </c>
      <c r="O17" s="10">
        <f t="shared" si="7"/>
        <v>4132435.0563685936</v>
      </c>
      <c r="P17" s="10">
        <f t="shared" si="7"/>
        <v>4206818.8873832282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950348.56</v>
      </c>
      <c r="C18" s="10">
        <f t="shared" si="8"/>
        <v>863798.95900000003</v>
      </c>
      <c r="D18" s="10">
        <f t="shared" si="8"/>
        <v>879347.3402620001</v>
      </c>
      <c r="E18" s="10">
        <f t="shared" si="8"/>
        <v>895175.59238671605</v>
      </c>
      <c r="F18" s="10">
        <f t="shared" si="8"/>
        <v>911288.75304967689</v>
      </c>
      <c r="G18" s="10">
        <f t="shared" si="8"/>
        <v>927691.95060457115</v>
      </c>
      <c r="H18" s="10">
        <f t="shared" si="8"/>
        <v>944390.40571545332</v>
      </c>
      <c r="I18" s="10">
        <f t="shared" si="8"/>
        <v>961389.43301833153</v>
      </c>
      <c r="J18" s="10">
        <f t="shared" si="8"/>
        <v>978694.44281266152</v>
      </c>
      <c r="K18" s="10">
        <f t="shared" si="8"/>
        <v>996310.94278328947</v>
      </c>
      <c r="L18" s="10">
        <f t="shared" si="8"/>
        <v>1014244.5397533887</v>
      </c>
      <c r="M18" s="10">
        <f t="shared" si="8"/>
        <v>1032500.9414689498</v>
      </c>
      <c r="N18" s="10">
        <f t="shared" si="8"/>
        <v>1051085.9584153909</v>
      </c>
      <c r="O18" s="10">
        <f t="shared" si="8"/>
        <v>1070005.5056668681</v>
      </c>
      <c r="P18" s="10">
        <f t="shared" si="8"/>
        <v>1089265.6047688716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3993633</v>
      </c>
      <c r="C21" s="7">
        <f t="shared" si="9"/>
        <v>4031507.6524799997</v>
      </c>
      <c r="D21" s="7">
        <f t="shared" si="9"/>
        <v>4072989.1443141596</v>
      </c>
      <c r="E21" s="7">
        <f t="shared" si="9"/>
        <v>4113911.7058730945</v>
      </c>
      <c r="F21" s="7">
        <f t="shared" si="9"/>
        <v>4154210.4413324641</v>
      </c>
      <c r="G21" s="7">
        <f t="shared" si="9"/>
        <v>4193816.983669755</v>
      </c>
      <c r="H21" s="7">
        <f t="shared" si="9"/>
        <v>4232659.3354536369</v>
      </c>
      <c r="I21" s="7">
        <f t="shared" si="9"/>
        <v>4270661.7027048972</v>
      </c>
      <c r="J21" s="7">
        <f t="shared" si="9"/>
        <v>4307744.3215336297</v>
      </c>
      <c r="K21" s="7">
        <f t="shared" si="9"/>
        <v>4343823.2772448426</v>
      </c>
      <c r="L21" s="7">
        <f t="shared" si="9"/>
        <v>4378810.3155916473</v>
      </c>
      <c r="M21" s="7">
        <f t="shared" si="9"/>
        <v>4412612.6458416637</v>
      </c>
      <c r="N21" s="7">
        <f t="shared" si="9"/>
        <v>4445132.735308094</v>
      </c>
      <c r="O21" s="7">
        <f t="shared" si="9"/>
        <v>4476268.0949822534</v>
      </c>
      <c r="P21" s="7">
        <f t="shared" si="9"/>
        <v>4505911.0558889704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820000</v>
      </c>
      <c r="C22" s="10">
        <f t="shared" ref="C22:P22" si="10">B22*(1+C$3)</f>
        <v>834760</v>
      </c>
      <c r="D22" s="10">
        <f t="shared" si="10"/>
        <v>849785.68</v>
      </c>
      <c r="E22" s="10">
        <f t="shared" si="10"/>
        <v>865081.82224000001</v>
      </c>
      <c r="F22" s="10">
        <f t="shared" si="10"/>
        <v>880653.29504032002</v>
      </c>
      <c r="G22" s="10">
        <f t="shared" si="10"/>
        <v>896505.05435104575</v>
      </c>
      <c r="H22" s="10">
        <f t="shared" si="10"/>
        <v>912642.14532936458</v>
      </c>
      <c r="I22" s="10">
        <f t="shared" si="10"/>
        <v>929069.70394529321</v>
      </c>
      <c r="J22" s="10">
        <f t="shared" si="10"/>
        <v>945792.95861630852</v>
      </c>
      <c r="K22" s="10">
        <f t="shared" si="10"/>
        <v>962817.23187140212</v>
      </c>
      <c r="L22" s="10">
        <f t="shared" si="10"/>
        <v>980147.94204508734</v>
      </c>
      <c r="M22" s="10">
        <f t="shared" si="10"/>
        <v>997790.60500189895</v>
      </c>
      <c r="N22" s="10">
        <f t="shared" si="10"/>
        <v>1015750.8358919332</v>
      </c>
      <c r="O22" s="10">
        <f t="shared" si="10"/>
        <v>1034034.350937988</v>
      </c>
      <c r="P22" s="10">
        <f t="shared" si="10"/>
        <v>1052646.9692548718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880000</v>
      </c>
      <c r="C23" s="10">
        <f t="shared" ref="C23:P23" si="11">B23*(1+C$3)</f>
        <v>895840</v>
      </c>
      <c r="D23" s="10">
        <f t="shared" si="11"/>
        <v>911965.12</v>
      </c>
      <c r="E23" s="10">
        <f t="shared" si="11"/>
        <v>928380.49216000002</v>
      </c>
      <c r="F23" s="10">
        <f t="shared" si="11"/>
        <v>945091.34101888002</v>
      </c>
      <c r="G23" s="10">
        <f t="shared" si="11"/>
        <v>962102.98515721993</v>
      </c>
      <c r="H23" s="10">
        <f t="shared" si="11"/>
        <v>979420.83889004996</v>
      </c>
      <c r="I23" s="10">
        <f t="shared" si="11"/>
        <v>997050.41399007093</v>
      </c>
      <c r="J23" s="10">
        <f t="shared" si="11"/>
        <v>1014997.3214418922</v>
      </c>
      <c r="K23" s="10">
        <f t="shared" si="11"/>
        <v>1033267.2732278462</v>
      </c>
      <c r="L23" s="10">
        <f t="shared" si="11"/>
        <v>1051866.0841459476</v>
      </c>
      <c r="M23" s="10">
        <f t="shared" si="11"/>
        <v>1070799.6736605747</v>
      </c>
      <c r="N23" s="10">
        <f t="shared" si="11"/>
        <v>1090074.0677864652</v>
      </c>
      <c r="O23" s="10">
        <f t="shared" si="11"/>
        <v>1109695.4010066215</v>
      </c>
      <c r="P23" s="10">
        <f t="shared" si="11"/>
        <v>1129669.9182247408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540000</v>
      </c>
      <c r="C24" s="10">
        <f t="shared" ref="C24:P24" si="12">B24*(1+C$3)</f>
        <v>549720</v>
      </c>
      <c r="D24" s="10">
        <f t="shared" si="12"/>
        <v>559614.96</v>
      </c>
      <c r="E24" s="10">
        <f t="shared" si="12"/>
        <v>569688.02928000002</v>
      </c>
      <c r="F24" s="10">
        <f t="shared" si="12"/>
        <v>579942.41380704008</v>
      </c>
      <c r="G24" s="10">
        <f t="shared" si="12"/>
        <v>590381.37725556677</v>
      </c>
      <c r="H24" s="10">
        <f t="shared" si="12"/>
        <v>601008.24204616703</v>
      </c>
      <c r="I24" s="10">
        <f t="shared" si="12"/>
        <v>611826.39040299808</v>
      </c>
      <c r="J24" s="10">
        <f t="shared" si="12"/>
        <v>622839.26543025207</v>
      </c>
      <c r="K24" s="10">
        <f t="shared" si="12"/>
        <v>634050.37220799667</v>
      </c>
      <c r="L24" s="10">
        <f t="shared" si="12"/>
        <v>645463.27890774061</v>
      </c>
      <c r="M24" s="10">
        <f t="shared" si="12"/>
        <v>657081.61792807991</v>
      </c>
      <c r="N24" s="10">
        <f t="shared" si="12"/>
        <v>668909.08705078531</v>
      </c>
      <c r="O24" s="10">
        <f t="shared" si="12"/>
        <v>680949.45061769942</v>
      </c>
      <c r="P24" s="10">
        <f t="shared" si="12"/>
        <v>693206.54072881804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</f>
        <v>409633</v>
      </c>
      <c r="C25" s="10">
        <f t="shared" ref="C25:P25" si="13">B25*(1+C$3)</f>
        <v>417006.39400000003</v>
      </c>
      <c r="D25" s="10">
        <f t="shared" si="13"/>
        <v>424512.50909200002</v>
      </c>
      <c r="E25" s="10">
        <f t="shared" si="13"/>
        <v>432153.73425565602</v>
      </c>
      <c r="F25" s="10">
        <f t="shared" si="13"/>
        <v>439932.50147225783</v>
      </c>
      <c r="G25" s="10">
        <f t="shared" si="13"/>
        <v>447851.28649875848</v>
      </c>
      <c r="H25" s="10">
        <f t="shared" si="13"/>
        <v>455912.60965573613</v>
      </c>
      <c r="I25" s="10">
        <f t="shared" si="13"/>
        <v>464119.03662953939</v>
      </c>
      <c r="J25" s="10">
        <f t="shared" si="13"/>
        <v>472473.17928887112</v>
      </c>
      <c r="K25" s="10">
        <f t="shared" si="13"/>
        <v>480977.69651607081</v>
      </c>
      <c r="L25" s="10">
        <f t="shared" si="13"/>
        <v>489635.29505336011</v>
      </c>
      <c r="M25" s="10">
        <f t="shared" si="13"/>
        <v>498448.73036432063</v>
      </c>
      <c r="N25" s="10">
        <f t="shared" si="13"/>
        <v>507420.80751087843</v>
      </c>
      <c r="O25" s="10">
        <f t="shared" si="13"/>
        <v>516554.38204607426</v>
      </c>
      <c r="P25" s="10">
        <f t="shared" si="13"/>
        <v>525852.36092290364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 t="shared" ref="B27:P27" si="14">B8*-B7</f>
        <v>1344000</v>
      </c>
      <c r="C27" s="7">
        <f t="shared" si="14"/>
        <v>1334181.2584800001</v>
      </c>
      <c r="D27" s="7">
        <f t="shared" si="14"/>
        <v>1327110.8752221598</v>
      </c>
      <c r="E27" s="7">
        <f t="shared" si="14"/>
        <v>1318607.6279374387</v>
      </c>
      <c r="F27" s="7">
        <f t="shared" si="14"/>
        <v>1308590.8899939661</v>
      </c>
      <c r="G27" s="7">
        <f t="shared" si="14"/>
        <v>1296976.2804071645</v>
      </c>
      <c r="H27" s="7">
        <f t="shared" si="14"/>
        <v>1283675.4995323194</v>
      </c>
      <c r="I27" s="7">
        <f t="shared" si="14"/>
        <v>1268596.1577369957</v>
      </c>
      <c r="J27" s="7">
        <f t="shared" si="14"/>
        <v>1251641.5967563065</v>
      </c>
      <c r="K27" s="7">
        <f t="shared" si="14"/>
        <v>1232710.7034215264</v>
      </c>
      <c r="L27" s="7">
        <f t="shared" si="14"/>
        <v>1211697.7154395119</v>
      </c>
      <c r="M27" s="7">
        <f t="shared" si="14"/>
        <v>1188492.0188867897</v>
      </c>
      <c r="N27" s="7">
        <f t="shared" si="14"/>
        <v>1162977.9370680321</v>
      </c>
      <c r="O27" s="7">
        <f t="shared" si="14"/>
        <v>1135034.5103738704</v>
      </c>
      <c r="P27" s="7">
        <f t="shared" si="14"/>
        <v>1104535.2667576356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26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26" ht="15.75" customHeight="1" x14ac:dyDescent="0.25">
      <c r="A2" s="7" t="s">
        <v>12</v>
      </c>
      <c r="B2" s="7">
        <v>19781000</v>
      </c>
      <c r="C2" s="10">
        <f t="shared" ref="C2:P2" si="0">B2*(1+B3)</f>
        <v>20176620</v>
      </c>
      <c r="D2" s="10">
        <f t="shared" si="0"/>
        <v>20580152.399999999</v>
      </c>
      <c r="E2" s="10">
        <f t="shared" si="0"/>
        <v>20991755.447999999</v>
      </c>
      <c r="F2" s="10">
        <f t="shared" si="0"/>
        <v>21411590.556959998</v>
      </c>
      <c r="G2" s="10">
        <f t="shared" si="0"/>
        <v>21839822.368099198</v>
      </c>
      <c r="H2" s="10">
        <f t="shared" si="0"/>
        <v>22276618.815461181</v>
      </c>
      <c r="I2" s="10">
        <f t="shared" si="0"/>
        <v>22722151.191770405</v>
      </c>
      <c r="J2" s="10">
        <f t="shared" si="0"/>
        <v>23176594.215605814</v>
      </c>
      <c r="K2" s="10">
        <f t="shared" si="0"/>
        <v>23640126.09991793</v>
      </c>
      <c r="L2" s="10">
        <f t="shared" si="0"/>
        <v>24112928.62191629</v>
      </c>
      <c r="M2" s="10">
        <f t="shared" si="0"/>
        <v>24595187.194354616</v>
      </c>
      <c r="N2" s="10">
        <f t="shared" si="0"/>
        <v>25087090.938241709</v>
      </c>
      <c r="O2" s="10">
        <f t="shared" si="0"/>
        <v>25588832.757006545</v>
      </c>
      <c r="P2" s="10">
        <f t="shared" si="0"/>
        <v>26100609.412146676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5" t="s">
        <v>13</v>
      </c>
      <c r="B3" s="5">
        <v>0.02</v>
      </c>
      <c r="C3" s="5">
        <v>0.02</v>
      </c>
      <c r="D3" s="5">
        <v>0.02</v>
      </c>
      <c r="E3" s="5">
        <v>0.02</v>
      </c>
      <c r="F3" s="5">
        <v>0.02</v>
      </c>
      <c r="G3" s="5">
        <v>0.02</v>
      </c>
      <c r="H3" s="5">
        <v>0.02</v>
      </c>
      <c r="I3" s="5">
        <v>0.02</v>
      </c>
      <c r="J3" s="5">
        <v>0.02</v>
      </c>
      <c r="K3" s="5">
        <v>0.02</v>
      </c>
      <c r="L3" s="5">
        <v>0.02</v>
      </c>
      <c r="M3" s="5">
        <v>0.02</v>
      </c>
      <c r="N3" s="5">
        <v>0.02</v>
      </c>
      <c r="O3" s="5">
        <v>0.02</v>
      </c>
      <c r="P3" s="5">
        <v>0.02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6" t="s">
        <v>14</v>
      </c>
      <c r="B4" s="6">
        <v>1310000</v>
      </c>
      <c r="C4" s="11">
        <f t="shared" ref="C4:P4" si="1">B4*(1+B5)</f>
        <v>1325065</v>
      </c>
      <c r="D4" s="11">
        <f t="shared" si="1"/>
        <v>1340303.2475000001</v>
      </c>
      <c r="E4" s="11">
        <f t="shared" si="1"/>
        <v>1355716.7348462502</v>
      </c>
      <c r="F4" s="11">
        <f t="shared" si="1"/>
        <v>1371307.4772969822</v>
      </c>
      <c r="G4" s="11">
        <f t="shared" si="1"/>
        <v>1387077.5132858977</v>
      </c>
      <c r="H4" s="11">
        <f t="shared" si="1"/>
        <v>1403028.9046886857</v>
      </c>
      <c r="I4" s="11">
        <f t="shared" si="1"/>
        <v>1419163.7370926056</v>
      </c>
      <c r="J4" s="11">
        <f t="shared" si="1"/>
        <v>1435484.1200691706</v>
      </c>
      <c r="K4" s="11">
        <f t="shared" si="1"/>
        <v>1451992.1874499661</v>
      </c>
      <c r="L4" s="11">
        <f t="shared" si="1"/>
        <v>1468690.0976056408</v>
      </c>
      <c r="M4" s="11">
        <f t="shared" si="1"/>
        <v>1485580.0337281057</v>
      </c>
      <c r="N4" s="11">
        <f t="shared" si="1"/>
        <v>1502664.2041159791</v>
      </c>
      <c r="O4" s="11">
        <f t="shared" si="1"/>
        <v>1519944.8424633129</v>
      </c>
      <c r="P4" s="11">
        <f t="shared" si="1"/>
        <v>1537424.2081516411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9" t="s">
        <v>16</v>
      </c>
      <c r="B6" s="9">
        <f t="shared" ref="B6:P6" si="2">B2/B4</f>
        <v>15.1</v>
      </c>
      <c r="C6" s="12">
        <f t="shared" si="2"/>
        <v>15.22689075630252</v>
      </c>
      <c r="D6" s="12">
        <f t="shared" si="2"/>
        <v>15.354847821481531</v>
      </c>
      <c r="E6" s="12">
        <f t="shared" si="2"/>
        <v>15.483880156115831</v>
      </c>
      <c r="F6" s="12">
        <f t="shared" si="2"/>
        <v>15.613996796083187</v>
      </c>
      <c r="G6" s="12">
        <f t="shared" si="2"/>
        <v>15.745206853193128</v>
      </c>
      <c r="H6" s="12">
        <f t="shared" si="2"/>
        <v>15.877519515825</v>
      </c>
      <c r="I6" s="12">
        <f t="shared" si="2"/>
        <v>16.010944049571428</v>
      </c>
      <c r="J6" s="12">
        <f t="shared" si="2"/>
        <v>16.145489797887155</v>
      </c>
      <c r="K6" s="12">
        <f t="shared" si="2"/>
        <v>16.281166182743348</v>
      </c>
      <c r="L6" s="12">
        <f t="shared" si="2"/>
        <v>16.417982705287411</v>
      </c>
      <c r="M6" s="12">
        <f t="shared" si="2"/>
        <v>16.555948946508313</v>
      </c>
      <c r="N6" s="12">
        <f t="shared" si="2"/>
        <v>16.69507456790754</v>
      </c>
      <c r="O6" s="12">
        <f t="shared" si="2"/>
        <v>16.835369312175672</v>
      </c>
      <c r="P6" s="12">
        <f t="shared" si="2"/>
        <v>16.976843003874627</v>
      </c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 t="s">
        <v>17</v>
      </c>
      <c r="B7" s="7">
        <v>-4800000</v>
      </c>
      <c r="C7" s="10">
        <f t="shared" ref="C7:P7" si="3">B7+B14</f>
        <v>-4434134.55</v>
      </c>
      <c r="D7" s="10">
        <f t="shared" si="3"/>
        <v>-4039936.9130249997</v>
      </c>
      <c r="E7" s="10">
        <f t="shared" si="3"/>
        <v>-3615884.2683876371</v>
      </c>
      <c r="F7" s="10">
        <f t="shared" si="3"/>
        <v>-3160379.832935675</v>
      </c>
      <c r="G7" s="10">
        <f t="shared" si="3"/>
        <v>-2671749.4022773765</v>
      </c>
      <c r="H7" s="10">
        <f t="shared" si="3"/>
        <v>-2148237.7327629877</v>
      </c>
      <c r="I7" s="10">
        <f t="shared" si="3"/>
        <v>-1588004.7569393341</v>
      </c>
      <c r="J7" s="10">
        <f t="shared" si="3"/>
        <v>-989121.62486241711</v>
      </c>
      <c r="K7" s="10">
        <f t="shared" si="3"/>
        <v>-349566.563305647</v>
      </c>
      <c r="L7" s="10">
        <f t="shared" si="3"/>
        <v>332779.45546171616</v>
      </c>
      <c r="M7" s="10">
        <f t="shared" si="3"/>
        <v>1060137.2440309497</v>
      </c>
      <c r="N7" s="10">
        <f t="shared" si="3"/>
        <v>1786597.8938435898</v>
      </c>
      <c r="O7" s="10">
        <f t="shared" si="3"/>
        <v>2527587.7566524828</v>
      </c>
      <c r="P7" s="10">
        <f t="shared" si="3"/>
        <v>3283397.4167175535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5">
      <c r="A8" s="5" t="s">
        <v>18</v>
      </c>
      <c r="B8" s="5">
        <v>4.5499999999999999E-2</v>
      </c>
      <c r="C8" s="5">
        <v>4.5499999999999999E-2</v>
      </c>
      <c r="D8" s="5">
        <v>4.5499999999999999E-2</v>
      </c>
      <c r="E8" s="5">
        <v>4.5499999999999999E-2</v>
      </c>
      <c r="F8" s="5">
        <v>4.5499999999999999E-2</v>
      </c>
      <c r="G8" s="5">
        <v>4.5499999999999999E-2</v>
      </c>
      <c r="H8" s="5">
        <v>4.5499999999999999E-2</v>
      </c>
      <c r="I8" s="5">
        <v>4.5499999999999999E-2</v>
      </c>
      <c r="J8" s="5">
        <v>4.5499999999999999E-2</v>
      </c>
      <c r="K8" s="5">
        <v>4.5499999999999999E-2</v>
      </c>
      <c r="L8" s="5">
        <v>4.5499999999999999E-2</v>
      </c>
      <c r="M8" s="5">
        <v>4.5499999999999999E-2</v>
      </c>
      <c r="N8" s="5">
        <v>4.5499999999999999E-2</v>
      </c>
      <c r="O8" s="5">
        <v>4.5499999999999999E-2</v>
      </c>
      <c r="P8" s="5">
        <v>4.5499999999999999E-2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" t="s">
        <v>19</v>
      </c>
      <c r="B9" s="5">
        <f t="shared" ref="B9:P9" si="4">B7/B2</f>
        <v>-0.24265709519235631</v>
      </c>
      <c r="C9" s="13">
        <f t="shared" si="4"/>
        <v>-0.21976597418199875</v>
      </c>
      <c r="D9" s="13">
        <f t="shared" si="4"/>
        <v>-0.1963025751463823</v>
      </c>
      <c r="E9" s="13">
        <f t="shared" si="4"/>
        <v>-0.1722525911348754</v>
      </c>
      <c r="F9" s="13">
        <f t="shared" si="4"/>
        <v>-0.14760135752308087</v>
      </c>
      <c r="G9" s="13">
        <f t="shared" si="4"/>
        <v>-0.12233384307099147</v>
      </c>
      <c r="H9" s="13">
        <f t="shared" si="4"/>
        <v>-9.6434640757599818E-2</v>
      </c>
      <c r="I9" s="13">
        <f t="shared" si="4"/>
        <v>-6.9887958386373364E-2</v>
      </c>
      <c r="J9" s="13">
        <f t="shared" si="4"/>
        <v>-4.2677608955866274E-2</v>
      </c>
      <c r="K9" s="13">
        <f t="shared" si="4"/>
        <v>-1.4787000789596489E-2</v>
      </c>
      <c r="L9" s="13">
        <f t="shared" si="4"/>
        <v>1.380087258083003E-2</v>
      </c>
      <c r="M9" s="13">
        <f t="shared" si="4"/>
        <v>4.3103442785517206E-2</v>
      </c>
      <c r="N9" s="13">
        <f t="shared" si="4"/>
        <v>7.1215825630869575E-2</v>
      </c>
      <c r="O9" s="13">
        <f t="shared" si="4"/>
        <v>9.8776985283175814E-2</v>
      </c>
      <c r="P9" s="13">
        <f t="shared" si="4"/>
        <v>0.12579773004033878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" t="s">
        <v>20</v>
      </c>
      <c r="B10" s="1">
        <v>0.115</v>
      </c>
      <c r="C10" s="1">
        <v>0.115</v>
      </c>
      <c r="D10" s="1">
        <v>0.115</v>
      </c>
      <c r="E10" s="1">
        <v>0.115</v>
      </c>
      <c r="F10" s="1">
        <v>0.115</v>
      </c>
      <c r="G10" s="1">
        <v>0.115</v>
      </c>
      <c r="H10" s="1">
        <v>0.115</v>
      </c>
      <c r="I10" s="1">
        <v>0.115</v>
      </c>
      <c r="J10" s="1">
        <v>0.115</v>
      </c>
      <c r="K10" s="1">
        <v>0.115</v>
      </c>
      <c r="L10" s="1">
        <v>0.115</v>
      </c>
      <c r="M10" s="1">
        <v>0.115</v>
      </c>
      <c r="N10" s="1">
        <v>0.115</v>
      </c>
      <c r="O10" s="1">
        <v>0.115</v>
      </c>
      <c r="P10" s="1">
        <v>0.115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" t="s">
        <v>21</v>
      </c>
      <c r="B11" s="5">
        <v>0.03</v>
      </c>
      <c r="C11" s="5">
        <v>0.03</v>
      </c>
      <c r="D11" s="5">
        <v>0.03</v>
      </c>
      <c r="E11" s="5">
        <v>0.03</v>
      </c>
      <c r="F11" s="5">
        <v>0.03</v>
      </c>
      <c r="G11" s="5">
        <v>0.03</v>
      </c>
      <c r="H11" s="5">
        <v>0.03</v>
      </c>
      <c r="I11" s="5">
        <v>0.03</v>
      </c>
      <c r="J11" s="5">
        <v>0.03</v>
      </c>
      <c r="K11" s="5">
        <v>0.03</v>
      </c>
      <c r="L11" s="5">
        <v>0.03</v>
      </c>
      <c r="M11" s="5">
        <v>0.03</v>
      </c>
      <c r="N11" s="5">
        <v>0.03</v>
      </c>
      <c r="O11" s="5">
        <v>0.03</v>
      </c>
      <c r="P11" s="5">
        <v>0.03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" t="s">
        <v>22</v>
      </c>
      <c r="B12" s="5">
        <v>4.8000000000000001E-2</v>
      </c>
      <c r="C12" s="5">
        <v>4.8000000000000001E-2</v>
      </c>
      <c r="D12" s="5">
        <v>4.8000000000000001E-2</v>
      </c>
      <c r="E12" s="5">
        <v>4.8000000000000001E-2</v>
      </c>
      <c r="F12" s="5">
        <v>4.8000000000000001E-2</v>
      </c>
      <c r="G12" s="5">
        <v>4.8000000000000001E-2</v>
      </c>
      <c r="H12" s="5">
        <v>4.8000000000000001E-2</v>
      </c>
      <c r="I12" s="5">
        <v>4.8000000000000001E-2</v>
      </c>
      <c r="J12" s="5">
        <v>4.8000000000000001E-2</v>
      </c>
      <c r="K12" s="5">
        <v>4.8000000000000001E-2</v>
      </c>
      <c r="L12" s="5">
        <v>4.8000000000000001E-2</v>
      </c>
      <c r="M12" s="5">
        <v>4.8000000000000001E-2</v>
      </c>
      <c r="N12" s="5">
        <v>4.8000000000000001E-2</v>
      </c>
      <c r="O12" s="5">
        <v>4.8000000000000001E-2</v>
      </c>
      <c r="P12" s="5">
        <v>4.8000000000000001E-2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26" ht="15.75" customHeight="1" x14ac:dyDescent="0.25">
      <c r="A14" s="7" t="s">
        <v>23</v>
      </c>
      <c r="B14" s="7">
        <f t="shared" ref="B14:P14" si="5">B16-B21</f>
        <v>365865.44999999995</v>
      </c>
      <c r="C14" s="10">
        <f t="shared" si="5"/>
        <v>394197.63697500003</v>
      </c>
      <c r="D14" s="10">
        <f t="shared" si="5"/>
        <v>424052.64463736233</v>
      </c>
      <c r="E14" s="10">
        <f t="shared" si="5"/>
        <v>455504.43545196229</v>
      </c>
      <c r="F14" s="10">
        <f t="shared" si="5"/>
        <v>488630.43065829866</v>
      </c>
      <c r="G14" s="10">
        <f t="shared" si="5"/>
        <v>523511.66951438878</v>
      </c>
      <c r="H14" s="10">
        <f t="shared" si="5"/>
        <v>560232.97582365363</v>
      </c>
      <c r="I14" s="10">
        <f t="shared" si="5"/>
        <v>598883.13207691698</v>
      </c>
      <c r="J14" s="10">
        <f t="shared" si="5"/>
        <v>639555.06155677012</v>
      </c>
      <c r="K14" s="10">
        <f t="shared" si="5"/>
        <v>682346.01876736316</v>
      </c>
      <c r="L14" s="10">
        <f t="shared" si="5"/>
        <v>727357.7885692335</v>
      </c>
      <c r="M14" s="10">
        <f t="shared" si="5"/>
        <v>726460.64981264016</v>
      </c>
      <c r="N14" s="10">
        <f t="shared" si="5"/>
        <v>740989.86280889297</v>
      </c>
      <c r="O14" s="10">
        <f t="shared" si="5"/>
        <v>755809.66006507084</v>
      </c>
      <c r="P14" s="10">
        <f t="shared" si="5"/>
        <v>770925.85326637246</v>
      </c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A15" s="7"/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5">
      <c r="A16" s="7" t="s">
        <v>24</v>
      </c>
      <c r="B16" s="7">
        <f t="shared" ref="B16:P16" si="6">SUM(B17:B19)</f>
        <v>1017732.45</v>
      </c>
      <c r="C16" s="7">
        <f t="shared" si="6"/>
        <v>1038087.099</v>
      </c>
      <c r="D16" s="7">
        <f t="shared" si="6"/>
        <v>1058848.8409799999</v>
      </c>
      <c r="E16" s="7">
        <f t="shared" si="6"/>
        <v>1080025.8177995998</v>
      </c>
      <c r="F16" s="7">
        <f t="shared" si="6"/>
        <v>1101626.3341555919</v>
      </c>
      <c r="G16" s="7">
        <f t="shared" si="6"/>
        <v>1123658.8608387038</v>
      </c>
      <c r="H16" s="7">
        <f t="shared" si="6"/>
        <v>1146132.0380554779</v>
      </c>
      <c r="I16" s="7">
        <f t="shared" si="6"/>
        <v>1169054.6788165872</v>
      </c>
      <c r="J16" s="7">
        <f t="shared" si="6"/>
        <v>1192435.7723929193</v>
      </c>
      <c r="K16" s="7">
        <f t="shared" si="6"/>
        <v>1216284.4878407775</v>
      </c>
      <c r="L16" s="7">
        <f t="shared" si="6"/>
        <v>1240610.1775975931</v>
      </c>
      <c r="M16" s="7">
        <f t="shared" si="6"/>
        <v>1265422.3811495451</v>
      </c>
      <c r="N16" s="7">
        <f t="shared" si="6"/>
        <v>1290730.828772536</v>
      </c>
      <c r="O16" s="7">
        <f t="shared" si="6"/>
        <v>1316545.4453479866</v>
      </c>
      <c r="P16" s="7">
        <f t="shared" si="6"/>
        <v>1342876.3542549466</v>
      </c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5">
      <c r="A17" s="7" t="s">
        <v>25</v>
      </c>
      <c r="B17" s="7">
        <f t="shared" ref="B17:P17" si="7">B12*B2</f>
        <v>949488</v>
      </c>
      <c r="C17" s="10">
        <f t="shared" si="7"/>
        <v>968477.76</v>
      </c>
      <c r="D17" s="10">
        <f t="shared" si="7"/>
        <v>987847.31519999995</v>
      </c>
      <c r="E17" s="10">
        <f t="shared" si="7"/>
        <v>1007604.2615039999</v>
      </c>
      <c r="F17" s="10">
        <f t="shared" si="7"/>
        <v>1027756.3467340799</v>
      </c>
      <c r="G17" s="10">
        <f t="shared" si="7"/>
        <v>1048311.4736687616</v>
      </c>
      <c r="H17" s="10">
        <f t="shared" si="7"/>
        <v>1069277.7031421368</v>
      </c>
      <c r="I17" s="10">
        <f t="shared" si="7"/>
        <v>1090663.2572049794</v>
      </c>
      <c r="J17" s="10">
        <f t="shared" si="7"/>
        <v>1112476.5223490791</v>
      </c>
      <c r="K17" s="10">
        <f t="shared" si="7"/>
        <v>1134726.0527960607</v>
      </c>
      <c r="L17" s="10">
        <f t="shared" si="7"/>
        <v>1157420.5738519819</v>
      </c>
      <c r="M17" s="10">
        <f t="shared" si="7"/>
        <v>1180568.9853290217</v>
      </c>
      <c r="N17" s="10">
        <f t="shared" si="7"/>
        <v>1204180.3650356021</v>
      </c>
      <c r="O17" s="10">
        <f t="shared" si="7"/>
        <v>1228263.9723363142</v>
      </c>
      <c r="P17" s="10">
        <f t="shared" si="7"/>
        <v>1252829.2517830406</v>
      </c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5">
      <c r="A18" s="7" t="s">
        <v>26</v>
      </c>
      <c r="B18" s="7">
        <f t="shared" ref="B18:P18" si="8">B11*B10*B2</f>
        <v>68244.45</v>
      </c>
      <c r="C18" s="10">
        <f t="shared" si="8"/>
        <v>69609.338999999993</v>
      </c>
      <c r="D18" s="10">
        <f t="shared" si="8"/>
        <v>71001.525779999996</v>
      </c>
      <c r="E18" s="10">
        <f t="shared" si="8"/>
        <v>72421.556295599992</v>
      </c>
      <c r="F18" s="10">
        <f t="shared" si="8"/>
        <v>73869.987421511993</v>
      </c>
      <c r="G18" s="10">
        <f t="shared" si="8"/>
        <v>75347.387169942231</v>
      </c>
      <c r="H18" s="10">
        <f t="shared" si="8"/>
        <v>76854.334913341067</v>
      </c>
      <c r="I18" s="10">
        <f t="shared" si="8"/>
        <v>78391.42161160789</v>
      </c>
      <c r="J18" s="10">
        <f t="shared" si="8"/>
        <v>79959.25004384006</v>
      </c>
      <c r="K18" s="10">
        <f t="shared" si="8"/>
        <v>81558.435044716854</v>
      </c>
      <c r="L18" s="10">
        <f t="shared" si="8"/>
        <v>83189.603745611195</v>
      </c>
      <c r="M18" s="10">
        <f t="shared" si="8"/>
        <v>84853.395820523423</v>
      </c>
      <c r="N18" s="10">
        <f t="shared" si="8"/>
        <v>86550.463736933889</v>
      </c>
      <c r="O18" s="10">
        <f t="shared" si="8"/>
        <v>88281.473011672584</v>
      </c>
      <c r="P18" s="10">
        <f t="shared" si="8"/>
        <v>90047.102471906037</v>
      </c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25">
      <c r="A20" s="9"/>
      <c r="B20" s="9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7" t="s">
        <v>28</v>
      </c>
      <c r="B21" s="7">
        <f t="shared" ref="B21:P21" si="9">SUM(B22:B27)</f>
        <v>651867</v>
      </c>
      <c r="C21" s="7">
        <f t="shared" si="9"/>
        <v>643889.46202500002</v>
      </c>
      <c r="D21" s="7">
        <f t="shared" si="9"/>
        <v>634796.19634263753</v>
      </c>
      <c r="E21" s="7">
        <f t="shared" si="9"/>
        <v>624521.38234763755</v>
      </c>
      <c r="F21" s="7">
        <f t="shared" si="9"/>
        <v>612995.90349729324</v>
      </c>
      <c r="G21" s="7">
        <f t="shared" si="9"/>
        <v>600147.19132431503</v>
      </c>
      <c r="H21" s="7">
        <f t="shared" si="9"/>
        <v>585899.06223182427</v>
      </c>
      <c r="I21" s="7">
        <f t="shared" si="9"/>
        <v>570171.54673967022</v>
      </c>
      <c r="J21" s="7">
        <f t="shared" si="9"/>
        <v>552880.71083614917</v>
      </c>
      <c r="K21" s="7">
        <f t="shared" si="9"/>
        <v>533938.46907341434</v>
      </c>
      <c r="L21" s="7">
        <f t="shared" si="9"/>
        <v>513252.38902835955</v>
      </c>
      <c r="M21" s="7">
        <f t="shared" si="9"/>
        <v>538961.73133690492</v>
      </c>
      <c r="N21" s="7">
        <f t="shared" si="9"/>
        <v>549740.96596364304</v>
      </c>
      <c r="O21" s="7">
        <f t="shared" si="9"/>
        <v>560735.78528291581</v>
      </c>
      <c r="P21" s="7">
        <f t="shared" si="9"/>
        <v>571950.50098857412</v>
      </c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29</v>
      </c>
      <c r="B22" s="7">
        <v>205000</v>
      </c>
      <c r="C22" s="10">
        <f t="shared" ref="C22:P22" si="10">B22*(1+C$3)</f>
        <v>209100</v>
      </c>
      <c r="D22" s="10">
        <f t="shared" si="10"/>
        <v>213282</v>
      </c>
      <c r="E22" s="10">
        <f t="shared" si="10"/>
        <v>217547.64</v>
      </c>
      <c r="F22" s="10">
        <f t="shared" si="10"/>
        <v>221898.59280000001</v>
      </c>
      <c r="G22" s="10">
        <f t="shared" si="10"/>
        <v>226336.56465600003</v>
      </c>
      <c r="H22" s="10">
        <f t="shared" si="10"/>
        <v>230863.29594912005</v>
      </c>
      <c r="I22" s="10">
        <f t="shared" si="10"/>
        <v>235480.56186810246</v>
      </c>
      <c r="J22" s="10">
        <f t="shared" si="10"/>
        <v>240190.17310546452</v>
      </c>
      <c r="K22" s="10">
        <f t="shared" si="10"/>
        <v>244993.97656757382</v>
      </c>
      <c r="L22" s="10">
        <f t="shared" si="10"/>
        <v>249893.85609892529</v>
      </c>
      <c r="M22" s="10">
        <f t="shared" si="10"/>
        <v>254891.73322090378</v>
      </c>
      <c r="N22" s="10">
        <f t="shared" si="10"/>
        <v>259989.56788532186</v>
      </c>
      <c r="O22" s="10">
        <f t="shared" si="10"/>
        <v>265189.35924302827</v>
      </c>
      <c r="P22" s="10">
        <f t="shared" si="10"/>
        <v>270493.14642788883</v>
      </c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30</v>
      </c>
      <c r="B23" s="7">
        <v>90000</v>
      </c>
      <c r="C23" s="10">
        <f t="shared" ref="C23:P23" si="11">B23*(1+C$3)</f>
        <v>91800</v>
      </c>
      <c r="D23" s="10">
        <f t="shared" si="11"/>
        <v>93636</v>
      </c>
      <c r="E23" s="10">
        <f t="shared" si="11"/>
        <v>95508.72</v>
      </c>
      <c r="F23" s="10">
        <f t="shared" si="11"/>
        <v>97418.894400000005</v>
      </c>
      <c r="G23" s="10">
        <f t="shared" si="11"/>
        <v>99367.272288000007</v>
      </c>
      <c r="H23" s="10">
        <f t="shared" si="11"/>
        <v>101354.61773376001</v>
      </c>
      <c r="I23" s="10">
        <f t="shared" si="11"/>
        <v>103381.71008843521</v>
      </c>
      <c r="J23" s="10">
        <f t="shared" si="11"/>
        <v>105449.34429020392</v>
      </c>
      <c r="K23" s="10">
        <f t="shared" si="11"/>
        <v>107558.33117600801</v>
      </c>
      <c r="L23" s="10">
        <f t="shared" si="11"/>
        <v>109709.49779952817</v>
      </c>
      <c r="M23" s="10">
        <f t="shared" si="11"/>
        <v>111903.68775551874</v>
      </c>
      <c r="N23" s="10">
        <f t="shared" si="11"/>
        <v>114141.76151062912</v>
      </c>
      <c r="O23" s="10">
        <f t="shared" si="11"/>
        <v>116424.59674084171</v>
      </c>
      <c r="P23" s="10">
        <f t="shared" si="11"/>
        <v>118753.08867565854</v>
      </c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31</v>
      </c>
      <c r="B24" s="7">
        <v>0</v>
      </c>
      <c r="C24" s="10">
        <f t="shared" ref="C24:P24" si="12">B24*(1+C$3)</f>
        <v>0</v>
      </c>
      <c r="D24" s="10">
        <f t="shared" si="12"/>
        <v>0</v>
      </c>
      <c r="E24" s="10">
        <f t="shared" si="12"/>
        <v>0</v>
      </c>
      <c r="F24" s="10">
        <f t="shared" si="12"/>
        <v>0</v>
      </c>
      <c r="G24" s="10">
        <f t="shared" si="12"/>
        <v>0</v>
      </c>
      <c r="H24" s="10">
        <f t="shared" si="12"/>
        <v>0</v>
      </c>
      <c r="I24" s="10">
        <f t="shared" si="12"/>
        <v>0</v>
      </c>
      <c r="J24" s="10">
        <f t="shared" si="12"/>
        <v>0</v>
      </c>
      <c r="K24" s="10">
        <f t="shared" si="12"/>
        <v>0</v>
      </c>
      <c r="L24" s="10">
        <f t="shared" si="12"/>
        <v>0</v>
      </c>
      <c r="M24" s="10">
        <f t="shared" si="12"/>
        <v>0</v>
      </c>
      <c r="N24" s="10">
        <f t="shared" si="12"/>
        <v>0</v>
      </c>
      <c r="O24" s="10">
        <f t="shared" si="12"/>
        <v>0</v>
      </c>
      <c r="P24" s="10">
        <f t="shared" si="12"/>
        <v>0</v>
      </c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32</v>
      </c>
      <c r="B25" s="7">
        <f>B2*0.007</f>
        <v>138467</v>
      </c>
      <c r="C25" s="10">
        <f t="shared" ref="C25:P25" si="13">B25*(1+C$3)</f>
        <v>141236.34</v>
      </c>
      <c r="D25" s="10">
        <f t="shared" si="13"/>
        <v>144061.0668</v>
      </c>
      <c r="E25" s="10">
        <f t="shared" si="13"/>
        <v>146942.28813600002</v>
      </c>
      <c r="F25" s="10">
        <f t="shared" si="13"/>
        <v>149881.13389872003</v>
      </c>
      <c r="G25" s="10">
        <f t="shared" si="13"/>
        <v>152878.75657669443</v>
      </c>
      <c r="H25" s="10">
        <f t="shared" si="13"/>
        <v>155936.33170822833</v>
      </c>
      <c r="I25" s="10">
        <f t="shared" si="13"/>
        <v>159055.05834239291</v>
      </c>
      <c r="J25" s="10">
        <f t="shared" si="13"/>
        <v>162236.15950924077</v>
      </c>
      <c r="K25" s="10">
        <f t="shared" si="13"/>
        <v>165480.88269942559</v>
      </c>
      <c r="L25" s="10">
        <f t="shared" si="13"/>
        <v>168790.5003534141</v>
      </c>
      <c r="M25" s="10">
        <f t="shared" si="13"/>
        <v>172166.3103604824</v>
      </c>
      <c r="N25" s="10">
        <f t="shared" si="13"/>
        <v>175609.63656769204</v>
      </c>
      <c r="O25" s="10">
        <f t="shared" si="13"/>
        <v>179121.82929904587</v>
      </c>
      <c r="P25" s="10">
        <f t="shared" si="13"/>
        <v>182704.26588502681</v>
      </c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34</v>
      </c>
      <c r="B27" s="7">
        <f>-B8*B7</f>
        <v>218400</v>
      </c>
      <c r="C27" s="7">
        <f t="shared" ref="C27:L27" si="14">C8*-C7</f>
        <v>201753.12202499999</v>
      </c>
      <c r="D27" s="7">
        <f t="shared" si="14"/>
        <v>183817.12954263747</v>
      </c>
      <c r="E27" s="7">
        <f t="shared" si="14"/>
        <v>164522.73421163749</v>
      </c>
      <c r="F27" s="7">
        <f t="shared" si="14"/>
        <v>143797.28239857321</v>
      </c>
      <c r="G27" s="7">
        <f t="shared" si="14"/>
        <v>121564.59780362062</v>
      </c>
      <c r="H27" s="7">
        <f t="shared" si="14"/>
        <v>97744.816840715939</v>
      </c>
      <c r="I27" s="7">
        <f t="shared" si="14"/>
        <v>72254.216440739692</v>
      </c>
      <c r="J27" s="7">
        <f t="shared" si="14"/>
        <v>45005.033931239981</v>
      </c>
      <c r="K27" s="7">
        <f t="shared" si="14"/>
        <v>15905.278630406938</v>
      </c>
      <c r="L27" s="7">
        <f t="shared" si="14"/>
        <v>-15141.465223508085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K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7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7" ht="15.75" customHeight="1" x14ac:dyDescent="0.25">
      <c r="A2" s="7" t="s">
        <v>12</v>
      </c>
      <c r="B2" s="7">
        <v>88704000</v>
      </c>
      <c r="C2" s="7">
        <f t="shared" ref="C2:P2" si="0">B2*(1+B3)</f>
        <v>90256320</v>
      </c>
      <c r="D2" s="7">
        <f t="shared" si="0"/>
        <v>91835805.600000009</v>
      </c>
      <c r="E2" s="7">
        <f t="shared" si="0"/>
        <v>93442932.198000014</v>
      </c>
      <c r="F2" s="7">
        <f t="shared" si="0"/>
        <v>95078183.511465028</v>
      </c>
      <c r="G2" s="7">
        <f t="shared" si="0"/>
        <v>96742051.722915679</v>
      </c>
      <c r="H2" s="7">
        <f t="shared" si="0"/>
        <v>98435037.628066704</v>
      </c>
      <c r="I2" s="7">
        <f t="shared" si="0"/>
        <v>100157650.78655788</v>
      </c>
      <c r="J2" s="7">
        <f t="shared" si="0"/>
        <v>101910409.67532265</v>
      </c>
      <c r="K2" s="7">
        <f t="shared" si="0"/>
        <v>103693841.84464081</v>
      </c>
      <c r="L2" s="7">
        <f t="shared" si="0"/>
        <v>105508484.07692203</v>
      </c>
      <c r="M2" s="7">
        <f t="shared" si="0"/>
        <v>107354882.54826817</v>
      </c>
      <c r="N2" s="7">
        <f t="shared" si="0"/>
        <v>109233592.99286287</v>
      </c>
      <c r="O2" s="7">
        <f t="shared" si="0"/>
        <v>111145180.87023798</v>
      </c>
      <c r="P2" s="7">
        <f t="shared" si="0"/>
        <v>113090221.53546715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customHeight="1" x14ac:dyDescent="0.25">
      <c r="A3" s="5" t="s">
        <v>13</v>
      </c>
      <c r="B3" s="5">
        <v>1.7500000000000002E-2</v>
      </c>
      <c r="C3" s="5">
        <v>1.7500000000000002E-2</v>
      </c>
      <c r="D3" s="5">
        <v>1.7500000000000002E-2</v>
      </c>
      <c r="E3" s="5">
        <v>1.7500000000000002E-2</v>
      </c>
      <c r="F3" s="5">
        <v>1.7500000000000002E-2</v>
      </c>
      <c r="G3" s="5">
        <v>1.7500000000000002E-2</v>
      </c>
      <c r="H3" s="5">
        <v>1.7500000000000002E-2</v>
      </c>
      <c r="I3" s="5">
        <v>1.7500000000000002E-2</v>
      </c>
      <c r="J3" s="5">
        <v>1.7500000000000002E-2</v>
      </c>
      <c r="K3" s="5">
        <v>1.7500000000000002E-2</v>
      </c>
      <c r="L3" s="5">
        <v>1.7500000000000002E-2</v>
      </c>
      <c r="M3" s="5">
        <v>1.7500000000000002E-2</v>
      </c>
      <c r="N3" s="5">
        <v>1.7500000000000002E-2</v>
      </c>
      <c r="O3" s="5">
        <v>1.7500000000000002E-2</v>
      </c>
      <c r="P3" s="5">
        <v>1.7500000000000002E-2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 x14ac:dyDescent="0.25">
      <c r="A4" s="6" t="s">
        <v>14</v>
      </c>
      <c r="B4" s="6">
        <v>4480000</v>
      </c>
      <c r="C4" s="6">
        <f t="shared" ref="C4:P4" si="1">B4*(1+B5)</f>
        <v>4522560</v>
      </c>
      <c r="D4" s="6">
        <f t="shared" si="1"/>
        <v>4565524.32</v>
      </c>
      <c r="E4" s="6">
        <f t="shared" si="1"/>
        <v>4608896.8010400003</v>
      </c>
      <c r="F4" s="6">
        <f t="shared" si="1"/>
        <v>4652681.3206498809</v>
      </c>
      <c r="G4" s="6">
        <f t="shared" si="1"/>
        <v>4696881.7931960551</v>
      </c>
      <c r="H4" s="6">
        <f t="shared" si="1"/>
        <v>4741502.1702314178</v>
      </c>
      <c r="I4" s="6">
        <f t="shared" si="1"/>
        <v>4786546.4408486169</v>
      </c>
      <c r="J4" s="6">
        <f t="shared" si="1"/>
        <v>4832018.6320366794</v>
      </c>
      <c r="K4" s="6">
        <f t="shared" si="1"/>
        <v>4877922.8090410279</v>
      </c>
      <c r="L4" s="6">
        <f t="shared" si="1"/>
        <v>4924263.0757269179</v>
      </c>
      <c r="M4" s="6">
        <f t="shared" si="1"/>
        <v>4971043.5749463243</v>
      </c>
      <c r="N4" s="6">
        <f t="shared" si="1"/>
        <v>5018268.4889083151</v>
      </c>
      <c r="O4" s="6">
        <f t="shared" si="1"/>
        <v>5065942.0395529447</v>
      </c>
      <c r="P4" s="6">
        <f t="shared" si="1"/>
        <v>5114068.488928698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ht="15.75" customHeight="1" x14ac:dyDescent="0.25">
      <c r="A5" s="5" t="s">
        <v>15</v>
      </c>
      <c r="B5" s="5">
        <v>9.4999999999999998E-3</v>
      </c>
      <c r="C5" s="5">
        <v>9.4999999999999998E-3</v>
      </c>
      <c r="D5" s="5">
        <v>9.4999999999999998E-3</v>
      </c>
      <c r="E5" s="5">
        <v>9.4999999999999998E-3</v>
      </c>
      <c r="F5" s="5">
        <v>9.4999999999999998E-3</v>
      </c>
      <c r="G5" s="5">
        <v>9.4999999999999998E-3</v>
      </c>
      <c r="H5" s="5">
        <v>9.4999999999999998E-3</v>
      </c>
      <c r="I5" s="5">
        <v>9.4999999999999998E-3</v>
      </c>
      <c r="J5" s="5">
        <v>9.4999999999999998E-3</v>
      </c>
      <c r="K5" s="5">
        <v>9.4999999999999998E-3</v>
      </c>
      <c r="L5" s="5">
        <v>9.4999999999999998E-3</v>
      </c>
      <c r="M5" s="5">
        <v>9.4999999999999998E-3</v>
      </c>
      <c r="N5" s="5">
        <v>9.4999999999999998E-3</v>
      </c>
      <c r="O5" s="5">
        <v>9.4999999999999998E-3</v>
      </c>
      <c r="P5" s="5">
        <v>9.4999999999999998E-3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 x14ac:dyDescent="0.25">
      <c r="A6" s="9" t="s">
        <v>16</v>
      </c>
      <c r="B6" s="9">
        <f t="shared" ref="B6:P6" si="2">B2/B4</f>
        <v>19.8</v>
      </c>
      <c r="C6" s="9">
        <f t="shared" si="2"/>
        <v>19.956909361069837</v>
      </c>
      <c r="D6" s="9">
        <f t="shared" si="2"/>
        <v>20.115062184139237</v>
      </c>
      <c r="E6" s="9">
        <f t="shared" si="2"/>
        <v>20.274468323290414</v>
      </c>
      <c r="F6" s="9">
        <f t="shared" si="2"/>
        <v>20.435137710696381</v>
      </c>
      <c r="G6" s="9">
        <f t="shared" si="2"/>
        <v>20.597080357239793</v>
      </c>
      <c r="H6" s="9">
        <f t="shared" si="2"/>
        <v>20.760306353136691</v>
      </c>
      <c r="I6" s="9">
        <f t="shared" si="2"/>
        <v>20.924825868565211</v>
      </c>
      <c r="J6" s="9">
        <f t="shared" si="2"/>
        <v>21.090649154299257</v>
      </c>
      <c r="K6" s="9">
        <f t="shared" si="2"/>
        <v>21.257786542347198</v>
      </c>
      <c r="L6" s="9">
        <f t="shared" si="2"/>
        <v>21.426248446595618</v>
      </c>
      <c r="M6" s="9">
        <f t="shared" si="2"/>
        <v>21.596045363458185</v>
      </c>
      <c r="N6" s="9">
        <f t="shared" si="2"/>
        <v>21.767187872529668</v>
      </c>
      <c r="O6" s="9">
        <f t="shared" si="2"/>
        <v>21.93968663724511</v>
      </c>
      <c r="P6" s="9">
        <f t="shared" si="2"/>
        <v>22.11355240554423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.75" customHeight="1" x14ac:dyDescent="0.25">
      <c r="A7" s="7" t="s">
        <v>17</v>
      </c>
      <c r="B7" s="7">
        <v>-28500000</v>
      </c>
      <c r="C7" s="7">
        <f t="shared" ref="C7:P7" si="3">B7+B14</f>
        <v>-28336782.640000001</v>
      </c>
      <c r="D7" s="7">
        <f t="shared" si="3"/>
        <v>-28125691.591880001</v>
      </c>
      <c r="E7" s="7">
        <f t="shared" si="3"/>
        <v>-27863660.705574062</v>
      </c>
      <c r="F7" s="7">
        <f t="shared" si="3"/>
        <v>-27547459.869544156</v>
      </c>
      <c r="G7" s="7">
        <f t="shared" si="3"/>
        <v>-27173686.681414045</v>
      </c>
      <c r="H7" s="7">
        <f t="shared" si="3"/>
        <v>-26738757.702567223</v>
      </c>
      <c r="I7" s="7">
        <f t="shared" si="3"/>
        <v>-26238899.27604989</v>
      </c>
      <c r="J7" s="7">
        <f t="shared" si="3"/>
        <v>-25670137.886096045</v>
      </c>
      <c r="K7" s="7">
        <f t="shared" si="3"/>
        <v>-25028290.036517415</v>
      </c>
      <c r="L7" s="7">
        <f t="shared" si="3"/>
        <v>-24308951.624073185</v>
      </c>
      <c r="M7" s="7">
        <f t="shared" si="3"/>
        <v>-23507486.781751059</v>
      </c>
      <c r="N7" s="7">
        <f t="shared" si="3"/>
        <v>-22619016.165648997</v>
      </c>
      <c r="O7" s="7">
        <f t="shared" si="3"/>
        <v>-21638404.657843407</v>
      </c>
      <c r="P7" s="7">
        <f t="shared" si="3"/>
        <v>-20560248.456261348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ht="15.75" customHeight="1" x14ac:dyDescent="0.25">
      <c r="A8" s="5" t="s">
        <v>18</v>
      </c>
      <c r="B8" s="5">
        <v>4.9500000000000002E-2</v>
      </c>
      <c r="C8" s="5">
        <v>4.9500000000000002E-2</v>
      </c>
      <c r="D8" s="5">
        <v>4.9500000000000002E-2</v>
      </c>
      <c r="E8" s="5">
        <v>4.9500000000000002E-2</v>
      </c>
      <c r="F8" s="5">
        <v>4.9500000000000002E-2</v>
      </c>
      <c r="G8" s="5">
        <v>4.9500000000000002E-2</v>
      </c>
      <c r="H8" s="5">
        <v>4.9500000000000002E-2</v>
      </c>
      <c r="I8" s="5">
        <v>4.9500000000000002E-2</v>
      </c>
      <c r="J8" s="5">
        <v>4.9500000000000002E-2</v>
      </c>
      <c r="K8" s="5">
        <v>4.9500000000000002E-2</v>
      </c>
      <c r="L8" s="5">
        <v>4.9500000000000002E-2</v>
      </c>
      <c r="M8" s="5">
        <v>4.9500000000000002E-2</v>
      </c>
      <c r="N8" s="5">
        <v>4.9500000000000099E-2</v>
      </c>
      <c r="O8" s="5">
        <v>4.9500000000000099E-2</v>
      </c>
      <c r="P8" s="5">
        <v>4.9500000000000099E-2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.75" customHeight="1" x14ac:dyDescent="0.25">
      <c r="A9" s="1" t="s">
        <v>19</v>
      </c>
      <c r="B9" s="5">
        <f t="shared" ref="B9:P9" si="4">B7/B2</f>
        <v>-0.32129329004329005</v>
      </c>
      <c r="C9" s="5">
        <f t="shared" si="4"/>
        <v>-0.31395898525443983</v>
      </c>
      <c r="D9" s="5">
        <f t="shared" si="4"/>
        <v>-0.30626062904466966</v>
      </c>
      <c r="E9" s="5">
        <f t="shared" si="4"/>
        <v>-0.29818906631196701</v>
      </c>
      <c r="F9" s="5">
        <f t="shared" si="4"/>
        <v>-0.28973481457207623</v>
      </c>
      <c r="G9" s="5">
        <f t="shared" si="4"/>
        <v>-0.28088805434108138</v>
      </c>
      <c r="H9" s="5">
        <f t="shared" si="4"/>
        <v>-0.27163861920385168</v>
      </c>
      <c r="I9" s="5">
        <f t="shared" si="4"/>
        <v>-0.26197598555867291</v>
      </c>
      <c r="J9" s="5">
        <f t="shared" si="4"/>
        <v>-0.25188926202807727</v>
      </c>
      <c r="K9" s="5">
        <f t="shared" si="4"/>
        <v>-0.24136717852556785</v>
      </c>
      <c r="L9" s="5">
        <f t="shared" si="4"/>
        <v>-0.23039807496760636</v>
      </c>
      <c r="M9" s="5">
        <f t="shared" si="4"/>
        <v>-0.21896988961989486</v>
      </c>
      <c r="N9" s="5">
        <f t="shared" si="4"/>
        <v>-0.20707014706663437</v>
      </c>
      <c r="O9" s="5">
        <f t="shared" si="4"/>
        <v>-0.19468594579108428</v>
      </c>
      <c r="P9" s="5">
        <f t="shared" si="4"/>
        <v>-0.18180394535537522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5.75" customHeight="1" x14ac:dyDescent="0.25">
      <c r="A10" s="1" t="s">
        <v>20</v>
      </c>
      <c r="B10" s="1">
        <v>0.08</v>
      </c>
      <c r="C10" s="1">
        <v>0.08</v>
      </c>
      <c r="D10" s="1">
        <v>0.08</v>
      </c>
      <c r="E10" s="1">
        <v>0.08</v>
      </c>
      <c r="F10" s="1">
        <v>0.08</v>
      </c>
      <c r="G10" s="1">
        <v>0.08</v>
      </c>
      <c r="H10" s="1">
        <v>0.08</v>
      </c>
      <c r="I10" s="1">
        <v>0.08</v>
      </c>
      <c r="J10" s="1">
        <v>0.08</v>
      </c>
      <c r="K10" s="1">
        <v>0.08</v>
      </c>
      <c r="L10" s="1">
        <v>0.08</v>
      </c>
      <c r="M10" s="1">
        <v>0.08</v>
      </c>
      <c r="N10" s="1">
        <v>8.0000000000000099E-2</v>
      </c>
      <c r="O10" s="1">
        <v>8.0000000000000099E-2</v>
      </c>
      <c r="P10" s="1">
        <v>8.0000000000000099E-2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.75" customHeight="1" x14ac:dyDescent="0.25">
      <c r="A11" s="1" t="s">
        <v>21</v>
      </c>
      <c r="B11" s="5">
        <v>4.8000000000000001E-2</v>
      </c>
      <c r="C11" s="5">
        <v>4.8000000000000001E-2</v>
      </c>
      <c r="D11" s="5">
        <v>4.8000000000000001E-2</v>
      </c>
      <c r="E11" s="5">
        <v>4.8000000000000001E-2</v>
      </c>
      <c r="F11" s="5">
        <v>4.8000000000000001E-2</v>
      </c>
      <c r="G11" s="5">
        <v>4.8000000000000001E-2</v>
      </c>
      <c r="H11" s="5">
        <v>4.8000000000000001E-2</v>
      </c>
      <c r="I11" s="5">
        <v>4.8000000000000001E-2</v>
      </c>
      <c r="J11" s="5">
        <v>4.8000000000000001E-2</v>
      </c>
      <c r="K11" s="5">
        <v>4.8000000000000001E-2</v>
      </c>
      <c r="L11" s="5">
        <v>4.8000000000000001E-2</v>
      </c>
      <c r="M11" s="5">
        <v>4.8000000000000001E-2</v>
      </c>
      <c r="N11" s="5">
        <v>4.8000000000000001E-2</v>
      </c>
      <c r="O11" s="5">
        <v>4.8000000000000001E-2</v>
      </c>
      <c r="P11" s="5">
        <v>4.8000000000000001E-2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ht="15.75" customHeight="1" x14ac:dyDescent="0.25">
      <c r="A12" s="1" t="s">
        <v>22</v>
      </c>
      <c r="B12" s="5">
        <v>4.3999999999999997E-2</v>
      </c>
      <c r="C12" s="5">
        <v>4.3999999999999997E-2</v>
      </c>
      <c r="D12" s="5">
        <v>4.3999999999999997E-2</v>
      </c>
      <c r="E12" s="5">
        <v>4.3999999999999997E-2</v>
      </c>
      <c r="F12" s="5">
        <v>4.3999999999999997E-2</v>
      </c>
      <c r="G12" s="5">
        <v>4.3999999999999997E-2</v>
      </c>
      <c r="H12" s="5">
        <v>4.3999999999999997E-2</v>
      </c>
      <c r="I12" s="5">
        <v>4.3999999999999997E-2</v>
      </c>
      <c r="J12" s="5">
        <v>4.3999999999999997E-2</v>
      </c>
      <c r="K12" s="5">
        <v>4.3999999999999997E-2</v>
      </c>
      <c r="L12" s="5">
        <v>4.3999999999999997E-2</v>
      </c>
      <c r="M12" s="5">
        <v>4.3999999999999997E-2</v>
      </c>
      <c r="N12" s="5">
        <v>4.3999999999999997E-2</v>
      </c>
      <c r="O12" s="5">
        <v>4.3999999999999997E-2</v>
      </c>
      <c r="P12" s="5">
        <v>4.3999999999999997E-2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4" spans="1:37" ht="15.75" customHeight="1" x14ac:dyDescent="0.25">
      <c r="A14" s="7" t="s">
        <v>23</v>
      </c>
      <c r="B14" s="7">
        <f t="shared" ref="B14:P14" si="5">B16-B21</f>
        <v>163217.36000000034</v>
      </c>
      <c r="C14" s="7">
        <f t="shared" si="5"/>
        <v>211091.04811999947</v>
      </c>
      <c r="D14" s="7">
        <f t="shared" si="5"/>
        <v>262030.88630594034</v>
      </c>
      <c r="E14" s="7">
        <f t="shared" si="5"/>
        <v>316200.83602990396</v>
      </c>
      <c r="F14" s="7">
        <f t="shared" si="5"/>
        <v>373773.18813011236</v>
      </c>
      <c r="G14" s="7">
        <f t="shared" si="5"/>
        <v>434928.97884682193</v>
      </c>
      <c r="H14" s="7">
        <f t="shared" si="5"/>
        <v>499858.42651733477</v>
      </c>
      <c r="I14" s="7">
        <f t="shared" si="5"/>
        <v>568761.38995384518</v>
      </c>
      <c r="J14" s="7">
        <f t="shared" si="5"/>
        <v>641847.84957863018</v>
      </c>
      <c r="K14" s="7">
        <f t="shared" si="5"/>
        <v>719338.41244422924</v>
      </c>
      <c r="L14" s="7">
        <f t="shared" si="5"/>
        <v>801464.84232212603</v>
      </c>
      <c r="M14" s="7">
        <f t="shared" si="5"/>
        <v>888470.6161020631</v>
      </c>
      <c r="N14" s="7">
        <f t="shared" si="5"/>
        <v>980611.50780559052</v>
      </c>
      <c r="O14" s="7">
        <f t="shared" si="5"/>
        <v>1078156.2015820593</v>
      </c>
      <c r="P14" s="7">
        <f t="shared" si="5"/>
        <v>1181386.9351229146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15.75" customHeight="1" x14ac:dyDescent="0.25">
      <c r="A16" s="7" t="s">
        <v>24</v>
      </c>
      <c r="B16" s="7">
        <f t="shared" ref="B16:P16" si="6">SUM(B17:B19)</f>
        <v>4243599.3600000003</v>
      </c>
      <c r="C16" s="7">
        <f t="shared" si="6"/>
        <v>4317862.3487999998</v>
      </c>
      <c r="D16" s="7">
        <f t="shared" si="6"/>
        <v>4393424.9399040006</v>
      </c>
      <c r="E16" s="7">
        <f t="shared" si="6"/>
        <v>4470309.8763523204</v>
      </c>
      <c r="F16" s="7">
        <f t="shared" si="6"/>
        <v>4548540.2991884872</v>
      </c>
      <c r="G16" s="7">
        <f t="shared" si="6"/>
        <v>4628139.7544242861</v>
      </c>
      <c r="H16" s="7">
        <f t="shared" si="6"/>
        <v>4709132.2001267113</v>
      </c>
      <c r="I16" s="7">
        <f t="shared" si="6"/>
        <v>4791542.0136289289</v>
      </c>
      <c r="J16" s="7">
        <f t="shared" si="6"/>
        <v>4875393.9988674354</v>
      </c>
      <c r="K16" s="7">
        <f t="shared" si="6"/>
        <v>4960713.3938476155</v>
      </c>
      <c r="L16" s="7">
        <f t="shared" si="6"/>
        <v>5047525.8782399492</v>
      </c>
      <c r="M16" s="7">
        <f t="shared" si="6"/>
        <v>5135857.5811091494</v>
      </c>
      <c r="N16" s="7">
        <f t="shared" si="6"/>
        <v>5225735.0887785591</v>
      </c>
      <c r="O16" s="7">
        <f t="shared" si="6"/>
        <v>5317185.4528321847</v>
      </c>
      <c r="P16" s="7">
        <f t="shared" si="6"/>
        <v>5410236.1982567487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5.75" customHeight="1" x14ac:dyDescent="0.25">
      <c r="A17" s="7" t="s">
        <v>25</v>
      </c>
      <c r="B17" s="7">
        <f t="shared" ref="B17:P17" si="7">B12*B2</f>
        <v>3902976</v>
      </c>
      <c r="C17" s="7">
        <f t="shared" si="7"/>
        <v>3971278.0799999996</v>
      </c>
      <c r="D17" s="7">
        <f t="shared" si="7"/>
        <v>4040775.4464000002</v>
      </c>
      <c r="E17" s="7">
        <f t="shared" si="7"/>
        <v>4111489.0167120006</v>
      </c>
      <c r="F17" s="7">
        <f t="shared" si="7"/>
        <v>4183440.0745044611</v>
      </c>
      <c r="G17" s="7">
        <f t="shared" si="7"/>
        <v>4256650.2758082896</v>
      </c>
      <c r="H17" s="7">
        <f t="shared" si="7"/>
        <v>4331141.655634935</v>
      </c>
      <c r="I17" s="7">
        <f t="shared" si="7"/>
        <v>4406936.6346085463</v>
      </c>
      <c r="J17" s="7">
        <f t="shared" si="7"/>
        <v>4484058.0257141963</v>
      </c>
      <c r="K17" s="7">
        <f t="shared" si="7"/>
        <v>4562529.0411641952</v>
      </c>
      <c r="L17" s="7">
        <f t="shared" si="7"/>
        <v>4642373.2993845688</v>
      </c>
      <c r="M17" s="7">
        <f t="shared" si="7"/>
        <v>4723614.8321237992</v>
      </c>
      <c r="N17" s="7">
        <f t="shared" si="7"/>
        <v>4806278.0916859657</v>
      </c>
      <c r="O17" s="7">
        <f t="shared" si="7"/>
        <v>4890387.9582904708</v>
      </c>
      <c r="P17" s="7">
        <f t="shared" si="7"/>
        <v>4975969.7475605542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5.75" customHeight="1" x14ac:dyDescent="0.25">
      <c r="A18" s="7" t="s">
        <v>26</v>
      </c>
      <c r="B18" s="7">
        <f t="shared" ref="B18:P18" si="8">B11*B10*B2</f>
        <v>340623.35999999999</v>
      </c>
      <c r="C18" s="7">
        <f t="shared" si="8"/>
        <v>346584.26880000002</v>
      </c>
      <c r="D18" s="7">
        <f t="shared" si="8"/>
        <v>352649.49350400007</v>
      </c>
      <c r="E18" s="7">
        <f t="shared" si="8"/>
        <v>358820.85964032006</v>
      </c>
      <c r="F18" s="7">
        <f t="shared" si="8"/>
        <v>365100.22468402574</v>
      </c>
      <c r="G18" s="7">
        <f t="shared" si="8"/>
        <v>371489.4786159962</v>
      </c>
      <c r="H18" s="7">
        <f t="shared" si="8"/>
        <v>377990.54449177615</v>
      </c>
      <c r="I18" s="7">
        <f t="shared" si="8"/>
        <v>384605.3790203823</v>
      </c>
      <c r="J18" s="7">
        <f t="shared" si="8"/>
        <v>391335.973153239</v>
      </c>
      <c r="K18" s="7">
        <f t="shared" si="8"/>
        <v>398184.3526834207</v>
      </c>
      <c r="L18" s="7">
        <f t="shared" si="8"/>
        <v>405152.57885538059</v>
      </c>
      <c r="M18" s="7">
        <f t="shared" si="8"/>
        <v>412242.74898534978</v>
      </c>
      <c r="N18" s="7">
        <f t="shared" si="8"/>
        <v>419456.99709259393</v>
      </c>
      <c r="O18" s="7">
        <f t="shared" si="8"/>
        <v>426797.49454171438</v>
      </c>
      <c r="P18" s="7">
        <f t="shared" si="8"/>
        <v>434266.45069619437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5.75" customHeight="1" x14ac:dyDescent="0.25">
      <c r="A21" s="7" t="s">
        <v>28</v>
      </c>
      <c r="B21" s="7">
        <f t="shared" ref="B21:P21" si="9">SUM(B22:B27)</f>
        <v>4080382</v>
      </c>
      <c r="C21" s="7">
        <f t="shared" si="9"/>
        <v>4106771.3006800003</v>
      </c>
      <c r="D21" s="7">
        <f t="shared" si="9"/>
        <v>4131394.0535980603</v>
      </c>
      <c r="E21" s="7">
        <f t="shared" si="9"/>
        <v>4154109.0403224165</v>
      </c>
      <c r="F21" s="7">
        <f t="shared" si="9"/>
        <v>4174767.1110583749</v>
      </c>
      <c r="G21" s="7">
        <f t="shared" si="9"/>
        <v>4193210.7755774641</v>
      </c>
      <c r="H21" s="7">
        <f t="shared" si="9"/>
        <v>4209273.7736093765</v>
      </c>
      <c r="I21" s="7">
        <f t="shared" si="9"/>
        <v>4222780.6236750837</v>
      </c>
      <c r="J21" s="7">
        <f t="shared" si="9"/>
        <v>4233546.1492888052</v>
      </c>
      <c r="K21" s="7">
        <f t="shared" si="9"/>
        <v>4241374.9814033862</v>
      </c>
      <c r="L21" s="7">
        <f t="shared" si="9"/>
        <v>4246061.0359178232</v>
      </c>
      <c r="M21" s="7">
        <f t="shared" si="9"/>
        <v>4247386.9650070863</v>
      </c>
      <c r="N21" s="7">
        <f t="shared" si="9"/>
        <v>4245123.5809729686</v>
      </c>
      <c r="O21" s="7">
        <f t="shared" si="9"/>
        <v>4239029.2512501255</v>
      </c>
      <c r="P21" s="7">
        <f t="shared" si="9"/>
        <v>4228849.2631338341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7" t="s">
        <v>29</v>
      </c>
      <c r="B22" s="7">
        <v>1010000</v>
      </c>
      <c r="C22" s="7">
        <f t="shared" ref="C22:P22" si="10">B22*(1+C$3)</f>
        <v>1027675.0000000001</v>
      </c>
      <c r="D22" s="7">
        <f t="shared" si="10"/>
        <v>1045659.3125000002</v>
      </c>
      <c r="E22" s="7">
        <f t="shared" si="10"/>
        <v>1063958.3504687503</v>
      </c>
      <c r="F22" s="7">
        <f t="shared" si="10"/>
        <v>1082577.6216019536</v>
      </c>
      <c r="G22" s="7">
        <f t="shared" si="10"/>
        <v>1101522.729979988</v>
      </c>
      <c r="H22" s="7">
        <f t="shared" si="10"/>
        <v>1120799.3777546377</v>
      </c>
      <c r="I22" s="7">
        <f t="shared" si="10"/>
        <v>1140413.3668653439</v>
      </c>
      <c r="J22" s="7">
        <f t="shared" si="10"/>
        <v>1160370.6007854876</v>
      </c>
      <c r="K22" s="7">
        <f t="shared" si="10"/>
        <v>1180677.0862992336</v>
      </c>
      <c r="L22" s="7">
        <f t="shared" si="10"/>
        <v>1201338.9353094702</v>
      </c>
      <c r="M22" s="7">
        <f t="shared" si="10"/>
        <v>1222362.366677386</v>
      </c>
      <c r="N22" s="7">
        <f t="shared" si="10"/>
        <v>1243753.7080942404</v>
      </c>
      <c r="O22" s="7">
        <f t="shared" si="10"/>
        <v>1265519.3979858898</v>
      </c>
      <c r="P22" s="7">
        <f t="shared" si="10"/>
        <v>1287665.987450643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7" t="s">
        <v>30</v>
      </c>
      <c r="B23" s="7">
        <v>0</v>
      </c>
      <c r="C23" s="7">
        <f t="shared" ref="C23:P23" si="11">B23*(1+C$3)</f>
        <v>0</v>
      </c>
      <c r="D23" s="7">
        <f t="shared" si="11"/>
        <v>0</v>
      </c>
      <c r="E23" s="7">
        <f t="shared" si="11"/>
        <v>0</v>
      </c>
      <c r="F23" s="7">
        <f t="shared" si="11"/>
        <v>0</v>
      </c>
      <c r="G23" s="7">
        <f t="shared" si="11"/>
        <v>0</v>
      </c>
      <c r="H23" s="7">
        <f t="shared" si="11"/>
        <v>0</v>
      </c>
      <c r="I23" s="7">
        <f t="shared" si="11"/>
        <v>0</v>
      </c>
      <c r="J23" s="7">
        <f t="shared" si="11"/>
        <v>0</v>
      </c>
      <c r="K23" s="7">
        <f t="shared" si="11"/>
        <v>0</v>
      </c>
      <c r="L23" s="7">
        <f t="shared" si="11"/>
        <v>0</v>
      </c>
      <c r="M23" s="7">
        <f t="shared" si="11"/>
        <v>0</v>
      </c>
      <c r="N23" s="7">
        <f t="shared" si="11"/>
        <v>0</v>
      </c>
      <c r="O23" s="7">
        <f t="shared" si="11"/>
        <v>0</v>
      </c>
      <c r="P23" s="7">
        <f t="shared" si="11"/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7" t="s">
        <v>31</v>
      </c>
      <c r="B24" s="7">
        <v>250000</v>
      </c>
      <c r="C24" s="7">
        <f t="shared" ref="C24:P24" si="12">B24*(1+C$3)</f>
        <v>254375.00000000003</v>
      </c>
      <c r="D24" s="7">
        <f t="shared" si="12"/>
        <v>258826.56250000006</v>
      </c>
      <c r="E24" s="7">
        <f t="shared" si="12"/>
        <v>263356.02734375006</v>
      </c>
      <c r="F24" s="7">
        <f t="shared" si="12"/>
        <v>267964.75782226567</v>
      </c>
      <c r="G24" s="7">
        <f t="shared" si="12"/>
        <v>272654.14108415536</v>
      </c>
      <c r="H24" s="7">
        <f t="shared" si="12"/>
        <v>277425.58855312812</v>
      </c>
      <c r="I24" s="7">
        <f t="shared" si="12"/>
        <v>282280.53635280789</v>
      </c>
      <c r="J24" s="7">
        <f t="shared" si="12"/>
        <v>287220.44573898206</v>
      </c>
      <c r="K24" s="7">
        <f t="shared" si="12"/>
        <v>292246.80353941425</v>
      </c>
      <c r="L24" s="7">
        <f t="shared" si="12"/>
        <v>297361.12260135403</v>
      </c>
      <c r="M24" s="7">
        <f t="shared" si="12"/>
        <v>302564.94224687776</v>
      </c>
      <c r="N24" s="7">
        <f t="shared" si="12"/>
        <v>307859.82873619813</v>
      </c>
      <c r="O24" s="7">
        <f t="shared" si="12"/>
        <v>313247.37573908165</v>
      </c>
      <c r="P24" s="7">
        <f t="shared" si="12"/>
        <v>318729.2048145156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7" t="s">
        <v>32</v>
      </c>
      <c r="B25" s="7">
        <f>B2*0.008</f>
        <v>709632</v>
      </c>
      <c r="C25" s="7">
        <f t="shared" ref="C25:P25" si="13">B25*(1+C$3)</f>
        <v>722050.56000000006</v>
      </c>
      <c r="D25" s="7">
        <f t="shared" si="13"/>
        <v>734686.44480000006</v>
      </c>
      <c r="E25" s="7">
        <f t="shared" si="13"/>
        <v>747543.45758400008</v>
      </c>
      <c r="F25" s="7">
        <f t="shared" si="13"/>
        <v>760625.46809172013</v>
      </c>
      <c r="G25" s="7">
        <f t="shared" si="13"/>
        <v>773936.41378332523</v>
      </c>
      <c r="H25" s="7">
        <f t="shared" si="13"/>
        <v>787480.30102453346</v>
      </c>
      <c r="I25" s="7">
        <f t="shared" si="13"/>
        <v>801261.20629246288</v>
      </c>
      <c r="J25" s="7">
        <f t="shared" si="13"/>
        <v>815283.27740258106</v>
      </c>
      <c r="K25" s="7">
        <f t="shared" si="13"/>
        <v>829550.73475712631</v>
      </c>
      <c r="L25" s="7">
        <f t="shared" si="13"/>
        <v>844067.87261537602</v>
      </c>
      <c r="M25" s="7">
        <f t="shared" si="13"/>
        <v>858839.06038614514</v>
      </c>
      <c r="N25" s="7">
        <f t="shared" si="13"/>
        <v>873868.74394290277</v>
      </c>
      <c r="O25" s="7">
        <f t="shared" si="13"/>
        <v>889161.4469619036</v>
      </c>
      <c r="P25" s="7">
        <f t="shared" si="13"/>
        <v>904721.77228373697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7" t="s">
        <v>33</v>
      </c>
      <c r="B26" s="7">
        <v>700000</v>
      </c>
      <c r="C26" s="7">
        <v>700000</v>
      </c>
      <c r="D26" s="7">
        <v>700000</v>
      </c>
      <c r="E26" s="7">
        <v>700000</v>
      </c>
      <c r="F26" s="7">
        <v>700000</v>
      </c>
      <c r="G26" s="7">
        <v>700000</v>
      </c>
      <c r="H26" s="7">
        <v>700000</v>
      </c>
      <c r="I26" s="7">
        <v>700000</v>
      </c>
      <c r="J26" s="7">
        <v>700000</v>
      </c>
      <c r="K26" s="7">
        <v>700000</v>
      </c>
      <c r="L26" s="7">
        <v>700000</v>
      </c>
      <c r="M26" s="7">
        <v>700000</v>
      </c>
      <c r="N26" s="7">
        <v>700000</v>
      </c>
      <c r="O26" s="7">
        <v>700000</v>
      </c>
      <c r="P26" s="7">
        <v>700000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7" t="s">
        <v>34</v>
      </c>
      <c r="B27" s="7">
        <f t="shared" ref="B27:P27" si="14">B8*-B7</f>
        <v>1410750</v>
      </c>
      <c r="C27" s="7">
        <f t="shared" si="14"/>
        <v>1402670.74068</v>
      </c>
      <c r="D27" s="7">
        <f t="shared" si="14"/>
        <v>1392221.7337980601</v>
      </c>
      <c r="E27" s="7">
        <f t="shared" si="14"/>
        <v>1379251.2049259162</v>
      </c>
      <c r="F27" s="7">
        <f t="shared" si="14"/>
        <v>1363599.2635424358</v>
      </c>
      <c r="G27" s="7">
        <f t="shared" si="14"/>
        <v>1345097.4907299953</v>
      </c>
      <c r="H27" s="7">
        <f t="shared" si="14"/>
        <v>1323568.5062770776</v>
      </c>
      <c r="I27" s="7">
        <f t="shared" si="14"/>
        <v>1298825.5141644697</v>
      </c>
      <c r="J27" s="7">
        <f t="shared" si="14"/>
        <v>1270671.8253617543</v>
      </c>
      <c r="K27" s="7">
        <f t="shared" si="14"/>
        <v>1238900.3568076121</v>
      </c>
      <c r="L27" s="7">
        <f t="shared" si="14"/>
        <v>1203293.1053916228</v>
      </c>
      <c r="M27" s="7">
        <f t="shared" si="14"/>
        <v>1163620.5956966775</v>
      </c>
      <c r="N27" s="7">
        <f t="shared" si="14"/>
        <v>1119641.3001996276</v>
      </c>
      <c r="O27" s="7">
        <f t="shared" si="14"/>
        <v>1071101.0305632509</v>
      </c>
      <c r="P27" s="7">
        <f t="shared" si="14"/>
        <v>1017732.2985849387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K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7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7" ht="15.75" customHeight="1" x14ac:dyDescent="0.25">
      <c r="A2" s="7" t="s">
        <v>12</v>
      </c>
      <c r="B2" s="7">
        <v>863047500</v>
      </c>
      <c r="C2" s="7">
        <f t="shared" ref="C2:P2" si="0">B2*(1+B3)</f>
        <v>879876926.25000012</v>
      </c>
      <c r="D2" s="7">
        <f t="shared" si="0"/>
        <v>897034526.31187522</v>
      </c>
      <c r="E2" s="7">
        <f t="shared" si="0"/>
        <v>914526699.57495689</v>
      </c>
      <c r="F2" s="7">
        <f t="shared" si="0"/>
        <v>932359970.21666861</v>
      </c>
      <c r="G2" s="7">
        <f t="shared" si="0"/>
        <v>950540989.6358937</v>
      </c>
      <c r="H2" s="7">
        <f t="shared" si="0"/>
        <v>969076538.93379366</v>
      </c>
      <c r="I2" s="7">
        <f t="shared" si="0"/>
        <v>987973531.4430027</v>
      </c>
      <c r="J2" s="7">
        <f t="shared" si="0"/>
        <v>1007239015.3061414</v>
      </c>
      <c r="K2" s="7">
        <f t="shared" si="0"/>
        <v>1026880176.1046112</v>
      </c>
      <c r="L2" s="7">
        <f t="shared" si="0"/>
        <v>1046904339.5386511</v>
      </c>
      <c r="M2" s="7">
        <f t="shared" si="0"/>
        <v>1067318974.1596549</v>
      </c>
      <c r="N2" s="7">
        <f t="shared" si="0"/>
        <v>1088131694.1557682</v>
      </c>
      <c r="O2" s="7">
        <f t="shared" si="0"/>
        <v>1109350262.1918056</v>
      </c>
      <c r="P2" s="7">
        <f t="shared" si="0"/>
        <v>1130982592.3045459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customHeight="1" x14ac:dyDescent="0.25">
      <c r="A3" s="5" t="s">
        <v>13</v>
      </c>
      <c r="B3" s="5">
        <v>1.95E-2</v>
      </c>
      <c r="C3" s="5">
        <v>1.95E-2</v>
      </c>
      <c r="D3" s="5">
        <v>1.95E-2</v>
      </c>
      <c r="E3" s="5">
        <v>1.95E-2</v>
      </c>
      <c r="F3" s="5">
        <v>1.95E-2</v>
      </c>
      <c r="G3" s="5">
        <v>1.95E-2</v>
      </c>
      <c r="H3" s="5">
        <v>1.95E-2</v>
      </c>
      <c r="I3" s="5">
        <v>1.95E-2</v>
      </c>
      <c r="J3" s="5">
        <v>1.95E-2</v>
      </c>
      <c r="K3" s="5">
        <v>1.95E-2</v>
      </c>
      <c r="L3" s="5">
        <v>1.95E-2</v>
      </c>
      <c r="M3" s="5">
        <v>1.95E-2</v>
      </c>
      <c r="N3" s="5">
        <v>1.95E-2</v>
      </c>
      <c r="O3" s="5">
        <v>1.95E-2</v>
      </c>
      <c r="P3" s="5">
        <v>1.95E-2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 x14ac:dyDescent="0.25">
      <c r="A4" s="6" t="s">
        <v>14</v>
      </c>
      <c r="B4" s="6">
        <v>29010000</v>
      </c>
      <c r="C4" s="6">
        <f t="shared" ref="C4:P4" si="1">B4*(1+B5)</f>
        <v>29314605</v>
      </c>
      <c r="D4" s="6">
        <f t="shared" si="1"/>
        <v>29622408.352499999</v>
      </c>
      <c r="E4" s="6">
        <f t="shared" si="1"/>
        <v>29933443.640201248</v>
      </c>
      <c r="F4" s="6">
        <f t="shared" si="1"/>
        <v>30247744.798423361</v>
      </c>
      <c r="G4" s="6">
        <f t="shared" si="1"/>
        <v>30565346.118806805</v>
      </c>
      <c r="H4" s="6">
        <f t="shared" si="1"/>
        <v>30886282.253054276</v>
      </c>
      <c r="I4" s="6">
        <f t="shared" si="1"/>
        <v>31210588.216711346</v>
      </c>
      <c r="J4" s="6">
        <f t="shared" si="1"/>
        <v>31538299.392986815</v>
      </c>
      <c r="K4" s="6">
        <f t="shared" si="1"/>
        <v>31869451.536613174</v>
      </c>
      <c r="L4" s="6">
        <f t="shared" si="1"/>
        <v>32204080.777747612</v>
      </c>
      <c r="M4" s="6">
        <f t="shared" si="1"/>
        <v>32542223.625913963</v>
      </c>
      <c r="N4" s="6">
        <f t="shared" si="1"/>
        <v>32883916.973986059</v>
      </c>
      <c r="O4" s="6">
        <f t="shared" si="1"/>
        <v>33229198.102212913</v>
      </c>
      <c r="P4" s="6">
        <f t="shared" si="1"/>
        <v>33578104.682286151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ht="15.75" customHeight="1" x14ac:dyDescent="0.25">
      <c r="A5" s="5" t="s">
        <v>15</v>
      </c>
      <c r="B5" s="5">
        <v>1.0500000000000001E-2</v>
      </c>
      <c r="C5" s="5">
        <v>1.0500000000000001E-2</v>
      </c>
      <c r="D5" s="5">
        <v>1.0500000000000001E-2</v>
      </c>
      <c r="E5" s="5">
        <v>1.0500000000000001E-2</v>
      </c>
      <c r="F5" s="5">
        <v>1.0500000000000001E-2</v>
      </c>
      <c r="G5" s="5">
        <v>1.0500000000000001E-2</v>
      </c>
      <c r="H5" s="5">
        <v>1.0500000000000001E-2</v>
      </c>
      <c r="I5" s="5">
        <v>1.0500000000000001E-2</v>
      </c>
      <c r="J5" s="5">
        <v>1.0500000000000001E-2</v>
      </c>
      <c r="K5" s="5">
        <v>1.0500000000000001E-2</v>
      </c>
      <c r="L5" s="5">
        <v>1.0500000000000001E-2</v>
      </c>
      <c r="M5" s="5">
        <v>1.0500000000000001E-2</v>
      </c>
      <c r="N5" s="5">
        <v>1.0500000000000001E-2</v>
      </c>
      <c r="O5" s="5">
        <v>1.0500000000000001E-2</v>
      </c>
      <c r="P5" s="5">
        <v>1.0500000000000001E-2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 x14ac:dyDescent="0.25">
      <c r="A6" s="9" t="s">
        <v>16</v>
      </c>
      <c r="B6" s="9">
        <f t="shared" ref="B6:P6" si="2">B2/B4</f>
        <v>29.75</v>
      </c>
      <c r="C6" s="9">
        <f t="shared" si="2"/>
        <v>30.014967837704113</v>
      </c>
      <c r="D6" s="9">
        <f t="shared" si="2"/>
        <v>30.282295606669319</v>
      </c>
      <c r="E6" s="9">
        <f t="shared" si="2"/>
        <v>30.552004325580775</v>
      </c>
      <c r="F6" s="9">
        <f t="shared" si="2"/>
        <v>30.82411520032618</v>
      </c>
      <c r="G6" s="9">
        <f t="shared" si="2"/>
        <v>31.098649625663079</v>
      </c>
      <c r="H6" s="9">
        <f t="shared" si="2"/>
        <v>31.375629186901051</v>
      </c>
      <c r="I6" s="9">
        <f t="shared" si="2"/>
        <v>31.655075661598836</v>
      </c>
      <c r="J6" s="9">
        <f t="shared" si="2"/>
        <v>31.937011021276611</v>
      </c>
      <c r="K6" s="9">
        <f t="shared" si="2"/>
        <v>32.221457433143499</v>
      </c>
      <c r="L6" s="9">
        <f t="shared" si="2"/>
        <v>32.508437261840477</v>
      </c>
      <c r="M6" s="9">
        <f t="shared" si="2"/>
        <v>32.797973071198783</v>
      </c>
      <c r="N6" s="9">
        <f t="shared" si="2"/>
        <v>33.090087626014011</v>
      </c>
      <c r="O6" s="9">
        <f t="shared" si="2"/>
        <v>33.384803893836001</v>
      </c>
      <c r="P6" s="9">
        <f t="shared" si="2"/>
        <v>33.682145046774671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.75" customHeight="1" x14ac:dyDescent="0.25">
      <c r="A7" s="7" t="s">
        <v>17</v>
      </c>
      <c r="B7" s="7">
        <v>-705500000</v>
      </c>
      <c r="C7" s="7">
        <f t="shared" ref="C7:P7" si="3">B7+B14</f>
        <v>-702717939.64999998</v>
      </c>
      <c r="D7" s="7">
        <f t="shared" si="3"/>
        <v>-699220056.70917499</v>
      </c>
      <c r="E7" s="7">
        <f t="shared" si="3"/>
        <v>-694965929.74044394</v>
      </c>
      <c r="F7" s="7">
        <f t="shared" si="3"/>
        <v>-689913290.57284021</v>
      </c>
      <c r="G7" s="7">
        <f t="shared" si="3"/>
        <v>-684017945.94956648</v>
      </c>
      <c r="H7" s="7">
        <f t="shared" si="3"/>
        <v>-677233695.95456111</v>
      </c>
      <c r="I7" s="7">
        <f t="shared" si="3"/>
        <v>-669512249.08701229</v>
      </c>
      <c r="J7" s="7">
        <f t="shared" si="3"/>
        <v>-660803133.84799981</v>
      </c>
      <c r="K7" s="7">
        <f t="shared" si="3"/>
        <v>-651053606.69797814</v>
      </c>
      <c r="L7" s="7">
        <f t="shared" si="3"/>
        <v>-640208556.23812878</v>
      </c>
      <c r="M7" s="7">
        <f t="shared" si="3"/>
        <v>-628210403.46269393</v>
      </c>
      <c r="N7" s="7">
        <f t="shared" si="3"/>
        <v>-614998997.92325497</v>
      </c>
      <c r="O7" s="7">
        <f t="shared" si="3"/>
        <v>-600511509.6395185</v>
      </c>
      <c r="P7" s="7">
        <f t="shared" si="3"/>
        <v>-584682316.58451962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ht="15.75" customHeight="1" x14ac:dyDescent="0.25">
      <c r="A8" s="5" t="s">
        <v>18</v>
      </c>
      <c r="B8" s="5">
        <v>0.04</v>
      </c>
      <c r="C8" s="5">
        <v>0.04</v>
      </c>
      <c r="D8" s="5">
        <v>0.04</v>
      </c>
      <c r="E8" s="5">
        <v>0.04</v>
      </c>
      <c r="F8" s="5">
        <v>0.04</v>
      </c>
      <c r="G8" s="5">
        <v>0.04</v>
      </c>
      <c r="H8" s="5">
        <v>0.04</v>
      </c>
      <c r="I8" s="5">
        <v>0.04</v>
      </c>
      <c r="J8" s="5">
        <v>0.04</v>
      </c>
      <c r="K8" s="5">
        <v>0.04</v>
      </c>
      <c r="L8" s="5">
        <v>0.04</v>
      </c>
      <c r="M8" s="5">
        <v>0.04</v>
      </c>
      <c r="N8" s="5">
        <v>0.04</v>
      </c>
      <c r="O8" s="5">
        <v>0.04</v>
      </c>
      <c r="P8" s="5">
        <v>0.04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.75" customHeight="1" x14ac:dyDescent="0.25">
      <c r="A9" s="1" t="s">
        <v>19</v>
      </c>
      <c r="B9" s="5">
        <f t="shared" ref="B9:P9" si="4">B7/B2</f>
        <v>-0.81745211010981433</v>
      </c>
      <c r="C9" s="5">
        <f t="shared" si="4"/>
        <v>-0.79865481033234431</v>
      </c>
      <c r="D9" s="5">
        <f t="shared" si="4"/>
        <v>-0.77947953640535195</v>
      </c>
      <c r="E9" s="5">
        <f t="shared" si="4"/>
        <v>-0.75991868806393748</v>
      </c>
      <c r="F9" s="5">
        <f t="shared" si="4"/>
        <v>-0.73996451221786486</v>
      </c>
      <c r="G9" s="5">
        <f t="shared" si="4"/>
        <v>-0.71960909987856569</v>
      </c>
      <c r="H9" s="5">
        <f t="shared" si="4"/>
        <v>-0.69884438302435159</v>
      </c>
      <c r="I9" s="5">
        <f t="shared" si="4"/>
        <v>-0.67766213140259335</v>
      </c>
      <c r="J9" s="5">
        <f t="shared" si="4"/>
        <v>-0.65605394926759719</v>
      </c>
      <c r="K9" s="5">
        <f t="shared" si="4"/>
        <v>-0.63401127205288799</v>
      </c>
      <c r="L9" s="5">
        <f t="shared" si="4"/>
        <v>-0.61152536297657845</v>
      </c>
      <c r="M9" s="5">
        <f t="shared" si="4"/>
        <v>-0.58858730957847949</v>
      </c>
      <c r="N9" s="5">
        <f t="shared" si="4"/>
        <v>-0.56518802018757908</v>
      </c>
      <c r="O9" s="5">
        <f t="shared" si="4"/>
        <v>-0.54131822031848997</v>
      </c>
      <c r="P9" s="5">
        <f t="shared" si="4"/>
        <v>-0.51696844899543692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ht="15.75" customHeight="1" x14ac:dyDescent="0.25">
      <c r="A10" s="1" t="s">
        <v>20</v>
      </c>
      <c r="B10" s="1">
        <v>0.17</v>
      </c>
      <c r="C10" s="1">
        <v>0.17</v>
      </c>
      <c r="D10" s="1">
        <v>0.17</v>
      </c>
      <c r="E10" s="1">
        <v>0.17</v>
      </c>
      <c r="F10" s="1">
        <v>0.17</v>
      </c>
      <c r="G10" s="1">
        <v>0.17</v>
      </c>
      <c r="H10" s="1">
        <v>0.17</v>
      </c>
      <c r="I10" s="1">
        <v>0.17</v>
      </c>
      <c r="J10" s="1">
        <v>0.17</v>
      </c>
      <c r="K10" s="1">
        <v>0.17</v>
      </c>
      <c r="L10" s="1">
        <v>0.17</v>
      </c>
      <c r="M10" s="1">
        <v>0.17</v>
      </c>
      <c r="N10" s="1">
        <v>0.17</v>
      </c>
      <c r="O10" s="1">
        <v>0.17</v>
      </c>
      <c r="P10" s="1">
        <v>0.17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ht="15.75" customHeight="1" x14ac:dyDescent="0.25">
      <c r="A11" s="1" t="s">
        <v>21</v>
      </c>
      <c r="B11" s="5">
        <v>6.8000000000000005E-2</v>
      </c>
      <c r="C11" s="5">
        <v>6.8000000000000005E-2</v>
      </c>
      <c r="D11" s="5">
        <v>6.8000000000000005E-2</v>
      </c>
      <c r="E11" s="5">
        <v>6.8000000000000005E-2</v>
      </c>
      <c r="F11" s="5">
        <v>6.8000000000000005E-2</v>
      </c>
      <c r="G11" s="5">
        <v>6.8000000000000005E-2</v>
      </c>
      <c r="H11" s="5">
        <v>6.8000000000000005E-2</v>
      </c>
      <c r="I11" s="5">
        <v>6.8000000000000005E-2</v>
      </c>
      <c r="J11" s="5">
        <v>6.8000000000000005E-2</v>
      </c>
      <c r="K11" s="5">
        <v>6.8000000000000005E-2</v>
      </c>
      <c r="L11" s="5">
        <v>6.8000000000000005E-2</v>
      </c>
      <c r="M11" s="5">
        <v>6.8000000000000005E-2</v>
      </c>
      <c r="N11" s="5">
        <v>6.8000000000000005E-2</v>
      </c>
      <c r="O11" s="5">
        <v>6.8000000000000005E-2</v>
      </c>
      <c r="P11" s="5">
        <v>6.8000000000000005E-2</v>
      </c>
    </row>
    <row r="12" spans="1:37" ht="15.75" customHeight="1" x14ac:dyDescent="0.25">
      <c r="A12" s="1" t="s">
        <v>22</v>
      </c>
      <c r="B12" s="5">
        <v>6.4000000000000001E-2</v>
      </c>
      <c r="C12" s="5">
        <v>6.4000000000000001E-2</v>
      </c>
      <c r="D12" s="5">
        <v>6.4000000000000001E-2</v>
      </c>
      <c r="E12" s="5">
        <v>6.4000000000000001E-2</v>
      </c>
      <c r="F12" s="5">
        <v>6.4000000000000001E-2</v>
      </c>
      <c r="G12" s="5">
        <v>6.4000000000000001E-2</v>
      </c>
      <c r="H12" s="5">
        <v>6.4000000000000001E-2</v>
      </c>
      <c r="I12" s="5">
        <v>6.4000000000000001E-2</v>
      </c>
      <c r="J12" s="5">
        <v>6.4000000000000001E-2</v>
      </c>
      <c r="K12" s="5">
        <v>6.4000000000000001E-2</v>
      </c>
      <c r="L12" s="5">
        <v>6.4000000000000001E-2</v>
      </c>
      <c r="M12" s="5">
        <v>6.4000000000000001E-2</v>
      </c>
      <c r="N12" s="5">
        <v>6.4000000000000001E-2</v>
      </c>
      <c r="O12" s="5">
        <v>6.4000000000000001E-2</v>
      </c>
      <c r="P12" s="5">
        <v>6.4000000000000001E-2</v>
      </c>
    </row>
    <row r="14" spans="1:37" ht="15.75" customHeight="1" x14ac:dyDescent="0.25">
      <c r="A14" s="7" t="s">
        <v>23</v>
      </c>
      <c r="B14" s="7">
        <f t="shared" ref="B14:P14" si="5">B16-B21</f>
        <v>2782060.3500000015</v>
      </c>
      <c r="C14" s="7">
        <f t="shared" si="5"/>
        <v>3497882.9408250079</v>
      </c>
      <c r="D14" s="7">
        <f t="shared" si="5"/>
        <v>4254126.9687310979</v>
      </c>
      <c r="E14" s="7">
        <f t="shared" si="5"/>
        <v>5052639.167603761</v>
      </c>
      <c r="F14" s="7">
        <f t="shared" si="5"/>
        <v>5895344.6232737303</v>
      </c>
      <c r="G14" s="7">
        <f t="shared" si="5"/>
        <v>6784249.9950053543</v>
      </c>
      <c r="H14" s="7">
        <f t="shared" si="5"/>
        <v>7721446.8675488085</v>
      </c>
      <c r="I14" s="7">
        <f t="shared" si="5"/>
        <v>8709115.2390125394</v>
      </c>
      <c r="J14" s="7">
        <f t="shared" si="5"/>
        <v>9749527.1500216424</v>
      </c>
      <c r="K14" s="7">
        <f t="shared" si="5"/>
        <v>10845050.459849373</v>
      </c>
      <c r="L14" s="7">
        <f t="shared" si="5"/>
        <v>11998152.775434844</v>
      </c>
      <c r="M14" s="7">
        <f t="shared" si="5"/>
        <v>13211405.539438978</v>
      </c>
      <c r="N14" s="7">
        <f t="shared" si="5"/>
        <v>14487488.283736482</v>
      </c>
      <c r="O14" s="7">
        <f t="shared" si="5"/>
        <v>15829193.054998919</v>
      </c>
      <c r="P14" s="7">
        <f t="shared" si="5"/>
        <v>17239429.019290194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15.75" customHeight="1" x14ac:dyDescent="0.25">
      <c r="A16" s="7" t="s">
        <v>24</v>
      </c>
      <c r="B16" s="7">
        <f t="shared" ref="B16:P16" si="6">SUM(B17:B19)</f>
        <v>65211869.100000001</v>
      </c>
      <c r="C16" s="7">
        <f t="shared" si="6"/>
        <v>66483500.547450013</v>
      </c>
      <c r="D16" s="7">
        <f t="shared" si="6"/>
        <v>67779928.808125287</v>
      </c>
      <c r="E16" s="7">
        <f t="shared" si="6"/>
        <v>69101637.419883743</v>
      </c>
      <c r="F16" s="7">
        <f t="shared" si="6"/>
        <v>70449119.349571481</v>
      </c>
      <c r="G16" s="7">
        <f t="shared" si="6"/>
        <v>71822877.176888138</v>
      </c>
      <c r="H16" s="7">
        <f t="shared" si="6"/>
        <v>73223423.281837448</v>
      </c>
      <c r="I16" s="7">
        <f t="shared" si="6"/>
        <v>74651280.035833284</v>
      </c>
      <c r="J16" s="7">
        <f t="shared" si="6"/>
        <v>76106979.996532038</v>
      </c>
      <c r="K16" s="7">
        <f t="shared" si="6"/>
        <v>77591066.106464416</v>
      </c>
      <c r="L16" s="7">
        <f t="shared" si="6"/>
        <v>79104091.895540476</v>
      </c>
      <c r="M16" s="7">
        <f t="shared" si="6"/>
        <v>80646621.687503532</v>
      </c>
      <c r="N16" s="7">
        <f t="shared" si="6"/>
        <v>82219230.810409844</v>
      </c>
      <c r="O16" s="7">
        <f t="shared" si="6"/>
        <v>83822505.811212823</v>
      </c>
      <c r="P16" s="7">
        <f t="shared" si="6"/>
        <v>85457044.67453149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5.75" customHeight="1" x14ac:dyDescent="0.25">
      <c r="A17" s="7" t="s">
        <v>25</v>
      </c>
      <c r="B17" s="7">
        <f t="shared" ref="B17:P17" si="7">B12*B2</f>
        <v>55235040</v>
      </c>
      <c r="C17" s="7">
        <f t="shared" si="7"/>
        <v>56312123.280000009</v>
      </c>
      <c r="D17" s="7">
        <f t="shared" si="7"/>
        <v>57410209.683960013</v>
      </c>
      <c r="E17" s="7">
        <f t="shared" si="7"/>
        <v>58529708.772797242</v>
      </c>
      <c r="F17" s="7">
        <f t="shared" si="7"/>
        <v>59671038.093866795</v>
      </c>
      <c r="G17" s="7">
        <f t="shared" si="7"/>
        <v>60834623.336697198</v>
      </c>
      <c r="H17" s="7">
        <f t="shared" si="7"/>
        <v>62020898.491762795</v>
      </c>
      <c r="I17" s="7">
        <f t="shared" si="7"/>
        <v>63230306.012352176</v>
      </c>
      <c r="J17" s="7">
        <f t="shared" si="7"/>
        <v>64463296.979593046</v>
      </c>
      <c r="K17" s="7">
        <f t="shared" si="7"/>
        <v>65720331.270695113</v>
      </c>
      <c r="L17" s="7">
        <f t="shared" si="7"/>
        <v>67001877.730473675</v>
      </c>
      <c r="M17" s="7">
        <f t="shared" si="7"/>
        <v>68308414.346217915</v>
      </c>
      <c r="N17" s="7">
        <f t="shared" si="7"/>
        <v>69640428.425969169</v>
      </c>
      <c r="O17" s="7">
        <f t="shared" si="7"/>
        <v>70998416.780275553</v>
      </c>
      <c r="P17" s="7">
        <f t="shared" si="7"/>
        <v>72382885.907490939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5.75" customHeight="1" x14ac:dyDescent="0.25">
      <c r="A18" s="7" t="s">
        <v>26</v>
      </c>
      <c r="B18" s="7">
        <f t="shared" ref="B18:P18" si="8">B11*B10*B2</f>
        <v>9976829.1000000015</v>
      </c>
      <c r="C18" s="7">
        <f t="shared" si="8"/>
        <v>10171377.267450003</v>
      </c>
      <c r="D18" s="7">
        <f t="shared" si="8"/>
        <v>10369719.124165278</v>
      </c>
      <c r="E18" s="7">
        <f t="shared" si="8"/>
        <v>10571928.647086503</v>
      </c>
      <c r="F18" s="7">
        <f t="shared" si="8"/>
        <v>10778081.25570469</v>
      </c>
      <c r="G18" s="7">
        <f t="shared" si="8"/>
        <v>10988253.840190932</v>
      </c>
      <c r="H18" s="7">
        <f t="shared" si="8"/>
        <v>11202524.790074656</v>
      </c>
      <c r="I18" s="7">
        <f t="shared" si="8"/>
        <v>11420974.023481112</v>
      </c>
      <c r="J18" s="7">
        <f t="shared" si="8"/>
        <v>11643683.016938996</v>
      </c>
      <c r="K18" s="7">
        <f t="shared" si="8"/>
        <v>11870734.835769305</v>
      </c>
      <c r="L18" s="7">
        <f t="shared" si="8"/>
        <v>12102214.165066808</v>
      </c>
      <c r="M18" s="7">
        <f t="shared" si="8"/>
        <v>12338207.341285611</v>
      </c>
      <c r="N18" s="7">
        <f t="shared" si="8"/>
        <v>12578802.384440681</v>
      </c>
      <c r="O18" s="7">
        <f t="shared" si="8"/>
        <v>12824089.030937273</v>
      </c>
      <c r="P18" s="7">
        <f t="shared" si="8"/>
        <v>13074158.767040551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5.75" customHeight="1" x14ac:dyDescent="0.25">
      <c r="A21" s="7" t="s">
        <v>28</v>
      </c>
      <c r="B21" s="7">
        <f t="shared" ref="B21:P21" si="9">SUM(B22:B27)</f>
        <v>62429808.75</v>
      </c>
      <c r="C21" s="7">
        <f t="shared" si="9"/>
        <v>62985617.606625006</v>
      </c>
      <c r="D21" s="7">
        <f t="shared" si="9"/>
        <v>63525801.839394189</v>
      </c>
      <c r="E21" s="7">
        <f t="shared" si="9"/>
        <v>64048998.252279982</v>
      </c>
      <c r="F21" s="7">
        <f t="shared" si="9"/>
        <v>64553774.726297751</v>
      </c>
      <c r="G21" s="7">
        <f t="shared" si="9"/>
        <v>65038627.181882784</v>
      </c>
      <c r="H21" s="7">
        <f t="shared" si="9"/>
        <v>65501976.41428864</v>
      </c>
      <c r="I21" s="7">
        <f t="shared" si="9"/>
        <v>65942164.796820745</v>
      </c>
      <c r="J21" s="7">
        <f t="shared" si="9"/>
        <v>66357452.846510395</v>
      </c>
      <c r="K21" s="7">
        <f t="shared" si="9"/>
        <v>66746015.646615043</v>
      </c>
      <c r="L21" s="7">
        <f t="shared" si="9"/>
        <v>67105939.120105632</v>
      </c>
      <c r="M21" s="7">
        <f t="shared" si="9"/>
        <v>67435216.148064554</v>
      </c>
      <c r="N21" s="7">
        <f t="shared" si="9"/>
        <v>67731742.526673362</v>
      </c>
      <c r="O21" s="7">
        <f t="shared" si="9"/>
        <v>67993312.756213903</v>
      </c>
      <c r="P21" s="7">
        <f t="shared" si="9"/>
        <v>68217615.655241296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5">
      <c r="A22" s="7" t="s">
        <v>29</v>
      </c>
      <c r="B22" s="7">
        <v>8780000</v>
      </c>
      <c r="C22" s="7">
        <f t="shared" ref="C22:P22" si="10">B22*(1+C$3)</f>
        <v>8951210</v>
      </c>
      <c r="D22" s="7">
        <f t="shared" si="10"/>
        <v>9125758.5950000007</v>
      </c>
      <c r="E22" s="7">
        <f t="shared" si="10"/>
        <v>9303710.8876025006</v>
      </c>
      <c r="F22" s="7">
        <f t="shared" si="10"/>
        <v>9485133.2499107495</v>
      </c>
      <c r="G22" s="7">
        <f t="shared" si="10"/>
        <v>9670093.3482840098</v>
      </c>
      <c r="H22" s="7">
        <f t="shared" si="10"/>
        <v>9858660.1685755495</v>
      </c>
      <c r="I22" s="7">
        <f t="shared" si="10"/>
        <v>10050904.041862773</v>
      </c>
      <c r="J22" s="7">
        <f t="shared" si="10"/>
        <v>10246896.670679098</v>
      </c>
      <c r="K22" s="7">
        <f t="shared" si="10"/>
        <v>10446711.155757342</v>
      </c>
      <c r="L22" s="7">
        <f t="shared" si="10"/>
        <v>10650422.023294611</v>
      </c>
      <c r="M22" s="7">
        <f t="shared" si="10"/>
        <v>10858105.252748856</v>
      </c>
      <c r="N22" s="7">
        <f t="shared" si="10"/>
        <v>11069838.305177459</v>
      </c>
      <c r="O22" s="7">
        <f t="shared" si="10"/>
        <v>11285700.152128421</v>
      </c>
      <c r="P22" s="7">
        <f t="shared" si="10"/>
        <v>11505771.305094926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5">
      <c r="A23" s="7" t="s">
        <v>30</v>
      </c>
      <c r="B23" s="7">
        <v>17820000</v>
      </c>
      <c r="C23" s="7">
        <f t="shared" ref="C23:P23" si="11">B23*(1+C$3)</f>
        <v>18167490</v>
      </c>
      <c r="D23" s="7">
        <f t="shared" si="11"/>
        <v>18521756.055</v>
      </c>
      <c r="E23" s="7">
        <f t="shared" si="11"/>
        <v>18882930.298072502</v>
      </c>
      <c r="F23" s="7">
        <f t="shared" si="11"/>
        <v>19251147.438884918</v>
      </c>
      <c r="G23" s="7">
        <f t="shared" si="11"/>
        <v>19626544.813943174</v>
      </c>
      <c r="H23" s="7">
        <f t="shared" si="11"/>
        <v>20009262.437815066</v>
      </c>
      <c r="I23" s="7">
        <f t="shared" si="11"/>
        <v>20399443.055352461</v>
      </c>
      <c r="J23" s="7">
        <f t="shared" si="11"/>
        <v>20797232.194931835</v>
      </c>
      <c r="K23" s="7">
        <f t="shared" si="11"/>
        <v>21202778.222733006</v>
      </c>
      <c r="L23" s="7">
        <f t="shared" si="11"/>
        <v>21616232.3980763</v>
      </c>
      <c r="M23" s="7">
        <f t="shared" si="11"/>
        <v>22037748.929838788</v>
      </c>
      <c r="N23" s="7">
        <f t="shared" si="11"/>
        <v>22467485.033970647</v>
      </c>
      <c r="O23" s="7">
        <f t="shared" si="11"/>
        <v>22905600.992133077</v>
      </c>
      <c r="P23" s="7">
        <f t="shared" si="11"/>
        <v>23352260.211479675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5">
      <c r="A24" s="7" t="s">
        <v>31</v>
      </c>
      <c r="B24" s="7">
        <v>2000000</v>
      </c>
      <c r="C24" s="7">
        <f t="shared" ref="C24:P24" si="12">B24*(1+C$3)</f>
        <v>2039000.0000000002</v>
      </c>
      <c r="D24" s="7">
        <f t="shared" si="12"/>
        <v>2078760.5000000005</v>
      </c>
      <c r="E24" s="7">
        <f t="shared" si="12"/>
        <v>2119296.3297500005</v>
      </c>
      <c r="F24" s="7">
        <f t="shared" si="12"/>
        <v>2160622.6081801257</v>
      </c>
      <c r="G24" s="7">
        <f t="shared" si="12"/>
        <v>2202754.7490396383</v>
      </c>
      <c r="H24" s="7">
        <f t="shared" si="12"/>
        <v>2245708.4666459113</v>
      </c>
      <c r="I24" s="7">
        <f t="shared" si="12"/>
        <v>2289499.7817455069</v>
      </c>
      <c r="J24" s="7">
        <f t="shared" si="12"/>
        <v>2334145.0274895444</v>
      </c>
      <c r="K24" s="7">
        <f t="shared" si="12"/>
        <v>2379660.8555255905</v>
      </c>
      <c r="L24" s="7">
        <f t="shared" si="12"/>
        <v>2426064.2422083397</v>
      </c>
      <c r="M24" s="7">
        <f t="shared" si="12"/>
        <v>2473372.4949314026</v>
      </c>
      <c r="N24" s="7">
        <f t="shared" si="12"/>
        <v>2521603.258582565</v>
      </c>
      <c r="O24" s="7">
        <f t="shared" si="12"/>
        <v>2570774.5221249252</v>
      </c>
      <c r="P24" s="7">
        <f t="shared" si="12"/>
        <v>2620904.6253063614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5">
      <c r="A25" s="7" t="s">
        <v>32</v>
      </c>
      <c r="B25" s="7">
        <f>B2*0.0065</f>
        <v>5609808.75</v>
      </c>
      <c r="C25" s="7">
        <f t="shared" ref="C25:P25" si="13">B25*(1+C$3)</f>
        <v>5719200.0206250008</v>
      </c>
      <c r="D25" s="7">
        <f t="shared" si="13"/>
        <v>5830724.4210271891</v>
      </c>
      <c r="E25" s="7">
        <f t="shared" si="13"/>
        <v>5944423.5472372193</v>
      </c>
      <c r="F25" s="7">
        <f t="shared" si="13"/>
        <v>6060339.8064083457</v>
      </c>
      <c r="G25" s="7">
        <f t="shared" si="13"/>
        <v>6178516.4326333087</v>
      </c>
      <c r="H25" s="7">
        <f t="shared" si="13"/>
        <v>6298997.5030696588</v>
      </c>
      <c r="I25" s="7">
        <f t="shared" si="13"/>
        <v>6421827.9543795176</v>
      </c>
      <c r="J25" s="7">
        <f t="shared" si="13"/>
        <v>6547053.5994899189</v>
      </c>
      <c r="K25" s="7">
        <f t="shared" si="13"/>
        <v>6674721.1446799729</v>
      </c>
      <c r="L25" s="7">
        <f t="shared" si="13"/>
        <v>6804878.2070012325</v>
      </c>
      <c r="M25" s="7">
        <f t="shared" si="13"/>
        <v>6937573.3320377572</v>
      </c>
      <c r="N25" s="7">
        <f t="shared" si="13"/>
        <v>7072856.0120124938</v>
      </c>
      <c r="O25" s="7">
        <f t="shared" si="13"/>
        <v>7210776.704246738</v>
      </c>
      <c r="P25" s="7">
        <f t="shared" si="13"/>
        <v>7351386.8499795496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5">
      <c r="A27" s="7" t="s">
        <v>34</v>
      </c>
      <c r="B27" s="7">
        <f>-B8*B7</f>
        <v>28220000</v>
      </c>
      <c r="C27" s="7">
        <f t="shared" ref="C27:P27" si="14">C8*-C7</f>
        <v>28108717.585999999</v>
      </c>
      <c r="D27" s="7">
        <f t="shared" si="14"/>
        <v>27968802.268367</v>
      </c>
      <c r="E27" s="7">
        <f t="shared" si="14"/>
        <v>27798637.189617757</v>
      </c>
      <c r="F27" s="7">
        <f t="shared" si="14"/>
        <v>27596531.62291361</v>
      </c>
      <c r="G27" s="7">
        <f t="shared" si="14"/>
        <v>27360717.837982658</v>
      </c>
      <c r="H27" s="7">
        <f t="shared" si="14"/>
        <v>27089347.838182446</v>
      </c>
      <c r="I27" s="7">
        <f t="shared" si="14"/>
        <v>26780489.963480491</v>
      </c>
      <c r="J27" s="7">
        <f t="shared" si="14"/>
        <v>26432125.353919994</v>
      </c>
      <c r="K27" s="7">
        <f t="shared" si="14"/>
        <v>26042144.267919127</v>
      </c>
      <c r="L27" s="7">
        <f t="shared" si="14"/>
        <v>25608342.249525152</v>
      </c>
      <c r="M27" s="7">
        <f t="shared" si="14"/>
        <v>25128416.138507757</v>
      </c>
      <c r="N27" s="7">
        <f t="shared" si="14"/>
        <v>24599959.916930199</v>
      </c>
      <c r="O27" s="7">
        <f t="shared" si="14"/>
        <v>24020460.385580741</v>
      </c>
      <c r="P27" s="7">
        <f t="shared" si="14"/>
        <v>23387292.663380787</v>
      </c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E999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1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1" ht="15.75" customHeight="1" x14ac:dyDescent="0.25">
      <c r="A2" s="1" t="s">
        <v>12</v>
      </c>
      <c r="B2" s="15">
        <v>55539000</v>
      </c>
      <c r="C2" s="7">
        <f t="shared" ref="C2:P2" si="0">B2*(1+B3)</f>
        <v>56622010.500000007</v>
      </c>
      <c r="D2" s="7">
        <f t="shared" si="0"/>
        <v>57726139.704750009</v>
      </c>
      <c r="E2" s="7">
        <f t="shared" si="0"/>
        <v>58851799.428992637</v>
      </c>
      <c r="F2" s="7">
        <f t="shared" si="0"/>
        <v>59999409.517857999</v>
      </c>
      <c r="G2" s="7">
        <f t="shared" si="0"/>
        <v>61169398.003456235</v>
      </c>
      <c r="H2" s="7">
        <f t="shared" si="0"/>
        <v>62362201.264523633</v>
      </c>
      <c r="I2" s="7">
        <f t="shared" si="0"/>
        <v>63578264.189181849</v>
      </c>
      <c r="J2" s="7">
        <f t="shared" si="0"/>
        <v>64818040.340870902</v>
      </c>
      <c r="K2" s="7">
        <f t="shared" si="0"/>
        <v>66081992.127517886</v>
      </c>
      <c r="L2" s="7">
        <f t="shared" si="0"/>
        <v>67370590.974004492</v>
      </c>
      <c r="M2" s="7">
        <f t="shared" si="0"/>
        <v>68684317.497997582</v>
      </c>
      <c r="N2" s="7">
        <f t="shared" si="0"/>
        <v>70023661.689208537</v>
      </c>
      <c r="O2" s="7">
        <f t="shared" si="0"/>
        <v>71389123.09214811</v>
      </c>
      <c r="P2" s="7">
        <f t="shared" si="0"/>
        <v>72781210.992445007</v>
      </c>
    </row>
    <row r="3" spans="1:31" ht="15.75" customHeight="1" x14ac:dyDescent="0.25">
      <c r="A3" s="1" t="s">
        <v>13</v>
      </c>
      <c r="B3" s="5">
        <v>1.95E-2</v>
      </c>
      <c r="C3" s="5">
        <v>1.95E-2</v>
      </c>
      <c r="D3" s="5">
        <v>1.95E-2</v>
      </c>
      <c r="E3" s="5">
        <v>1.95E-2</v>
      </c>
      <c r="F3" s="5">
        <v>1.95E-2</v>
      </c>
      <c r="G3" s="5">
        <v>1.95E-2</v>
      </c>
      <c r="H3" s="5">
        <v>1.95E-2</v>
      </c>
      <c r="I3" s="5">
        <v>1.95E-2</v>
      </c>
      <c r="J3" s="5">
        <v>1.95E-2</v>
      </c>
      <c r="K3" s="5">
        <v>1.95E-2</v>
      </c>
      <c r="L3" s="5">
        <v>1.95E-2</v>
      </c>
      <c r="M3" s="5">
        <v>1.95E-2</v>
      </c>
      <c r="N3" s="5">
        <v>1.95E-2</v>
      </c>
      <c r="O3" s="5">
        <v>1.95E-2</v>
      </c>
      <c r="P3" s="5">
        <v>1.95E-2</v>
      </c>
    </row>
    <row r="4" spans="1:31" ht="15.75" customHeight="1" x14ac:dyDescent="0.25">
      <c r="A4" s="6" t="s">
        <v>14</v>
      </c>
      <c r="B4" s="6">
        <v>3740000</v>
      </c>
      <c r="C4" s="6">
        <f t="shared" ref="C4:P4" si="1">B4*(1+B5)</f>
        <v>3783010.0000000005</v>
      </c>
      <c r="D4" s="6">
        <f t="shared" si="1"/>
        <v>3826514.6150000007</v>
      </c>
      <c r="E4" s="6">
        <f t="shared" si="1"/>
        <v>3870519.533072501</v>
      </c>
      <c r="F4" s="6">
        <f t="shared" si="1"/>
        <v>3915030.5077028349</v>
      </c>
      <c r="G4" s="6">
        <f t="shared" si="1"/>
        <v>3960053.3585414179</v>
      </c>
      <c r="H4" s="6">
        <f t="shared" si="1"/>
        <v>4005593.9721646444</v>
      </c>
      <c r="I4" s="6">
        <f t="shared" si="1"/>
        <v>4051658.3028445379</v>
      </c>
      <c r="J4" s="6">
        <f t="shared" si="1"/>
        <v>4098252.3733272501</v>
      </c>
      <c r="K4" s="6">
        <f t="shared" si="1"/>
        <v>4145382.2756205136</v>
      </c>
      <c r="L4" s="6">
        <f t="shared" si="1"/>
        <v>4193054.17179015</v>
      </c>
      <c r="M4" s="6">
        <f t="shared" si="1"/>
        <v>4241274.2947657369</v>
      </c>
      <c r="N4" s="6">
        <f t="shared" si="1"/>
        <v>4290048.949155543</v>
      </c>
      <c r="O4" s="6">
        <f t="shared" si="1"/>
        <v>4339384.5120708318</v>
      </c>
      <c r="P4" s="6">
        <f t="shared" si="1"/>
        <v>4389287.4339596471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5.75" customHeight="1" x14ac:dyDescent="0.25">
      <c r="A5" s="1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</row>
    <row r="6" spans="1:31" ht="15.75" customHeight="1" x14ac:dyDescent="0.25">
      <c r="A6" s="9" t="s">
        <v>16</v>
      </c>
      <c r="B6" s="9">
        <f t="shared" ref="B6:P6" si="2">B2/B4</f>
        <v>14.85</v>
      </c>
      <c r="C6" s="9">
        <f t="shared" si="2"/>
        <v>14.967449332674246</v>
      </c>
      <c r="D6" s="9">
        <f t="shared" si="2"/>
        <v>15.085827577519915</v>
      </c>
      <c r="E6" s="9">
        <f t="shared" si="2"/>
        <v>15.205142081346073</v>
      </c>
      <c r="F6" s="9">
        <f t="shared" si="2"/>
        <v>15.325400249068039</v>
      </c>
      <c r="G6" s="9">
        <f t="shared" si="2"/>
        <v>15.446609544166947</v>
      </c>
      <c r="H6" s="9">
        <f t="shared" si="2"/>
        <v>15.568777489152943</v>
      </c>
      <c r="I6" s="9">
        <f t="shared" si="2"/>
        <v>15.691911666032057</v>
      </c>
      <c r="J6" s="9">
        <f t="shared" si="2"/>
        <v>15.816019716776751</v>
      </c>
      <c r="K6" s="9">
        <f t="shared" si="2"/>
        <v>15.941109343800196</v>
      </c>
      <c r="L6" s="9">
        <f t="shared" si="2"/>
        <v>16.067188310434304</v>
      </c>
      <c r="M6" s="9">
        <f t="shared" si="2"/>
        <v>16.194264441411541</v>
      </c>
      <c r="N6" s="9">
        <f t="shared" si="2"/>
        <v>16.322345623350536</v>
      </c>
      <c r="O6" s="9">
        <f t="shared" si="2"/>
        <v>16.451439805245549</v>
      </c>
      <c r="P6" s="9">
        <f t="shared" si="2"/>
        <v>16.581554998959799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 x14ac:dyDescent="0.25">
      <c r="A7" s="1" t="s">
        <v>17</v>
      </c>
      <c r="B7" s="7">
        <v>-15800000</v>
      </c>
      <c r="C7" s="7">
        <f t="shared" ref="C7:P7" si="3">B7+B14</f>
        <v>-15579742.73</v>
      </c>
      <c r="D7" s="7">
        <f t="shared" si="3"/>
        <v>-15330093.47291</v>
      </c>
      <c r="E7" s="7">
        <f t="shared" si="3"/>
        <v>-15049286.978891309</v>
      </c>
      <c r="F7" s="7">
        <f t="shared" si="3"/>
        <v>-14735466.95069408</v>
      </c>
      <c r="G7" s="7">
        <f t="shared" si="3"/>
        <v>-14386681.57854344</v>
      </c>
      <c r="H7" s="7">
        <f t="shared" si="3"/>
        <v>-14000878.860195626</v>
      </c>
      <c r="I7" s="7">
        <f t="shared" si="3"/>
        <v>-13575901.695906382</v>
      </c>
      <c r="J7" s="7">
        <f t="shared" si="3"/>
        <v>-13109482.747565504</v>
      </c>
      <c r="K7" s="7">
        <f t="shared" si="3"/>
        <v>-12599239.050739953</v>
      </c>
      <c r="L7" s="7">
        <f t="shared" si="3"/>
        <v>-12042666.367832158</v>
      </c>
      <c r="M7" s="7">
        <f t="shared" si="3"/>
        <v>-11437133.269998793</v>
      </c>
      <c r="N7" s="7">
        <f t="shared" si="3"/>
        <v>-10779874.934887387</v>
      </c>
      <c r="O7" s="7">
        <f t="shared" si="3"/>
        <v>-10067986.646632181</v>
      </c>
      <c r="P7" s="7">
        <f t="shared" si="3"/>
        <v>-9298416.9839054383</v>
      </c>
    </row>
    <row r="8" spans="1:31" ht="15.75" customHeight="1" x14ac:dyDescent="0.25">
      <c r="A8" s="1" t="s">
        <v>18</v>
      </c>
      <c r="B8" s="5">
        <v>4.7500000000000001E-2</v>
      </c>
      <c r="C8" s="5">
        <v>4.7500000000000001E-2</v>
      </c>
      <c r="D8" s="5">
        <v>4.7500000000000001E-2</v>
      </c>
      <c r="E8" s="5">
        <v>4.7500000000000001E-2</v>
      </c>
      <c r="F8" s="5">
        <v>4.7500000000000001E-2</v>
      </c>
      <c r="G8" s="5">
        <v>4.7500000000000001E-2</v>
      </c>
      <c r="H8" s="5">
        <v>4.7500000000000001E-2</v>
      </c>
      <c r="I8" s="5">
        <v>4.7500000000000001E-2</v>
      </c>
      <c r="J8" s="5">
        <v>4.7500000000000001E-2</v>
      </c>
      <c r="K8" s="5">
        <v>4.7500000000000001E-2</v>
      </c>
      <c r="L8" s="5">
        <v>4.7500000000000001E-2</v>
      </c>
      <c r="M8" s="5">
        <v>4.7500000000000001E-2</v>
      </c>
      <c r="N8" s="5">
        <v>4.7500000000000001E-2</v>
      </c>
      <c r="O8" s="5">
        <v>4.7500000000000001E-2</v>
      </c>
      <c r="P8" s="5">
        <v>4.7500000000000001E-2</v>
      </c>
    </row>
    <row r="9" spans="1:31" ht="15.75" customHeight="1" x14ac:dyDescent="0.25">
      <c r="A9" s="1" t="s">
        <v>19</v>
      </c>
      <c r="B9" s="5">
        <f t="shared" ref="B9:P9" si="4">B7/B2</f>
        <v>-0.2844847764633861</v>
      </c>
      <c r="C9" s="5">
        <f t="shared" si="4"/>
        <v>-0.2751534711046687</v>
      </c>
      <c r="D9" s="5">
        <f t="shared" si="4"/>
        <v>-0.2655658866385025</v>
      </c>
      <c r="E9" s="5">
        <f t="shared" si="4"/>
        <v>-0.25571498450185803</v>
      </c>
      <c r="F9" s="5">
        <f t="shared" si="4"/>
        <v>-0.24559353282149005</v>
      </c>
      <c r="G9" s="5">
        <f t="shared" si="4"/>
        <v>-0.23519410110478042</v>
      </c>
      <c r="H9" s="5">
        <f t="shared" si="4"/>
        <v>-0.22450905478476738</v>
      </c>
      <c r="I9" s="5">
        <f t="shared" si="4"/>
        <v>-0.2135305496153572</v>
      </c>
      <c r="J9" s="5">
        <f t="shared" si="4"/>
        <v>-0.20225052591260373</v>
      </c>
      <c r="K9" s="5">
        <f t="shared" si="4"/>
        <v>-0.19066070263782761</v>
      </c>
      <c r="L9" s="5">
        <f t="shared" si="4"/>
        <v>-0.17875257131823175</v>
      </c>
      <c r="M9" s="5">
        <f t="shared" si="4"/>
        <v>-0.16651738980054989</v>
      </c>
      <c r="N9" s="5">
        <f t="shared" si="4"/>
        <v>-0.15394617583314257</v>
      </c>
      <c r="O9" s="5">
        <f t="shared" si="4"/>
        <v>-0.14102970047182903</v>
      </c>
      <c r="P9" s="5">
        <f t="shared" si="4"/>
        <v>-0.12775848130461381</v>
      </c>
    </row>
    <row r="10" spans="1:31" ht="15.75" customHeight="1" x14ac:dyDescent="0.25">
      <c r="A10" s="1" t="s">
        <v>20</v>
      </c>
      <c r="B10" s="1">
        <v>0.105</v>
      </c>
      <c r="C10" s="1">
        <v>0.105</v>
      </c>
      <c r="D10" s="1">
        <v>0.105</v>
      </c>
      <c r="E10" s="1">
        <v>0.105</v>
      </c>
      <c r="F10" s="1">
        <v>0.105</v>
      </c>
      <c r="G10" s="1">
        <v>0.105</v>
      </c>
      <c r="H10" s="1">
        <v>0.105</v>
      </c>
      <c r="I10" s="1">
        <v>0.105</v>
      </c>
      <c r="J10" s="1">
        <v>0.105</v>
      </c>
      <c r="K10" s="1">
        <v>0.105</v>
      </c>
      <c r="L10" s="1">
        <v>0.105</v>
      </c>
      <c r="M10" s="1">
        <v>0.105</v>
      </c>
      <c r="N10" s="1">
        <v>0.105</v>
      </c>
      <c r="O10" s="1">
        <v>0.105</v>
      </c>
      <c r="P10" s="1">
        <v>0.105</v>
      </c>
    </row>
    <row r="11" spans="1:31" ht="15.75" customHeight="1" x14ac:dyDescent="0.25">
      <c r="A11" s="5" t="s">
        <v>21</v>
      </c>
      <c r="B11" s="5">
        <v>6.6000000000000003E-2</v>
      </c>
      <c r="C11" s="5">
        <v>6.6000000000000003E-2</v>
      </c>
      <c r="D11" s="5">
        <v>6.6000000000000003E-2</v>
      </c>
      <c r="E11" s="5">
        <v>6.6000000000000003E-2</v>
      </c>
      <c r="F11" s="5">
        <v>6.6000000000000003E-2</v>
      </c>
      <c r="G11" s="5">
        <v>6.6000000000000003E-2</v>
      </c>
      <c r="H11" s="5">
        <v>6.6000000000000003E-2</v>
      </c>
      <c r="I11" s="5">
        <v>6.6000000000000003E-2</v>
      </c>
      <c r="J11" s="5">
        <v>6.6000000000000003E-2</v>
      </c>
      <c r="K11" s="5">
        <v>6.6000000000000003E-2</v>
      </c>
      <c r="L11" s="5">
        <v>6.6000000000000003E-2</v>
      </c>
      <c r="M11" s="5">
        <v>6.6000000000000003E-2</v>
      </c>
      <c r="N11" s="5">
        <v>6.6000000000000003E-2</v>
      </c>
      <c r="O11" s="5">
        <v>6.6000000000000003E-2</v>
      </c>
      <c r="P11" s="5">
        <v>6.6000000000000003E-2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 x14ac:dyDescent="0.25">
      <c r="A12" s="5" t="s">
        <v>22</v>
      </c>
      <c r="B12" s="5">
        <v>5.6000000000000001E-2</v>
      </c>
      <c r="C12" s="5">
        <v>5.6000000000000001E-2</v>
      </c>
      <c r="D12" s="5">
        <v>5.6000000000000001E-2</v>
      </c>
      <c r="E12" s="5">
        <v>5.6000000000000001E-2</v>
      </c>
      <c r="F12" s="5">
        <v>5.6000000000000001E-2</v>
      </c>
      <c r="G12" s="5">
        <v>5.6000000000000001E-2</v>
      </c>
      <c r="H12" s="5">
        <v>5.6000000000000001E-2</v>
      </c>
      <c r="I12" s="5">
        <v>5.6000000000000001E-2</v>
      </c>
      <c r="J12" s="5">
        <v>5.6000000000000001E-2</v>
      </c>
      <c r="K12" s="5">
        <v>5.6000000000000001E-2</v>
      </c>
      <c r="L12" s="5">
        <v>5.6000000000000001E-2</v>
      </c>
      <c r="M12" s="5">
        <v>5.6000000000000001E-2</v>
      </c>
      <c r="N12" s="5">
        <v>5.6000000000000001E-2</v>
      </c>
      <c r="O12" s="5">
        <v>5.6000000000000001E-2</v>
      </c>
      <c r="P12" s="5">
        <v>5.6000000000000001E-2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4" spans="1:31" ht="15.75" customHeight="1" x14ac:dyDescent="0.25">
      <c r="A14" s="1" t="s">
        <v>23</v>
      </c>
      <c r="B14" s="7">
        <f t="shared" ref="B14:P14" si="5">B16-B21</f>
        <v>220257.27000000002</v>
      </c>
      <c r="C14" s="7">
        <f t="shared" si="5"/>
        <v>249649.25708999997</v>
      </c>
      <c r="D14" s="7">
        <f t="shared" si="5"/>
        <v>280806.49401869159</v>
      </c>
      <c r="E14" s="7">
        <f t="shared" si="5"/>
        <v>313820.02819722798</v>
      </c>
      <c r="F14" s="7">
        <f t="shared" si="5"/>
        <v>348785.37215064</v>
      </c>
      <c r="G14" s="7">
        <f t="shared" si="5"/>
        <v>385802.71834781347</v>
      </c>
      <c r="H14" s="7">
        <f t="shared" si="5"/>
        <v>424977.16428924259</v>
      </c>
      <c r="I14" s="7">
        <f t="shared" si="5"/>
        <v>466418.94834087836</v>
      </c>
      <c r="J14" s="7">
        <f t="shared" si="5"/>
        <v>510243.6968255504</v>
      </c>
      <c r="K14" s="7">
        <f t="shared" si="5"/>
        <v>556572.6829077946</v>
      </c>
      <c r="L14" s="7">
        <f t="shared" si="5"/>
        <v>605533.0978333652</v>
      </c>
      <c r="M14" s="7">
        <f t="shared" si="5"/>
        <v>657258.33511140523</v>
      </c>
      <c r="N14" s="7">
        <f t="shared" si="5"/>
        <v>711888.28825520584</v>
      </c>
      <c r="O14" s="7">
        <f t="shared" si="5"/>
        <v>769569.66272674408</v>
      </c>
      <c r="P14" s="7">
        <f t="shared" si="5"/>
        <v>830456.30276087904</v>
      </c>
    </row>
    <row r="15" spans="1:31" ht="15.75" customHeight="1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31" ht="15.75" customHeight="1" x14ac:dyDescent="0.25">
      <c r="A16" s="1" t="s">
        <v>24</v>
      </c>
      <c r="B16" s="7">
        <f t="shared" ref="B16:P16" si="6">SUM(B17:B19)</f>
        <v>3495069.27</v>
      </c>
      <c r="C16" s="7">
        <f t="shared" si="6"/>
        <v>3563223.1207650006</v>
      </c>
      <c r="D16" s="7">
        <f t="shared" si="6"/>
        <v>3632705.971619918</v>
      </c>
      <c r="E16" s="7">
        <f t="shared" si="6"/>
        <v>3703543.7380665066</v>
      </c>
      <c r="F16" s="7">
        <f t="shared" si="6"/>
        <v>3775762.8409588039</v>
      </c>
      <c r="G16" s="7">
        <f t="shared" si="6"/>
        <v>3849390.2163575008</v>
      </c>
      <c r="H16" s="7">
        <f t="shared" si="6"/>
        <v>3924453.3255764721</v>
      </c>
      <c r="I16" s="7">
        <f t="shared" si="6"/>
        <v>4000980.165425214</v>
      </c>
      <c r="J16" s="7">
        <f t="shared" si="6"/>
        <v>4078999.2786510061</v>
      </c>
      <c r="K16" s="7">
        <f t="shared" si="6"/>
        <v>4158539.7645847006</v>
      </c>
      <c r="L16" s="7">
        <f t="shared" si="6"/>
        <v>4239631.2899941029</v>
      </c>
      <c r="M16" s="7">
        <f t="shared" si="6"/>
        <v>4322304.100148988</v>
      </c>
      <c r="N16" s="7">
        <f t="shared" si="6"/>
        <v>4406589.0301018935</v>
      </c>
      <c r="O16" s="7">
        <f t="shared" si="6"/>
        <v>4492517.5161888804</v>
      </c>
      <c r="P16" s="7">
        <f t="shared" si="6"/>
        <v>4580121.6077545639</v>
      </c>
    </row>
    <row r="17" spans="1:18" ht="15.75" customHeight="1" x14ac:dyDescent="0.25">
      <c r="A17" s="1" t="s">
        <v>25</v>
      </c>
      <c r="B17" s="7">
        <f t="shared" ref="B17:P17" si="7">B12*B2</f>
        <v>3110184</v>
      </c>
      <c r="C17" s="7">
        <f t="shared" si="7"/>
        <v>3170832.5880000005</v>
      </c>
      <c r="D17" s="7">
        <f t="shared" si="7"/>
        <v>3232663.8234660006</v>
      </c>
      <c r="E17" s="7">
        <f t="shared" si="7"/>
        <v>3295700.7680235878</v>
      </c>
      <c r="F17" s="7">
        <f t="shared" si="7"/>
        <v>3359966.9330000482</v>
      </c>
      <c r="G17" s="7">
        <f t="shared" si="7"/>
        <v>3425486.288193549</v>
      </c>
      <c r="H17" s="7">
        <f t="shared" si="7"/>
        <v>3492283.2708133236</v>
      </c>
      <c r="I17" s="7">
        <f t="shared" si="7"/>
        <v>3560382.7945941836</v>
      </c>
      <c r="J17" s="7">
        <f t="shared" si="7"/>
        <v>3629810.2590887705</v>
      </c>
      <c r="K17" s="7">
        <f t="shared" si="7"/>
        <v>3700591.5591410017</v>
      </c>
      <c r="L17" s="7">
        <f t="shared" si="7"/>
        <v>3772753.0945442514</v>
      </c>
      <c r="M17" s="7">
        <f t="shared" si="7"/>
        <v>3846321.7798878648</v>
      </c>
      <c r="N17" s="7">
        <f t="shared" si="7"/>
        <v>3921325.0545956781</v>
      </c>
      <c r="O17" s="7">
        <f t="shared" si="7"/>
        <v>3997790.8931602943</v>
      </c>
      <c r="P17" s="7">
        <f t="shared" si="7"/>
        <v>4075747.8155769203</v>
      </c>
    </row>
    <row r="18" spans="1:18" ht="15.75" customHeight="1" x14ac:dyDescent="0.25">
      <c r="A18" s="1" t="s">
        <v>26</v>
      </c>
      <c r="B18" s="7">
        <f t="shared" ref="B18:P18" si="8">B11*B10*B2</f>
        <v>384885.27</v>
      </c>
      <c r="C18" s="7">
        <f t="shared" si="8"/>
        <v>392390.53276500007</v>
      </c>
      <c r="D18" s="7">
        <f t="shared" si="8"/>
        <v>400042.14815391757</v>
      </c>
      <c r="E18" s="7">
        <f t="shared" si="8"/>
        <v>407842.97004291898</v>
      </c>
      <c r="F18" s="7">
        <f t="shared" si="8"/>
        <v>415795.90795875597</v>
      </c>
      <c r="G18" s="7">
        <f t="shared" si="8"/>
        <v>423903.92816395173</v>
      </c>
      <c r="H18" s="7">
        <f t="shared" si="8"/>
        <v>432170.05476314877</v>
      </c>
      <c r="I18" s="7">
        <f t="shared" si="8"/>
        <v>440597.37083103025</v>
      </c>
      <c r="J18" s="7">
        <f t="shared" si="8"/>
        <v>449189.01956223539</v>
      </c>
      <c r="K18" s="7">
        <f t="shared" si="8"/>
        <v>457948.20544369897</v>
      </c>
      <c r="L18" s="7">
        <f t="shared" si="8"/>
        <v>466878.19544985116</v>
      </c>
      <c r="M18" s="7">
        <f t="shared" si="8"/>
        <v>475982.3202611233</v>
      </c>
      <c r="N18" s="7">
        <f t="shared" si="8"/>
        <v>485263.97550621518</v>
      </c>
      <c r="O18" s="7">
        <f t="shared" si="8"/>
        <v>494726.62302858644</v>
      </c>
      <c r="P18" s="7">
        <f t="shared" si="8"/>
        <v>504373.79217764392</v>
      </c>
    </row>
    <row r="19" spans="1:18" ht="15.75" customHeight="1" x14ac:dyDescent="0.25">
      <c r="A19" s="1" t="s">
        <v>27</v>
      </c>
      <c r="B19" s="15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</row>
    <row r="20" spans="1:18" ht="15.75" customHeigh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8" ht="15.75" customHeight="1" x14ac:dyDescent="0.25">
      <c r="A21" s="1" t="s">
        <v>28</v>
      </c>
      <c r="B21" s="7">
        <f t="shared" ref="B21:P21" si="9">SUM(B22:B27)</f>
        <v>3274812</v>
      </c>
      <c r="C21" s="7">
        <f t="shared" si="9"/>
        <v>3313573.8636750006</v>
      </c>
      <c r="D21" s="7">
        <f t="shared" si="9"/>
        <v>3351899.4776012264</v>
      </c>
      <c r="E21" s="7">
        <f t="shared" si="9"/>
        <v>3389723.7098692786</v>
      </c>
      <c r="F21" s="7">
        <f t="shared" si="9"/>
        <v>3426977.4688081639</v>
      </c>
      <c r="G21" s="7">
        <f t="shared" si="9"/>
        <v>3463587.4980096873</v>
      </c>
      <c r="H21" s="7">
        <f t="shared" si="9"/>
        <v>3499476.1612872295</v>
      </c>
      <c r="I21" s="7">
        <f t="shared" si="9"/>
        <v>3534561.2170843356</v>
      </c>
      <c r="J21" s="7">
        <f t="shared" si="9"/>
        <v>3568755.5818254557</v>
      </c>
      <c r="K21" s="7">
        <f t="shared" si="9"/>
        <v>3601967.081676906</v>
      </c>
      <c r="L21" s="7">
        <f t="shared" si="9"/>
        <v>3634098.1921607377</v>
      </c>
      <c r="M21" s="7">
        <f t="shared" si="9"/>
        <v>3665045.7650375827</v>
      </c>
      <c r="N21" s="7">
        <f t="shared" si="9"/>
        <v>3694700.7418466876</v>
      </c>
      <c r="O21" s="7">
        <f t="shared" si="9"/>
        <v>3722947.8534621364</v>
      </c>
      <c r="P21" s="7">
        <f t="shared" si="9"/>
        <v>3749665.3049936849</v>
      </c>
    </row>
    <row r="22" spans="1:18" ht="15.75" customHeight="1" x14ac:dyDescent="0.25">
      <c r="A22" s="1" t="s">
        <v>29</v>
      </c>
      <c r="B22" s="15">
        <v>1625000</v>
      </c>
      <c r="C22" s="7">
        <f t="shared" ref="C22:P22" si="10">B22*(1+C$3)</f>
        <v>1656687.5000000002</v>
      </c>
      <c r="D22" s="7">
        <f t="shared" si="10"/>
        <v>1688992.9062500005</v>
      </c>
      <c r="E22" s="7">
        <f t="shared" si="10"/>
        <v>1721928.2679218757</v>
      </c>
      <c r="F22" s="7">
        <f t="shared" si="10"/>
        <v>1755505.8691463524</v>
      </c>
      <c r="G22" s="7">
        <f t="shared" si="10"/>
        <v>1789738.2335947065</v>
      </c>
      <c r="H22" s="7">
        <f t="shared" si="10"/>
        <v>1824638.1291498034</v>
      </c>
      <c r="I22" s="7">
        <f t="shared" si="10"/>
        <v>1860218.5726682248</v>
      </c>
      <c r="J22" s="7">
        <f t="shared" si="10"/>
        <v>1896492.8348352553</v>
      </c>
      <c r="K22" s="7">
        <f t="shared" si="10"/>
        <v>1933474.445114543</v>
      </c>
      <c r="L22" s="7">
        <f t="shared" si="10"/>
        <v>1971177.1967942766</v>
      </c>
      <c r="M22" s="7">
        <f t="shared" si="10"/>
        <v>2009615.1521317651</v>
      </c>
      <c r="N22" s="7">
        <f t="shared" si="10"/>
        <v>2048802.6475983348</v>
      </c>
      <c r="O22" s="7">
        <f t="shared" si="10"/>
        <v>2088754.2992265024</v>
      </c>
      <c r="P22" s="7">
        <f t="shared" si="10"/>
        <v>2129485.0080614192</v>
      </c>
      <c r="Q22" s="15"/>
      <c r="R22" s="15"/>
    </row>
    <row r="23" spans="1:18" ht="15.75" customHeight="1" x14ac:dyDescent="0.25">
      <c r="A23" s="1" t="s">
        <v>30</v>
      </c>
      <c r="B23" s="15">
        <v>55000</v>
      </c>
      <c r="C23" s="7">
        <f t="shared" ref="C23:P23" si="11">B23*(1+C$3)</f>
        <v>56072.500000000007</v>
      </c>
      <c r="D23" s="7">
        <f t="shared" si="11"/>
        <v>57165.913750000014</v>
      </c>
      <c r="E23" s="7">
        <f t="shared" si="11"/>
        <v>58280.649068125022</v>
      </c>
      <c r="F23" s="7">
        <f t="shared" si="11"/>
        <v>59417.12172495346</v>
      </c>
      <c r="G23" s="7">
        <f t="shared" si="11"/>
        <v>60575.755598590054</v>
      </c>
      <c r="H23" s="7">
        <f t="shared" si="11"/>
        <v>61756.982832762566</v>
      </c>
      <c r="I23" s="7">
        <f t="shared" si="11"/>
        <v>62961.243998001439</v>
      </c>
      <c r="J23" s="7">
        <f t="shared" si="11"/>
        <v>64188.988255962475</v>
      </c>
      <c r="K23" s="7">
        <f t="shared" si="11"/>
        <v>65440.673526953746</v>
      </c>
      <c r="L23" s="7">
        <f t="shared" si="11"/>
        <v>66716.76666072935</v>
      </c>
      <c r="M23" s="7">
        <f t="shared" si="11"/>
        <v>68017.743610613572</v>
      </c>
      <c r="N23" s="7">
        <f t="shared" si="11"/>
        <v>69344.089611020536</v>
      </c>
      <c r="O23" s="7">
        <f t="shared" si="11"/>
        <v>70696.299358435441</v>
      </c>
      <c r="P23" s="7">
        <f t="shared" si="11"/>
        <v>72074.877195924942</v>
      </c>
    </row>
    <row r="24" spans="1:18" ht="15.75" customHeight="1" x14ac:dyDescent="0.25">
      <c r="A24" s="1" t="s">
        <v>31</v>
      </c>
      <c r="B24" s="15">
        <v>400000</v>
      </c>
      <c r="C24" s="7">
        <f t="shared" ref="C24:P24" si="12">B24*(1+C$3)</f>
        <v>407800.00000000006</v>
      </c>
      <c r="D24" s="7">
        <f t="shared" si="12"/>
        <v>415752.10000000009</v>
      </c>
      <c r="E24" s="7">
        <f t="shared" si="12"/>
        <v>423859.26595000015</v>
      </c>
      <c r="F24" s="7">
        <f t="shared" si="12"/>
        <v>432124.52163602517</v>
      </c>
      <c r="G24" s="7">
        <f t="shared" si="12"/>
        <v>440550.94980792771</v>
      </c>
      <c r="H24" s="7">
        <f t="shared" si="12"/>
        <v>449141.69332918234</v>
      </c>
      <c r="I24" s="7">
        <f t="shared" si="12"/>
        <v>457899.95634910144</v>
      </c>
      <c r="J24" s="7">
        <f t="shared" si="12"/>
        <v>466829.00549790898</v>
      </c>
      <c r="K24" s="7">
        <f t="shared" si="12"/>
        <v>475932.17110511824</v>
      </c>
      <c r="L24" s="7">
        <f t="shared" si="12"/>
        <v>485212.84844166809</v>
      </c>
      <c r="M24" s="7">
        <f t="shared" si="12"/>
        <v>494674.49898628064</v>
      </c>
      <c r="N24" s="7">
        <f t="shared" si="12"/>
        <v>504320.65171651315</v>
      </c>
      <c r="O24" s="7">
        <f t="shared" si="12"/>
        <v>514154.90442498517</v>
      </c>
      <c r="P24" s="7">
        <f t="shared" si="12"/>
        <v>524180.9250612724</v>
      </c>
    </row>
    <row r="25" spans="1:18" ht="15.75" customHeight="1" x14ac:dyDescent="0.25">
      <c r="A25" s="1" t="s">
        <v>32</v>
      </c>
      <c r="B25" s="15">
        <f>B2*0.008</f>
        <v>444312</v>
      </c>
      <c r="C25" s="7">
        <f t="shared" ref="C25:P25" si="13">B25*(1+C$3)</f>
        <v>452976.08400000003</v>
      </c>
      <c r="D25" s="7">
        <f t="shared" si="13"/>
        <v>461809.11763800005</v>
      </c>
      <c r="E25" s="7">
        <f t="shared" si="13"/>
        <v>470814.39543194108</v>
      </c>
      <c r="F25" s="7">
        <f t="shared" si="13"/>
        <v>479995.27614286396</v>
      </c>
      <c r="G25" s="7">
        <f t="shared" si="13"/>
        <v>489355.18402764987</v>
      </c>
      <c r="H25" s="7">
        <f t="shared" si="13"/>
        <v>498897.61011618905</v>
      </c>
      <c r="I25" s="7">
        <f t="shared" si="13"/>
        <v>508626.11351345479</v>
      </c>
      <c r="J25" s="7">
        <f t="shared" si="13"/>
        <v>518544.32272696722</v>
      </c>
      <c r="K25" s="7">
        <f t="shared" si="13"/>
        <v>528655.93702014314</v>
      </c>
      <c r="L25" s="7">
        <f t="shared" si="13"/>
        <v>538964.72779203602</v>
      </c>
      <c r="M25" s="7">
        <f t="shared" si="13"/>
        <v>549474.53998398071</v>
      </c>
      <c r="N25" s="7">
        <f t="shared" si="13"/>
        <v>560189.29351366835</v>
      </c>
      <c r="O25" s="7">
        <f t="shared" si="13"/>
        <v>571112.98473718495</v>
      </c>
      <c r="P25" s="7">
        <f t="shared" si="13"/>
        <v>582249.68793956004</v>
      </c>
    </row>
    <row r="26" spans="1:18" ht="15.75" customHeight="1" x14ac:dyDescent="0.25">
      <c r="A26" s="1" t="s">
        <v>33</v>
      </c>
      <c r="B26" s="15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</row>
    <row r="27" spans="1:18" ht="15.75" customHeight="1" x14ac:dyDescent="0.25">
      <c r="A27" s="1" t="s">
        <v>34</v>
      </c>
      <c r="B27" s="7">
        <f t="shared" ref="B27:P27" si="14">B8*-B7</f>
        <v>750500</v>
      </c>
      <c r="C27" s="7">
        <f t="shared" si="14"/>
        <v>740037.779675</v>
      </c>
      <c r="D27" s="7">
        <f t="shared" si="14"/>
        <v>728179.43996322504</v>
      </c>
      <c r="E27" s="7">
        <f t="shared" si="14"/>
        <v>714841.13149733725</v>
      </c>
      <c r="F27" s="7">
        <f t="shared" si="14"/>
        <v>699934.68015796877</v>
      </c>
      <c r="G27" s="7">
        <f t="shared" si="14"/>
        <v>683367.37498081336</v>
      </c>
      <c r="H27" s="7">
        <f t="shared" si="14"/>
        <v>665041.74585929222</v>
      </c>
      <c r="I27" s="7">
        <f t="shared" si="14"/>
        <v>644855.3305555532</v>
      </c>
      <c r="J27" s="7">
        <f t="shared" si="14"/>
        <v>622700.43050936144</v>
      </c>
      <c r="K27" s="7">
        <f t="shared" si="14"/>
        <v>598463.85491014784</v>
      </c>
      <c r="L27" s="7">
        <f t="shared" si="14"/>
        <v>572026.65247202746</v>
      </c>
      <c r="M27" s="7">
        <f t="shared" si="14"/>
        <v>543263.8303249426</v>
      </c>
      <c r="N27" s="7">
        <f t="shared" si="14"/>
        <v>512044.0594071509</v>
      </c>
      <c r="O27" s="7">
        <f t="shared" si="14"/>
        <v>478229.3657150286</v>
      </c>
      <c r="P27" s="7">
        <f t="shared" si="14"/>
        <v>441674.80673550832</v>
      </c>
    </row>
    <row r="29" spans="1:18" ht="15.75" customHeight="1" x14ac:dyDescent="0.25">
      <c r="B29" s="7"/>
      <c r="C29" s="7"/>
      <c r="D29" s="7"/>
      <c r="E29" s="7"/>
      <c r="F29" s="7"/>
      <c r="G29" s="7"/>
      <c r="H29" s="7"/>
    </row>
    <row r="30" spans="1:18" ht="15.75" customHeight="1" x14ac:dyDescent="0.25">
      <c r="B30" s="5"/>
      <c r="C30" s="5"/>
      <c r="D30" s="5"/>
      <c r="E30" s="5"/>
      <c r="F30" s="5"/>
      <c r="G30" s="5"/>
      <c r="H30" s="5"/>
      <c r="O30" s="16"/>
      <c r="P30" s="16"/>
      <c r="Q30" s="16"/>
    </row>
    <row r="31" spans="1:18" ht="15.75" customHeight="1" x14ac:dyDescent="0.25">
      <c r="B31" s="6"/>
      <c r="C31" s="6"/>
      <c r="D31" s="6"/>
      <c r="E31" s="6"/>
      <c r="F31" s="6"/>
      <c r="G31" s="6"/>
      <c r="H31" s="6"/>
    </row>
    <row r="32" spans="1:18" ht="15.75" customHeight="1" x14ac:dyDescent="0.25">
      <c r="B32" s="5"/>
      <c r="C32" s="5"/>
      <c r="D32" s="5"/>
      <c r="E32" s="5"/>
      <c r="F32" s="5"/>
      <c r="G32" s="5"/>
      <c r="H32" s="5"/>
    </row>
    <row r="33" spans="2:8" ht="15.75" customHeight="1" x14ac:dyDescent="0.25">
      <c r="B33" s="9"/>
      <c r="C33" s="9"/>
      <c r="D33" s="9"/>
      <c r="E33" s="9"/>
      <c r="F33" s="9"/>
      <c r="G33" s="9"/>
      <c r="H33" s="9"/>
    </row>
    <row r="34" spans="2:8" ht="15.75" customHeight="1" x14ac:dyDescent="0.25">
      <c r="B34" s="7"/>
      <c r="C34" s="7"/>
      <c r="D34" s="7"/>
      <c r="E34" s="7"/>
      <c r="F34" s="7"/>
      <c r="G34" s="7"/>
      <c r="H34" s="7"/>
    </row>
    <row r="35" spans="2:8" ht="15.75" customHeight="1" x14ac:dyDescent="0.25">
      <c r="B35" s="5"/>
      <c r="C35" s="5"/>
      <c r="D35" s="5"/>
      <c r="E35" s="5"/>
      <c r="F35" s="5"/>
      <c r="G35" s="5"/>
      <c r="H35" s="5"/>
    </row>
    <row r="36" spans="2:8" ht="15.75" customHeight="1" x14ac:dyDescent="0.25">
      <c r="B36" s="5"/>
      <c r="C36" s="5"/>
      <c r="D36" s="5"/>
      <c r="E36" s="5"/>
      <c r="F36" s="5"/>
      <c r="G36" s="5"/>
      <c r="H36" s="5"/>
    </row>
    <row r="38" spans="2:8" ht="12.5" x14ac:dyDescent="0.25">
      <c r="B38" s="5"/>
      <c r="C38" s="5"/>
      <c r="D38" s="5"/>
      <c r="E38" s="5"/>
      <c r="F38" s="5"/>
      <c r="G38" s="5"/>
      <c r="H38" s="5"/>
    </row>
    <row r="39" spans="2:8" ht="12.5" x14ac:dyDescent="0.25">
      <c r="B39" s="5"/>
      <c r="C39" s="5"/>
      <c r="D39" s="5"/>
      <c r="E39" s="5"/>
      <c r="F39" s="5"/>
      <c r="G39" s="5"/>
      <c r="H39" s="5"/>
    </row>
    <row r="41" spans="2:8" ht="12.5" x14ac:dyDescent="0.25">
      <c r="B41" s="7"/>
      <c r="C41" s="7"/>
      <c r="D41" s="7"/>
      <c r="E41" s="7"/>
      <c r="F41" s="7"/>
      <c r="G41" s="7"/>
      <c r="H41" s="7"/>
    </row>
    <row r="42" spans="2:8" ht="12.5" x14ac:dyDescent="0.25">
      <c r="B42" s="7"/>
      <c r="C42" s="7"/>
      <c r="D42" s="7"/>
      <c r="E42" s="7"/>
      <c r="F42" s="7"/>
      <c r="G42" s="7"/>
      <c r="H42" s="7"/>
    </row>
    <row r="43" spans="2:8" ht="12.5" x14ac:dyDescent="0.25">
      <c r="B43" s="7"/>
      <c r="C43" s="7"/>
      <c r="D43" s="7"/>
      <c r="E43" s="7"/>
      <c r="F43" s="7"/>
      <c r="G43" s="7"/>
      <c r="H43" s="7"/>
    </row>
    <row r="44" spans="2:8" ht="12.5" x14ac:dyDescent="0.25">
      <c r="B44" s="7"/>
      <c r="C44" s="7"/>
      <c r="D44" s="7"/>
      <c r="E44" s="7"/>
      <c r="F44" s="7"/>
      <c r="G44" s="7"/>
      <c r="H44" s="7"/>
    </row>
    <row r="45" spans="2:8" ht="12.5" x14ac:dyDescent="0.25">
      <c r="B45" s="7"/>
      <c r="C45" s="7"/>
      <c r="D45" s="7"/>
      <c r="E45" s="7"/>
      <c r="F45" s="7"/>
      <c r="G45" s="7"/>
      <c r="H45" s="7"/>
    </row>
    <row r="46" spans="2:8" ht="12.5" x14ac:dyDescent="0.25">
      <c r="B46" s="7"/>
      <c r="C46" s="7"/>
      <c r="D46" s="7"/>
      <c r="E46" s="7"/>
      <c r="F46" s="7"/>
      <c r="G46" s="7"/>
      <c r="H46" s="7"/>
    </row>
    <row r="47" spans="2:8" ht="12.5" x14ac:dyDescent="0.25">
      <c r="B47" s="9"/>
      <c r="C47" s="9"/>
      <c r="D47" s="9"/>
      <c r="E47" s="9"/>
      <c r="F47" s="9"/>
      <c r="G47" s="9"/>
      <c r="H47" s="9"/>
    </row>
    <row r="48" spans="2:8" ht="12.5" x14ac:dyDescent="0.25">
      <c r="B48" s="7"/>
      <c r="C48" s="7"/>
      <c r="D48" s="7"/>
      <c r="E48" s="7"/>
      <c r="F48" s="7"/>
      <c r="G48" s="7"/>
      <c r="H48" s="7"/>
    </row>
    <row r="49" spans="2:8" ht="12.5" x14ac:dyDescent="0.25">
      <c r="B49" s="7"/>
      <c r="C49" s="7"/>
      <c r="D49" s="7"/>
      <c r="E49" s="7"/>
      <c r="F49" s="7"/>
      <c r="G49" s="7"/>
      <c r="H49" s="7"/>
    </row>
    <row r="50" spans="2:8" ht="12.5" x14ac:dyDescent="0.25">
      <c r="B50" s="7"/>
      <c r="C50" s="7"/>
      <c r="D50" s="7"/>
      <c r="E50" s="7"/>
      <c r="F50" s="7"/>
      <c r="G50" s="7"/>
      <c r="H50" s="7"/>
    </row>
    <row r="51" spans="2:8" ht="12.5" x14ac:dyDescent="0.25">
      <c r="B51" s="7"/>
      <c r="C51" s="7"/>
      <c r="D51" s="7"/>
      <c r="E51" s="7"/>
      <c r="F51" s="7"/>
      <c r="G51" s="7"/>
      <c r="H51" s="7"/>
    </row>
    <row r="52" spans="2:8" ht="12.5" x14ac:dyDescent="0.25">
      <c r="B52" s="7"/>
      <c r="C52" s="7"/>
      <c r="D52" s="7"/>
      <c r="E52" s="7"/>
      <c r="F52" s="7"/>
      <c r="G52" s="7"/>
      <c r="H52" s="7"/>
    </row>
    <row r="53" spans="2:8" ht="12.5" x14ac:dyDescent="0.25">
      <c r="B53" s="7"/>
      <c r="C53" s="7"/>
      <c r="D53" s="7"/>
      <c r="E53" s="7"/>
      <c r="F53" s="7"/>
      <c r="G53" s="7"/>
      <c r="H53" s="7"/>
    </row>
    <row r="54" spans="2:8" ht="12.5" x14ac:dyDescent="0.25">
      <c r="B54" s="7"/>
      <c r="C54" s="7"/>
      <c r="D54" s="7"/>
      <c r="E54" s="7"/>
      <c r="F54" s="7"/>
      <c r="G54" s="7"/>
      <c r="H54" s="7"/>
    </row>
    <row r="56" spans="2:8" ht="12.5" x14ac:dyDescent="0.25">
      <c r="B56" s="7"/>
      <c r="C56" s="7"/>
      <c r="D56" s="7"/>
      <c r="E56" s="7"/>
      <c r="F56" s="7"/>
      <c r="G56" s="7"/>
      <c r="H56" s="7"/>
    </row>
    <row r="57" spans="2:8" ht="12.5" x14ac:dyDescent="0.25">
      <c r="B57" s="5"/>
      <c r="C57" s="5"/>
      <c r="D57" s="5"/>
      <c r="E57" s="5"/>
      <c r="F57" s="5"/>
      <c r="G57" s="5"/>
      <c r="H57" s="5"/>
    </row>
    <row r="58" spans="2:8" ht="12.5" x14ac:dyDescent="0.25">
      <c r="B58" s="6"/>
      <c r="C58" s="6"/>
      <c r="D58" s="6"/>
      <c r="E58" s="6"/>
      <c r="F58" s="6"/>
      <c r="G58" s="6"/>
      <c r="H58" s="6"/>
    </row>
    <row r="59" spans="2:8" ht="12.5" x14ac:dyDescent="0.25">
      <c r="B59" s="5"/>
      <c r="C59" s="5"/>
      <c r="D59" s="5"/>
      <c r="E59" s="5"/>
      <c r="F59" s="5"/>
      <c r="G59" s="5"/>
      <c r="H59" s="5"/>
    </row>
    <row r="60" spans="2:8" ht="12.5" x14ac:dyDescent="0.25">
      <c r="B60" s="9"/>
      <c r="C60" s="9"/>
      <c r="D60" s="9"/>
      <c r="E60" s="9"/>
      <c r="F60" s="9"/>
      <c r="G60" s="9"/>
      <c r="H60" s="9"/>
    </row>
    <row r="61" spans="2:8" ht="12.5" x14ac:dyDescent="0.25">
      <c r="B61" s="7"/>
      <c r="C61" s="7"/>
      <c r="D61" s="7"/>
      <c r="E61" s="7"/>
      <c r="F61" s="7"/>
      <c r="G61" s="7"/>
      <c r="H61" s="7"/>
    </row>
    <row r="62" spans="2:8" ht="12.5" x14ac:dyDescent="0.25">
      <c r="B62" s="5"/>
      <c r="C62" s="5"/>
      <c r="D62" s="5"/>
      <c r="E62" s="5"/>
      <c r="F62" s="5"/>
      <c r="G62" s="5"/>
      <c r="H62" s="5"/>
    </row>
    <row r="63" spans="2:8" ht="12.5" x14ac:dyDescent="0.25">
      <c r="B63" s="5"/>
      <c r="C63" s="5"/>
      <c r="D63" s="5"/>
      <c r="E63" s="5"/>
      <c r="F63" s="5"/>
      <c r="G63" s="5"/>
      <c r="H63" s="5"/>
    </row>
    <row r="65" spans="2:8" ht="12.5" x14ac:dyDescent="0.25">
      <c r="B65" s="5"/>
      <c r="C65" s="5"/>
      <c r="D65" s="5"/>
      <c r="E65" s="5"/>
      <c r="F65" s="5"/>
      <c r="G65" s="5"/>
      <c r="H65" s="5"/>
    </row>
    <row r="66" spans="2:8" ht="12.5" x14ac:dyDescent="0.25">
      <c r="B66" s="5"/>
      <c r="C66" s="5"/>
      <c r="D66" s="5"/>
      <c r="E66" s="5"/>
      <c r="F66" s="5"/>
      <c r="G66" s="5"/>
      <c r="H66" s="5"/>
    </row>
    <row r="68" spans="2:8" ht="12.5" x14ac:dyDescent="0.25">
      <c r="B68" s="7"/>
      <c r="C68" s="7"/>
      <c r="D68" s="7"/>
      <c r="E68" s="7"/>
      <c r="F68" s="7"/>
      <c r="G68" s="7"/>
      <c r="H68" s="7"/>
    </row>
    <row r="69" spans="2:8" ht="12.5" x14ac:dyDescent="0.25">
      <c r="B69" s="7"/>
      <c r="C69" s="7"/>
      <c r="D69" s="7"/>
      <c r="E69" s="7"/>
      <c r="F69" s="7"/>
      <c r="G69" s="7"/>
      <c r="H69" s="7"/>
    </row>
    <row r="70" spans="2:8" ht="12.5" x14ac:dyDescent="0.25">
      <c r="B70" s="7"/>
      <c r="C70" s="7"/>
      <c r="D70" s="7"/>
      <c r="E70" s="7"/>
      <c r="F70" s="7"/>
      <c r="G70" s="7"/>
      <c r="H70" s="7"/>
    </row>
    <row r="71" spans="2:8" ht="12.5" x14ac:dyDescent="0.25">
      <c r="B71" s="7"/>
      <c r="C71" s="7"/>
      <c r="D71" s="7"/>
      <c r="E71" s="7"/>
      <c r="F71" s="7"/>
      <c r="G71" s="7"/>
      <c r="H71" s="7"/>
    </row>
    <row r="72" spans="2:8" ht="12.5" x14ac:dyDescent="0.25">
      <c r="B72" s="7"/>
      <c r="C72" s="7"/>
      <c r="D72" s="7"/>
      <c r="E72" s="7"/>
      <c r="F72" s="7"/>
      <c r="G72" s="7"/>
      <c r="H72" s="7"/>
    </row>
    <row r="73" spans="2:8" ht="12.5" x14ac:dyDescent="0.25">
      <c r="B73" s="7"/>
      <c r="C73" s="7"/>
      <c r="D73" s="7"/>
      <c r="E73" s="7"/>
      <c r="F73" s="7"/>
      <c r="G73" s="7"/>
      <c r="H73" s="7"/>
    </row>
    <row r="74" spans="2:8" ht="12.5" x14ac:dyDescent="0.25">
      <c r="B74" s="9"/>
      <c r="C74" s="9"/>
      <c r="D74" s="9"/>
      <c r="E74" s="9"/>
      <c r="F74" s="9"/>
      <c r="G74" s="9"/>
      <c r="H74" s="9"/>
    </row>
    <row r="75" spans="2:8" ht="12.5" x14ac:dyDescent="0.25">
      <c r="B75" s="7"/>
      <c r="C75" s="7"/>
      <c r="D75" s="7"/>
      <c r="E75" s="7"/>
      <c r="F75" s="7"/>
      <c r="G75" s="7"/>
      <c r="H75" s="7"/>
    </row>
    <row r="76" spans="2:8" ht="12.5" x14ac:dyDescent="0.25">
      <c r="B76" s="7"/>
      <c r="C76" s="7"/>
      <c r="D76" s="7"/>
      <c r="E76" s="7"/>
      <c r="F76" s="7"/>
      <c r="G76" s="7"/>
      <c r="H76" s="7"/>
    </row>
    <row r="77" spans="2:8" ht="12.5" x14ac:dyDescent="0.25">
      <c r="B77" s="7"/>
      <c r="C77" s="7"/>
      <c r="D77" s="7"/>
      <c r="E77" s="7"/>
      <c r="F77" s="7"/>
      <c r="G77" s="7"/>
      <c r="H77" s="7"/>
    </row>
    <row r="78" spans="2:8" ht="12.5" x14ac:dyDescent="0.25">
      <c r="B78" s="7"/>
      <c r="C78" s="7"/>
      <c r="D78" s="7"/>
      <c r="E78" s="7"/>
      <c r="F78" s="7"/>
      <c r="G78" s="7"/>
      <c r="H78" s="7"/>
    </row>
    <row r="79" spans="2:8" ht="12.5" x14ac:dyDescent="0.25">
      <c r="B79" s="7"/>
      <c r="C79" s="7"/>
      <c r="D79" s="7"/>
      <c r="E79" s="7"/>
      <c r="F79" s="7"/>
      <c r="G79" s="7"/>
      <c r="H79" s="7"/>
    </row>
    <row r="80" spans="2:8" ht="12.5" x14ac:dyDescent="0.25">
      <c r="B80" s="7"/>
      <c r="C80" s="7"/>
      <c r="D80" s="7"/>
      <c r="E80" s="7"/>
      <c r="F80" s="7"/>
      <c r="G80" s="7"/>
      <c r="H80" s="7"/>
    </row>
    <row r="81" spans="2:8" ht="12.5" x14ac:dyDescent="0.25">
      <c r="B81" s="7"/>
      <c r="C81" s="7"/>
      <c r="D81" s="7"/>
      <c r="E81" s="7"/>
      <c r="F81" s="7"/>
      <c r="G81" s="7"/>
      <c r="H81" s="7"/>
    </row>
    <row r="83" spans="2:8" ht="12.5" x14ac:dyDescent="0.25">
      <c r="B83" s="7"/>
      <c r="C83" s="7"/>
      <c r="D83" s="7"/>
      <c r="E83" s="7"/>
      <c r="F83" s="7"/>
      <c r="G83" s="7"/>
      <c r="H83" s="7"/>
    </row>
    <row r="84" spans="2:8" ht="12.5" x14ac:dyDescent="0.25">
      <c r="B84" s="5"/>
      <c r="C84" s="5"/>
      <c r="D84" s="5"/>
      <c r="E84" s="5"/>
      <c r="F84" s="5"/>
      <c r="G84" s="5"/>
      <c r="H84" s="5"/>
    </row>
    <row r="85" spans="2:8" ht="12.5" x14ac:dyDescent="0.25">
      <c r="B85" s="6"/>
      <c r="C85" s="6"/>
      <c r="D85" s="6"/>
      <c r="E85" s="6"/>
      <c r="F85" s="6"/>
      <c r="G85" s="6"/>
      <c r="H85" s="6"/>
    </row>
    <row r="86" spans="2:8" ht="12.5" x14ac:dyDescent="0.25">
      <c r="B86" s="5"/>
      <c r="C86" s="5"/>
      <c r="D86" s="5"/>
      <c r="E86" s="5"/>
      <c r="F86" s="5"/>
      <c r="G86" s="5"/>
      <c r="H86" s="5"/>
    </row>
    <row r="87" spans="2:8" ht="12.5" x14ac:dyDescent="0.25">
      <c r="B87" s="9"/>
      <c r="C87" s="9"/>
      <c r="D87" s="9"/>
      <c r="E87" s="9"/>
      <c r="F87" s="9"/>
      <c r="G87" s="9"/>
      <c r="H87" s="9"/>
    </row>
    <row r="88" spans="2:8" ht="12.5" x14ac:dyDescent="0.25">
      <c r="B88" s="7"/>
      <c r="C88" s="7"/>
      <c r="D88" s="7"/>
      <c r="E88" s="7"/>
      <c r="F88" s="7"/>
      <c r="G88" s="7"/>
      <c r="H88" s="7"/>
    </row>
    <row r="89" spans="2:8" ht="12.5" x14ac:dyDescent="0.25">
      <c r="B89" s="5"/>
      <c r="C89" s="5"/>
      <c r="D89" s="5"/>
      <c r="E89" s="5"/>
      <c r="F89" s="5"/>
      <c r="G89" s="5"/>
      <c r="H89" s="5"/>
    </row>
    <row r="90" spans="2:8" ht="12.5" x14ac:dyDescent="0.25">
      <c r="B90" s="5"/>
      <c r="C90" s="5"/>
      <c r="D90" s="5"/>
      <c r="E90" s="5"/>
      <c r="F90" s="5"/>
      <c r="G90" s="5"/>
      <c r="H90" s="5"/>
    </row>
    <row r="92" spans="2:8" ht="12.5" x14ac:dyDescent="0.25">
      <c r="B92" s="5"/>
      <c r="C92" s="5"/>
      <c r="D92" s="5"/>
      <c r="E92" s="5"/>
      <c r="F92" s="5"/>
      <c r="G92" s="5"/>
      <c r="H92" s="5"/>
    </row>
    <row r="93" spans="2:8" ht="12.5" x14ac:dyDescent="0.25">
      <c r="B93" s="5"/>
      <c r="C93" s="5"/>
      <c r="D93" s="5"/>
      <c r="E93" s="5"/>
      <c r="F93" s="5"/>
      <c r="G93" s="5"/>
      <c r="H93" s="5"/>
    </row>
    <row r="95" spans="2:8" ht="12.5" x14ac:dyDescent="0.25">
      <c r="B95" s="7"/>
      <c r="C95" s="7"/>
      <c r="D95" s="7"/>
      <c r="E95" s="7"/>
      <c r="F95" s="7"/>
      <c r="G95" s="7"/>
      <c r="H95" s="7"/>
    </row>
    <row r="96" spans="2:8" ht="12.5" x14ac:dyDescent="0.25">
      <c r="B96" s="7"/>
      <c r="C96" s="7"/>
      <c r="D96" s="7"/>
      <c r="E96" s="7"/>
      <c r="F96" s="7"/>
      <c r="G96" s="7"/>
      <c r="H96" s="7"/>
    </row>
    <row r="97" spans="2:8" ht="12.5" x14ac:dyDescent="0.25">
      <c r="B97" s="7"/>
      <c r="C97" s="7"/>
      <c r="D97" s="7"/>
      <c r="E97" s="7"/>
      <c r="F97" s="7"/>
      <c r="G97" s="7"/>
      <c r="H97" s="7"/>
    </row>
    <row r="98" spans="2:8" ht="12.5" x14ac:dyDescent="0.25">
      <c r="B98" s="7"/>
      <c r="C98" s="7"/>
      <c r="D98" s="7"/>
      <c r="E98" s="7"/>
      <c r="F98" s="7"/>
      <c r="G98" s="7"/>
      <c r="H98" s="7"/>
    </row>
    <row r="99" spans="2:8" ht="12.5" x14ac:dyDescent="0.25">
      <c r="B99" s="7"/>
      <c r="C99" s="7"/>
      <c r="D99" s="7"/>
      <c r="E99" s="7"/>
      <c r="F99" s="7"/>
      <c r="G99" s="7"/>
      <c r="H99" s="7"/>
    </row>
    <row r="100" spans="2:8" ht="12.5" x14ac:dyDescent="0.25">
      <c r="B100" s="7"/>
      <c r="C100" s="7"/>
      <c r="D100" s="7"/>
      <c r="E100" s="7"/>
      <c r="F100" s="7"/>
      <c r="G100" s="7"/>
      <c r="H100" s="7"/>
    </row>
    <row r="101" spans="2:8" ht="12.5" x14ac:dyDescent="0.25">
      <c r="B101" s="9"/>
      <c r="C101" s="9"/>
      <c r="D101" s="9"/>
      <c r="E101" s="9"/>
      <c r="F101" s="9"/>
      <c r="G101" s="9"/>
      <c r="H101" s="9"/>
    </row>
    <row r="102" spans="2:8" ht="12.5" x14ac:dyDescent="0.25">
      <c r="B102" s="7"/>
      <c r="C102" s="7"/>
      <c r="D102" s="7"/>
      <c r="E102" s="7"/>
      <c r="F102" s="7"/>
      <c r="G102" s="7"/>
      <c r="H102" s="7"/>
    </row>
    <row r="103" spans="2:8" ht="12.5" x14ac:dyDescent="0.25">
      <c r="B103" s="7"/>
      <c r="C103" s="7"/>
      <c r="D103" s="7"/>
      <c r="E103" s="7"/>
      <c r="F103" s="7"/>
      <c r="G103" s="7"/>
      <c r="H103" s="7"/>
    </row>
    <row r="104" spans="2:8" ht="12.5" x14ac:dyDescent="0.25">
      <c r="B104" s="7"/>
      <c r="C104" s="7"/>
      <c r="D104" s="7"/>
      <c r="E104" s="7"/>
      <c r="F104" s="7"/>
      <c r="G104" s="7"/>
      <c r="H104" s="7"/>
    </row>
    <row r="105" spans="2:8" ht="12.5" x14ac:dyDescent="0.25">
      <c r="B105" s="7"/>
      <c r="C105" s="7"/>
      <c r="D105" s="7"/>
      <c r="E105" s="7"/>
      <c r="F105" s="7"/>
      <c r="G105" s="7"/>
      <c r="H105" s="7"/>
    </row>
    <row r="106" spans="2:8" ht="12.5" x14ac:dyDescent="0.25">
      <c r="B106" s="7"/>
      <c r="C106" s="7"/>
      <c r="D106" s="7"/>
      <c r="E106" s="7"/>
      <c r="F106" s="7"/>
      <c r="G106" s="7"/>
      <c r="H106" s="7"/>
    </row>
    <row r="107" spans="2:8" ht="12.5" x14ac:dyDescent="0.25">
      <c r="B107" s="7"/>
      <c r="C107" s="7"/>
      <c r="D107" s="7"/>
      <c r="E107" s="7"/>
      <c r="F107" s="7"/>
      <c r="G107" s="7"/>
      <c r="H107" s="7"/>
    </row>
    <row r="108" spans="2:8" ht="12.5" x14ac:dyDescent="0.25">
      <c r="B108" s="7"/>
      <c r="C108" s="7"/>
      <c r="D108" s="7"/>
      <c r="E108" s="7"/>
      <c r="F108" s="7"/>
      <c r="G108" s="7"/>
      <c r="H108" s="7"/>
    </row>
    <row r="110" spans="2:8" ht="12.5" x14ac:dyDescent="0.25">
      <c r="B110" s="7"/>
      <c r="C110" s="7"/>
      <c r="D110" s="7"/>
      <c r="E110" s="7"/>
      <c r="F110" s="7"/>
      <c r="G110" s="7"/>
      <c r="H110" s="7"/>
    </row>
    <row r="111" spans="2:8" ht="12.5" x14ac:dyDescent="0.25">
      <c r="B111" s="5"/>
      <c r="C111" s="5"/>
      <c r="D111" s="5"/>
      <c r="E111" s="5"/>
      <c r="F111" s="5"/>
      <c r="G111" s="5"/>
      <c r="H111" s="5"/>
    </row>
    <row r="112" spans="2:8" ht="12.5" x14ac:dyDescent="0.25">
      <c r="B112" s="6"/>
      <c r="C112" s="6"/>
      <c r="D112" s="6"/>
      <c r="E112" s="6"/>
      <c r="F112" s="6"/>
      <c r="G112" s="6"/>
      <c r="H112" s="6"/>
    </row>
    <row r="113" spans="2:8" ht="12.5" x14ac:dyDescent="0.25">
      <c r="B113" s="5"/>
      <c r="C113" s="5"/>
      <c r="D113" s="5"/>
      <c r="E113" s="5"/>
      <c r="F113" s="5"/>
      <c r="G113" s="5"/>
      <c r="H113" s="5"/>
    </row>
    <row r="114" spans="2:8" ht="12.5" x14ac:dyDescent="0.25">
      <c r="B114" s="9"/>
      <c r="C114" s="9"/>
      <c r="D114" s="9"/>
      <c r="E114" s="9"/>
      <c r="F114" s="9"/>
      <c r="G114" s="9"/>
      <c r="H114" s="9"/>
    </row>
    <row r="115" spans="2:8" ht="12.5" x14ac:dyDescent="0.25">
      <c r="B115" s="7"/>
      <c r="C115" s="7"/>
      <c r="D115" s="7"/>
      <c r="E115" s="7"/>
      <c r="F115" s="7"/>
      <c r="G115" s="7"/>
      <c r="H115" s="7"/>
    </row>
    <row r="116" spans="2:8" ht="12.5" x14ac:dyDescent="0.25">
      <c r="B116" s="5"/>
      <c r="C116" s="5"/>
      <c r="D116" s="5"/>
      <c r="E116" s="5"/>
      <c r="F116" s="5"/>
      <c r="G116" s="5"/>
      <c r="H116" s="5"/>
    </row>
    <row r="117" spans="2:8" ht="12.5" x14ac:dyDescent="0.25">
      <c r="B117" s="5"/>
      <c r="C117" s="5"/>
      <c r="D117" s="5"/>
      <c r="E117" s="5"/>
      <c r="F117" s="5"/>
      <c r="G117" s="5"/>
      <c r="H117" s="5"/>
    </row>
    <row r="119" spans="2:8" ht="12.5" x14ac:dyDescent="0.25">
      <c r="B119" s="5"/>
      <c r="C119" s="5"/>
      <c r="D119" s="5"/>
      <c r="E119" s="5"/>
      <c r="F119" s="5"/>
      <c r="G119" s="5"/>
      <c r="H119" s="5"/>
    </row>
    <row r="120" spans="2:8" ht="12.5" x14ac:dyDescent="0.25">
      <c r="B120" s="5"/>
      <c r="C120" s="5"/>
      <c r="D120" s="5"/>
      <c r="E120" s="5"/>
      <c r="F120" s="5"/>
      <c r="G120" s="5"/>
      <c r="H120" s="5"/>
    </row>
    <row r="122" spans="2:8" ht="12.5" x14ac:dyDescent="0.25">
      <c r="B122" s="7"/>
      <c r="C122" s="7"/>
      <c r="D122" s="7"/>
      <c r="E122" s="7"/>
      <c r="F122" s="7"/>
      <c r="G122" s="7"/>
      <c r="H122" s="7"/>
    </row>
    <row r="123" spans="2:8" ht="12.5" x14ac:dyDescent="0.25">
      <c r="B123" s="7"/>
      <c r="C123" s="7"/>
      <c r="D123" s="7"/>
      <c r="E123" s="7"/>
      <c r="F123" s="7"/>
      <c r="G123" s="7"/>
      <c r="H123" s="7"/>
    </row>
    <row r="124" spans="2:8" ht="12.5" x14ac:dyDescent="0.25">
      <c r="B124" s="7"/>
      <c r="C124" s="7"/>
      <c r="D124" s="7"/>
      <c r="E124" s="7"/>
      <c r="F124" s="7"/>
      <c r="G124" s="7"/>
      <c r="H124" s="7"/>
    </row>
    <row r="125" spans="2:8" ht="12.5" x14ac:dyDescent="0.25">
      <c r="B125" s="7"/>
      <c r="C125" s="7"/>
      <c r="D125" s="7"/>
      <c r="E125" s="7"/>
      <c r="F125" s="7"/>
      <c r="G125" s="7"/>
      <c r="H125" s="7"/>
    </row>
    <row r="126" spans="2:8" ht="12.5" x14ac:dyDescent="0.25">
      <c r="B126" s="7"/>
      <c r="C126" s="7"/>
      <c r="D126" s="7"/>
      <c r="E126" s="7"/>
      <c r="F126" s="7"/>
      <c r="G126" s="7"/>
      <c r="H126" s="7"/>
    </row>
    <row r="127" spans="2:8" ht="12.5" x14ac:dyDescent="0.25">
      <c r="B127" s="7"/>
      <c r="C127" s="7"/>
      <c r="D127" s="7"/>
      <c r="E127" s="7"/>
      <c r="F127" s="7"/>
      <c r="G127" s="7"/>
      <c r="H127" s="7"/>
    </row>
    <row r="128" spans="2:8" ht="12.5" x14ac:dyDescent="0.25">
      <c r="B128" s="9"/>
      <c r="C128" s="9"/>
      <c r="D128" s="9"/>
      <c r="E128" s="9"/>
      <c r="F128" s="9"/>
      <c r="G128" s="9"/>
      <c r="H128" s="9"/>
    </row>
    <row r="129" spans="2:8" ht="12.5" x14ac:dyDescent="0.25">
      <c r="B129" s="7"/>
      <c r="C129" s="7"/>
      <c r="D129" s="7"/>
      <c r="E129" s="7"/>
      <c r="F129" s="7"/>
      <c r="G129" s="7"/>
      <c r="H129" s="7"/>
    </row>
    <row r="130" spans="2:8" ht="12.5" x14ac:dyDescent="0.25">
      <c r="B130" s="7"/>
      <c r="C130" s="7"/>
      <c r="D130" s="7"/>
      <c r="E130" s="7"/>
      <c r="F130" s="7"/>
      <c r="G130" s="7"/>
      <c r="H130" s="7"/>
    </row>
    <row r="131" spans="2:8" ht="12.5" x14ac:dyDescent="0.25">
      <c r="B131" s="7"/>
      <c r="C131" s="7"/>
      <c r="D131" s="7"/>
      <c r="E131" s="7"/>
      <c r="F131" s="7"/>
      <c r="G131" s="7"/>
      <c r="H131" s="7"/>
    </row>
    <row r="132" spans="2:8" ht="12.5" x14ac:dyDescent="0.25">
      <c r="B132" s="7"/>
      <c r="C132" s="7"/>
      <c r="D132" s="7"/>
      <c r="E132" s="7"/>
      <c r="F132" s="7"/>
      <c r="G132" s="7"/>
      <c r="H132" s="7"/>
    </row>
    <row r="133" spans="2:8" ht="12.5" x14ac:dyDescent="0.25">
      <c r="B133" s="7"/>
      <c r="C133" s="7"/>
      <c r="D133" s="7"/>
      <c r="E133" s="7"/>
      <c r="F133" s="7"/>
      <c r="G133" s="7"/>
      <c r="H133" s="7"/>
    </row>
    <row r="134" spans="2:8" ht="12.5" x14ac:dyDescent="0.25">
      <c r="B134" s="7"/>
      <c r="C134" s="7"/>
      <c r="D134" s="7"/>
      <c r="E134" s="7"/>
      <c r="F134" s="7"/>
      <c r="G134" s="7"/>
      <c r="H134" s="7"/>
    </row>
    <row r="135" spans="2:8" ht="12.5" x14ac:dyDescent="0.25">
      <c r="B135" s="7"/>
      <c r="C135" s="7"/>
      <c r="D135" s="7"/>
      <c r="E135" s="7"/>
      <c r="F135" s="7"/>
      <c r="G135" s="7"/>
      <c r="H135" s="7"/>
    </row>
    <row r="137" spans="2:8" ht="12.5" x14ac:dyDescent="0.25">
      <c r="B137" s="7"/>
      <c r="C137" s="7"/>
      <c r="D137" s="7"/>
      <c r="E137" s="7"/>
      <c r="F137" s="7"/>
      <c r="G137" s="7"/>
      <c r="H137" s="7"/>
    </row>
    <row r="138" spans="2:8" ht="12.5" x14ac:dyDescent="0.25">
      <c r="B138" s="5"/>
      <c r="C138" s="5"/>
      <c r="D138" s="5"/>
      <c r="E138" s="5"/>
      <c r="F138" s="5"/>
      <c r="G138" s="5"/>
      <c r="H138" s="5"/>
    </row>
    <row r="139" spans="2:8" ht="12.5" x14ac:dyDescent="0.25">
      <c r="B139" s="6"/>
      <c r="C139" s="6"/>
      <c r="D139" s="6"/>
      <c r="E139" s="6"/>
      <c r="F139" s="6"/>
      <c r="G139" s="6"/>
      <c r="H139" s="6"/>
    </row>
    <row r="140" spans="2:8" ht="12.5" x14ac:dyDescent="0.25">
      <c r="B140" s="5"/>
      <c r="C140" s="5"/>
      <c r="D140" s="5"/>
      <c r="E140" s="5"/>
      <c r="F140" s="5"/>
      <c r="G140" s="5"/>
      <c r="H140" s="5"/>
    </row>
    <row r="141" spans="2:8" ht="12.5" x14ac:dyDescent="0.25">
      <c r="B141" s="9"/>
      <c r="C141" s="9"/>
      <c r="D141" s="9"/>
      <c r="E141" s="9"/>
      <c r="F141" s="9"/>
      <c r="G141" s="9"/>
      <c r="H141" s="9"/>
    </row>
    <row r="142" spans="2:8" ht="12.5" x14ac:dyDescent="0.25">
      <c r="B142" s="7"/>
      <c r="C142" s="7"/>
      <c r="D142" s="7"/>
      <c r="E142" s="7"/>
      <c r="F142" s="7"/>
      <c r="G142" s="7"/>
      <c r="H142" s="7"/>
    </row>
    <row r="143" spans="2:8" ht="12.5" x14ac:dyDescent="0.25">
      <c r="B143" s="5"/>
      <c r="C143" s="5"/>
      <c r="D143" s="5"/>
      <c r="E143" s="5"/>
      <c r="F143" s="5"/>
      <c r="G143" s="5"/>
      <c r="H143" s="5"/>
    </row>
    <row r="144" spans="2:8" ht="12.5" x14ac:dyDescent="0.25">
      <c r="B144" s="5"/>
      <c r="C144" s="5"/>
      <c r="D144" s="5"/>
      <c r="E144" s="5"/>
      <c r="F144" s="5"/>
      <c r="G144" s="5"/>
      <c r="H144" s="5"/>
    </row>
    <row r="146" spans="2:8" ht="12.5" x14ac:dyDescent="0.25">
      <c r="B146" s="5"/>
      <c r="C146" s="5"/>
      <c r="D146" s="5"/>
      <c r="E146" s="5"/>
      <c r="F146" s="5"/>
      <c r="G146" s="5"/>
      <c r="H146" s="5"/>
    </row>
    <row r="147" spans="2:8" ht="12.5" x14ac:dyDescent="0.25">
      <c r="B147" s="5"/>
      <c r="C147" s="5"/>
      <c r="D147" s="5"/>
      <c r="E147" s="5"/>
      <c r="F147" s="5"/>
      <c r="G147" s="5"/>
      <c r="H147" s="5"/>
    </row>
    <row r="149" spans="2:8" ht="12.5" x14ac:dyDescent="0.25">
      <c r="B149" s="7"/>
      <c r="C149" s="7"/>
      <c r="D149" s="7"/>
      <c r="E149" s="7"/>
      <c r="F149" s="7"/>
      <c r="G149" s="7"/>
      <c r="H149" s="7"/>
    </row>
    <row r="150" spans="2:8" ht="12.5" x14ac:dyDescent="0.25">
      <c r="B150" s="7"/>
      <c r="C150" s="7"/>
      <c r="D150" s="7"/>
      <c r="E150" s="7"/>
      <c r="F150" s="7"/>
      <c r="G150" s="7"/>
      <c r="H150" s="7"/>
    </row>
    <row r="151" spans="2:8" ht="12.5" x14ac:dyDescent="0.25">
      <c r="B151" s="7"/>
      <c r="C151" s="7"/>
      <c r="D151" s="7"/>
      <c r="E151" s="7"/>
      <c r="F151" s="7"/>
      <c r="G151" s="7"/>
      <c r="H151" s="7"/>
    </row>
    <row r="152" spans="2:8" ht="12.5" x14ac:dyDescent="0.25">
      <c r="B152" s="7"/>
      <c r="C152" s="7"/>
      <c r="D152" s="7"/>
      <c r="E152" s="7"/>
      <c r="F152" s="7"/>
      <c r="G152" s="7"/>
      <c r="H152" s="7"/>
    </row>
    <row r="153" spans="2:8" ht="12.5" x14ac:dyDescent="0.25">
      <c r="B153" s="7"/>
      <c r="C153" s="7"/>
      <c r="D153" s="7"/>
      <c r="E153" s="7"/>
      <c r="F153" s="7"/>
      <c r="G153" s="7"/>
      <c r="H153" s="7"/>
    </row>
    <row r="154" spans="2:8" ht="12.5" x14ac:dyDescent="0.25">
      <c r="B154" s="7"/>
      <c r="C154" s="7"/>
      <c r="D154" s="7"/>
      <c r="E154" s="7"/>
      <c r="F154" s="7"/>
      <c r="G154" s="7"/>
      <c r="H154" s="7"/>
    </row>
    <row r="155" spans="2:8" ht="12.5" x14ac:dyDescent="0.25">
      <c r="B155" s="9"/>
      <c r="C155" s="9"/>
      <c r="D155" s="9"/>
      <c r="E155" s="9"/>
      <c r="F155" s="9"/>
      <c r="G155" s="9"/>
      <c r="H155" s="9"/>
    </row>
    <row r="156" spans="2:8" ht="12.5" x14ac:dyDescent="0.25">
      <c r="B156" s="7"/>
      <c r="C156" s="7"/>
      <c r="D156" s="7"/>
      <c r="E156" s="7"/>
      <c r="F156" s="7"/>
      <c r="G156" s="7"/>
      <c r="H156" s="7"/>
    </row>
    <row r="157" spans="2:8" ht="12.5" x14ac:dyDescent="0.25">
      <c r="B157" s="7"/>
      <c r="C157" s="7"/>
      <c r="D157" s="7"/>
      <c r="E157" s="7"/>
      <c r="F157" s="7"/>
      <c r="G157" s="7"/>
      <c r="H157" s="7"/>
    </row>
    <row r="158" spans="2:8" ht="12.5" x14ac:dyDescent="0.25">
      <c r="B158" s="7"/>
      <c r="C158" s="7"/>
      <c r="D158" s="7"/>
      <c r="E158" s="7"/>
      <c r="F158" s="7"/>
      <c r="G158" s="7"/>
      <c r="H158" s="7"/>
    </row>
    <row r="159" spans="2:8" ht="12.5" x14ac:dyDescent="0.25">
      <c r="B159" s="7"/>
      <c r="C159" s="7"/>
      <c r="D159" s="7"/>
      <c r="E159" s="7"/>
      <c r="F159" s="7"/>
      <c r="G159" s="7"/>
      <c r="H159" s="7"/>
    </row>
    <row r="160" spans="2:8" ht="12.5" x14ac:dyDescent="0.25">
      <c r="B160" s="7"/>
      <c r="C160" s="7"/>
      <c r="D160" s="7"/>
      <c r="E160" s="7"/>
      <c r="F160" s="7"/>
      <c r="G160" s="7"/>
      <c r="H160" s="7"/>
    </row>
    <row r="161" spans="2:8" ht="12.5" x14ac:dyDescent="0.25">
      <c r="B161" s="7"/>
      <c r="C161" s="7"/>
      <c r="D161" s="7"/>
      <c r="E161" s="7"/>
      <c r="F161" s="7"/>
      <c r="G161" s="7"/>
      <c r="H161" s="7"/>
    </row>
    <row r="162" spans="2:8" ht="12.5" x14ac:dyDescent="0.25">
      <c r="B162" s="7"/>
      <c r="C162" s="7"/>
      <c r="D162" s="7"/>
      <c r="E162" s="7"/>
      <c r="F162" s="7"/>
      <c r="G162" s="7"/>
      <c r="H162" s="7"/>
    </row>
    <row r="164" spans="2:8" ht="12.5" x14ac:dyDescent="0.25">
      <c r="B164" s="7"/>
      <c r="C164" s="7"/>
      <c r="D164" s="7"/>
      <c r="E164" s="7"/>
      <c r="F164" s="7"/>
      <c r="G164" s="7"/>
      <c r="H164" s="7"/>
    </row>
    <row r="165" spans="2:8" ht="12.5" x14ac:dyDescent="0.25">
      <c r="B165" s="5"/>
      <c r="C165" s="5"/>
      <c r="D165" s="5"/>
      <c r="E165" s="5"/>
      <c r="F165" s="5"/>
      <c r="G165" s="5"/>
      <c r="H165" s="5"/>
    </row>
    <row r="166" spans="2:8" ht="12.5" x14ac:dyDescent="0.25">
      <c r="B166" s="6"/>
      <c r="C166" s="6"/>
      <c r="D166" s="6"/>
      <c r="E166" s="6"/>
      <c r="F166" s="6"/>
      <c r="G166" s="6"/>
      <c r="H166" s="6"/>
    </row>
    <row r="167" spans="2:8" ht="12.5" x14ac:dyDescent="0.25">
      <c r="B167" s="5"/>
      <c r="C167" s="5"/>
      <c r="D167" s="5"/>
      <c r="E167" s="5"/>
      <c r="F167" s="5"/>
      <c r="G167" s="5"/>
      <c r="H167" s="5"/>
    </row>
    <row r="168" spans="2:8" ht="12.5" x14ac:dyDescent="0.25">
      <c r="B168" s="9"/>
      <c r="C168" s="9"/>
      <c r="D168" s="9"/>
      <c r="E168" s="9"/>
      <c r="F168" s="9"/>
      <c r="G168" s="9"/>
      <c r="H168" s="9"/>
    </row>
    <row r="169" spans="2:8" ht="12.5" x14ac:dyDescent="0.25">
      <c r="B169" s="7"/>
      <c r="C169" s="7"/>
      <c r="D169" s="7"/>
      <c r="E169" s="7"/>
      <c r="F169" s="7"/>
      <c r="G169" s="7"/>
      <c r="H169" s="7"/>
    </row>
    <row r="170" spans="2:8" ht="12.5" x14ac:dyDescent="0.25">
      <c r="B170" s="5"/>
      <c r="C170" s="5"/>
      <c r="D170" s="5"/>
      <c r="E170" s="5"/>
      <c r="F170" s="5"/>
      <c r="G170" s="5"/>
      <c r="H170" s="5"/>
    </row>
    <row r="171" spans="2:8" ht="12.5" x14ac:dyDescent="0.25">
      <c r="B171" s="5"/>
      <c r="C171" s="5"/>
      <c r="D171" s="5"/>
      <c r="E171" s="5"/>
      <c r="F171" s="5"/>
      <c r="G171" s="5"/>
      <c r="H171" s="5"/>
    </row>
    <row r="173" spans="2:8" ht="12.5" x14ac:dyDescent="0.25">
      <c r="B173" s="5"/>
      <c r="C173" s="5"/>
      <c r="D173" s="5"/>
      <c r="E173" s="5"/>
      <c r="F173" s="5"/>
      <c r="G173" s="5"/>
      <c r="H173" s="5"/>
    </row>
    <row r="174" spans="2:8" ht="12.5" x14ac:dyDescent="0.25">
      <c r="B174" s="5"/>
      <c r="C174" s="5"/>
      <c r="D174" s="5"/>
      <c r="E174" s="5"/>
      <c r="F174" s="5"/>
      <c r="G174" s="5"/>
      <c r="H174" s="5"/>
    </row>
    <row r="176" spans="2:8" ht="12.5" x14ac:dyDescent="0.25">
      <c r="B176" s="7"/>
      <c r="C176" s="7"/>
      <c r="D176" s="7"/>
      <c r="E176" s="7"/>
      <c r="F176" s="7"/>
      <c r="G176" s="7"/>
      <c r="H176" s="7"/>
    </row>
    <row r="177" spans="2:8" ht="12.5" x14ac:dyDescent="0.25">
      <c r="B177" s="7"/>
      <c r="C177" s="7"/>
      <c r="D177" s="7"/>
      <c r="E177" s="7"/>
      <c r="F177" s="7"/>
      <c r="G177" s="7"/>
      <c r="H177" s="7"/>
    </row>
    <row r="178" spans="2:8" ht="12.5" x14ac:dyDescent="0.25">
      <c r="B178" s="7"/>
      <c r="C178" s="7"/>
      <c r="D178" s="7"/>
      <c r="E178" s="7"/>
      <c r="F178" s="7"/>
      <c r="G178" s="7"/>
      <c r="H178" s="7"/>
    </row>
    <row r="179" spans="2:8" ht="12.5" x14ac:dyDescent="0.25">
      <c r="B179" s="7"/>
      <c r="C179" s="7"/>
      <c r="D179" s="7"/>
      <c r="E179" s="7"/>
      <c r="F179" s="7"/>
      <c r="G179" s="7"/>
      <c r="H179" s="7"/>
    </row>
    <row r="180" spans="2:8" ht="12.5" x14ac:dyDescent="0.25">
      <c r="B180" s="7"/>
      <c r="C180" s="7"/>
      <c r="D180" s="7"/>
      <c r="E180" s="7"/>
      <c r="F180" s="7"/>
      <c r="G180" s="7"/>
      <c r="H180" s="7"/>
    </row>
    <row r="181" spans="2:8" ht="12.5" x14ac:dyDescent="0.25">
      <c r="B181" s="7"/>
      <c r="C181" s="7"/>
      <c r="D181" s="7"/>
      <c r="E181" s="7"/>
      <c r="F181" s="7"/>
      <c r="G181" s="7"/>
      <c r="H181" s="7"/>
    </row>
    <row r="182" spans="2:8" ht="12.5" x14ac:dyDescent="0.25">
      <c r="B182" s="9"/>
      <c r="C182" s="9"/>
      <c r="D182" s="9"/>
      <c r="E182" s="9"/>
      <c r="F182" s="9"/>
      <c r="G182" s="9"/>
      <c r="H182" s="9"/>
    </row>
    <row r="183" spans="2:8" ht="12.5" x14ac:dyDescent="0.25">
      <c r="B183" s="7"/>
      <c r="C183" s="7"/>
      <c r="D183" s="7"/>
      <c r="E183" s="7"/>
      <c r="F183" s="7"/>
      <c r="G183" s="7"/>
      <c r="H183" s="7"/>
    </row>
    <row r="184" spans="2:8" ht="12.5" x14ac:dyDescent="0.25">
      <c r="B184" s="7"/>
      <c r="C184" s="7"/>
      <c r="D184" s="7"/>
      <c r="E184" s="7"/>
      <c r="F184" s="7"/>
      <c r="G184" s="7"/>
      <c r="H184" s="7"/>
    </row>
    <row r="185" spans="2:8" ht="12.5" x14ac:dyDescent="0.25">
      <c r="B185" s="7"/>
      <c r="C185" s="7"/>
      <c r="D185" s="7"/>
      <c r="E185" s="7"/>
      <c r="F185" s="7"/>
      <c r="G185" s="7"/>
      <c r="H185" s="7"/>
    </row>
    <row r="186" spans="2:8" ht="12.5" x14ac:dyDescent="0.25">
      <c r="B186" s="7"/>
      <c r="C186" s="7"/>
      <c r="D186" s="7"/>
      <c r="E186" s="7"/>
      <c r="F186" s="7"/>
      <c r="G186" s="7"/>
      <c r="H186" s="7"/>
    </row>
    <row r="187" spans="2:8" ht="12.5" x14ac:dyDescent="0.25">
      <c r="B187" s="7"/>
      <c r="C187" s="7"/>
      <c r="D187" s="7"/>
      <c r="E187" s="7"/>
      <c r="F187" s="7"/>
      <c r="G187" s="7"/>
      <c r="H187" s="7"/>
    </row>
    <row r="188" spans="2:8" ht="12.5" x14ac:dyDescent="0.25">
      <c r="B188" s="7"/>
      <c r="C188" s="7"/>
      <c r="D188" s="7"/>
      <c r="E188" s="7"/>
      <c r="F188" s="7"/>
      <c r="G188" s="7"/>
      <c r="H188" s="7"/>
    </row>
    <row r="189" spans="2:8" ht="12.5" x14ac:dyDescent="0.25">
      <c r="B189" s="7"/>
      <c r="C189" s="7"/>
      <c r="D189" s="7"/>
      <c r="E189" s="7"/>
      <c r="F189" s="7"/>
      <c r="G189" s="7"/>
      <c r="H189" s="7"/>
    </row>
    <row r="191" spans="2:8" ht="12.5" x14ac:dyDescent="0.25">
      <c r="B191" s="7"/>
      <c r="C191" s="7"/>
      <c r="D191" s="7"/>
      <c r="E191" s="7"/>
      <c r="F191" s="7"/>
      <c r="G191" s="7"/>
      <c r="H191" s="7"/>
    </row>
    <row r="192" spans="2:8" ht="12.5" x14ac:dyDescent="0.25">
      <c r="B192" s="5"/>
      <c r="C192" s="5"/>
      <c r="D192" s="5"/>
      <c r="E192" s="5"/>
      <c r="F192" s="5"/>
      <c r="G192" s="5"/>
      <c r="H192" s="5"/>
    </row>
    <row r="193" spans="2:8" ht="12.5" x14ac:dyDescent="0.25">
      <c r="B193" s="6"/>
      <c r="C193" s="6"/>
      <c r="D193" s="6"/>
      <c r="E193" s="6"/>
      <c r="F193" s="6"/>
      <c r="G193" s="6"/>
      <c r="H193" s="6"/>
    </row>
    <row r="194" spans="2:8" ht="12.5" x14ac:dyDescent="0.25">
      <c r="B194" s="5"/>
      <c r="C194" s="5"/>
      <c r="D194" s="5"/>
      <c r="E194" s="5"/>
      <c r="F194" s="5"/>
      <c r="G194" s="5"/>
      <c r="H194" s="5"/>
    </row>
    <row r="195" spans="2:8" ht="12.5" x14ac:dyDescent="0.25">
      <c r="B195" s="9"/>
      <c r="C195" s="9"/>
      <c r="D195" s="9"/>
      <c r="E195" s="9"/>
      <c r="F195" s="9"/>
      <c r="G195" s="9"/>
      <c r="H195" s="9"/>
    </row>
    <row r="196" spans="2:8" ht="12.5" x14ac:dyDescent="0.25">
      <c r="B196" s="7"/>
      <c r="C196" s="7"/>
      <c r="D196" s="7"/>
      <c r="E196" s="7"/>
      <c r="F196" s="7"/>
      <c r="G196" s="7"/>
      <c r="H196" s="7"/>
    </row>
    <row r="197" spans="2:8" ht="12.5" x14ac:dyDescent="0.25">
      <c r="B197" s="5"/>
      <c r="C197" s="5"/>
      <c r="D197" s="5"/>
      <c r="E197" s="5"/>
      <c r="F197" s="5"/>
      <c r="G197" s="5"/>
      <c r="H197" s="5"/>
    </row>
    <row r="198" spans="2:8" ht="12.5" x14ac:dyDescent="0.25">
      <c r="B198" s="5"/>
      <c r="C198" s="5"/>
      <c r="D198" s="5"/>
      <c r="E198" s="5"/>
      <c r="F198" s="5"/>
      <c r="G198" s="5"/>
      <c r="H198" s="5"/>
    </row>
    <row r="200" spans="2:8" ht="12.5" x14ac:dyDescent="0.25">
      <c r="B200" s="5"/>
      <c r="C200" s="5"/>
      <c r="D200" s="5"/>
      <c r="E200" s="5"/>
      <c r="F200" s="5"/>
      <c r="G200" s="5"/>
      <c r="H200" s="5"/>
    </row>
    <row r="201" spans="2:8" ht="12.5" x14ac:dyDescent="0.25">
      <c r="B201" s="5"/>
      <c r="C201" s="5"/>
      <c r="D201" s="5"/>
      <c r="E201" s="5"/>
      <c r="F201" s="5"/>
      <c r="G201" s="5"/>
      <c r="H201" s="5"/>
    </row>
    <row r="203" spans="2:8" ht="12.5" x14ac:dyDescent="0.25">
      <c r="B203" s="7"/>
      <c r="C203" s="7"/>
      <c r="D203" s="7"/>
      <c r="E203" s="7"/>
      <c r="F203" s="7"/>
      <c r="G203" s="7"/>
      <c r="H203" s="7"/>
    </row>
    <row r="204" spans="2:8" ht="12.5" x14ac:dyDescent="0.25">
      <c r="B204" s="7"/>
      <c r="C204" s="7"/>
      <c r="D204" s="7"/>
      <c r="E204" s="7"/>
      <c r="F204" s="7"/>
      <c r="G204" s="7"/>
      <c r="H204" s="7"/>
    </row>
    <row r="205" spans="2:8" ht="12.5" x14ac:dyDescent="0.25">
      <c r="B205" s="7"/>
      <c r="C205" s="7"/>
      <c r="D205" s="7"/>
      <c r="E205" s="7"/>
      <c r="F205" s="7"/>
      <c r="G205" s="7"/>
      <c r="H205" s="7"/>
    </row>
    <row r="206" spans="2:8" ht="12.5" x14ac:dyDescent="0.25">
      <c r="B206" s="7"/>
      <c r="C206" s="7"/>
      <c r="D206" s="7"/>
      <c r="E206" s="7"/>
      <c r="F206" s="7"/>
      <c r="G206" s="7"/>
      <c r="H206" s="7"/>
    </row>
    <row r="207" spans="2:8" ht="12.5" x14ac:dyDescent="0.25">
      <c r="B207" s="7"/>
      <c r="C207" s="7"/>
      <c r="D207" s="7"/>
      <c r="E207" s="7"/>
      <c r="F207" s="7"/>
      <c r="G207" s="7"/>
      <c r="H207" s="7"/>
    </row>
    <row r="208" spans="2:8" ht="12.5" x14ac:dyDescent="0.25">
      <c r="B208" s="7"/>
      <c r="C208" s="7"/>
      <c r="D208" s="7"/>
      <c r="E208" s="7"/>
      <c r="F208" s="7"/>
      <c r="G208" s="7"/>
      <c r="H208" s="7"/>
    </row>
    <row r="209" spans="2:8" ht="12.5" x14ac:dyDescent="0.25">
      <c r="B209" s="9"/>
      <c r="C209" s="9"/>
      <c r="D209" s="9"/>
      <c r="E209" s="9"/>
      <c r="F209" s="9"/>
      <c r="G209" s="9"/>
      <c r="H209" s="9"/>
    </row>
    <row r="210" spans="2:8" ht="12.5" x14ac:dyDescent="0.25">
      <c r="B210" s="7"/>
      <c r="C210" s="7"/>
      <c r="D210" s="7"/>
      <c r="E210" s="7"/>
      <c r="F210" s="7"/>
      <c r="G210" s="7"/>
      <c r="H210" s="7"/>
    </row>
    <row r="211" spans="2:8" ht="12.5" x14ac:dyDescent="0.25">
      <c r="B211" s="7"/>
      <c r="C211" s="7"/>
      <c r="D211" s="7"/>
      <c r="E211" s="7"/>
      <c r="F211" s="7"/>
      <c r="G211" s="7"/>
      <c r="H211" s="7"/>
    </row>
    <row r="212" spans="2:8" ht="12.5" x14ac:dyDescent="0.25">
      <c r="B212" s="7"/>
      <c r="C212" s="7"/>
      <c r="D212" s="7"/>
      <c r="E212" s="7"/>
      <c r="F212" s="7"/>
      <c r="G212" s="7"/>
      <c r="H212" s="7"/>
    </row>
    <row r="213" spans="2:8" ht="12.5" x14ac:dyDescent="0.25">
      <c r="B213" s="7"/>
      <c r="C213" s="7"/>
      <c r="D213" s="7"/>
      <c r="E213" s="7"/>
      <c r="F213" s="7"/>
      <c r="G213" s="7"/>
      <c r="H213" s="7"/>
    </row>
    <row r="214" spans="2:8" ht="12.5" x14ac:dyDescent="0.25">
      <c r="B214" s="7"/>
      <c r="C214" s="7"/>
      <c r="D214" s="7"/>
      <c r="E214" s="7"/>
      <c r="F214" s="7"/>
      <c r="G214" s="7"/>
      <c r="H214" s="7"/>
    </row>
    <row r="215" spans="2:8" ht="12.5" x14ac:dyDescent="0.25">
      <c r="B215" s="7"/>
      <c r="C215" s="7"/>
      <c r="D215" s="7"/>
      <c r="E215" s="7"/>
      <c r="F215" s="7"/>
      <c r="G215" s="7"/>
      <c r="H215" s="7"/>
    </row>
    <row r="216" spans="2:8" ht="12.5" x14ac:dyDescent="0.25">
      <c r="B216" s="7"/>
      <c r="C216" s="7"/>
      <c r="D216" s="7"/>
      <c r="E216" s="7"/>
      <c r="F216" s="7"/>
      <c r="G216" s="7"/>
      <c r="H216" s="7"/>
    </row>
    <row r="218" spans="2:8" ht="12.5" x14ac:dyDescent="0.25">
      <c r="B218" s="7"/>
      <c r="C218" s="7"/>
      <c r="D218" s="7"/>
      <c r="E218" s="7"/>
      <c r="F218" s="7"/>
      <c r="G218" s="7"/>
      <c r="H218" s="7"/>
    </row>
    <row r="219" spans="2:8" ht="12.5" x14ac:dyDescent="0.25">
      <c r="B219" s="5"/>
      <c r="C219" s="5"/>
      <c r="D219" s="5"/>
      <c r="E219" s="5"/>
      <c r="F219" s="5"/>
      <c r="G219" s="5"/>
      <c r="H219" s="5"/>
    </row>
    <row r="220" spans="2:8" ht="12.5" x14ac:dyDescent="0.25">
      <c r="B220" s="6"/>
      <c r="C220" s="6"/>
      <c r="D220" s="6"/>
      <c r="E220" s="6"/>
      <c r="F220" s="6"/>
      <c r="G220" s="6"/>
      <c r="H220" s="6"/>
    </row>
    <row r="221" spans="2:8" ht="12.5" x14ac:dyDescent="0.25">
      <c r="B221" s="5"/>
      <c r="C221" s="5"/>
      <c r="D221" s="5"/>
      <c r="E221" s="5"/>
      <c r="F221" s="5"/>
      <c r="G221" s="5"/>
      <c r="H221" s="5"/>
    </row>
    <row r="222" spans="2:8" ht="12.5" x14ac:dyDescent="0.25">
      <c r="B222" s="9"/>
      <c r="C222" s="9"/>
      <c r="D222" s="9"/>
      <c r="E222" s="9"/>
      <c r="F222" s="9"/>
      <c r="G222" s="9"/>
      <c r="H222" s="9"/>
    </row>
    <row r="223" spans="2:8" ht="12.5" x14ac:dyDescent="0.25">
      <c r="B223" s="7"/>
      <c r="C223" s="7"/>
      <c r="D223" s="7"/>
      <c r="E223" s="7"/>
      <c r="F223" s="7"/>
      <c r="G223" s="7"/>
      <c r="H223" s="7"/>
    </row>
    <row r="224" spans="2:8" ht="12.5" x14ac:dyDescent="0.25">
      <c r="B224" s="5"/>
      <c r="C224" s="5"/>
      <c r="D224" s="5"/>
      <c r="E224" s="5"/>
      <c r="F224" s="5"/>
      <c r="G224" s="5"/>
      <c r="H224" s="5"/>
    </row>
    <row r="225" spans="2:8" ht="12.5" x14ac:dyDescent="0.25">
      <c r="B225" s="5"/>
      <c r="C225" s="5"/>
      <c r="D225" s="5"/>
      <c r="E225" s="5"/>
      <c r="F225" s="5"/>
      <c r="G225" s="5"/>
      <c r="H225" s="5"/>
    </row>
    <row r="227" spans="2:8" ht="12.5" x14ac:dyDescent="0.25">
      <c r="B227" s="5"/>
      <c r="C227" s="5"/>
      <c r="D227" s="5"/>
      <c r="E227" s="5"/>
      <c r="F227" s="5"/>
      <c r="G227" s="5"/>
      <c r="H227" s="5"/>
    </row>
    <row r="228" spans="2:8" ht="12.5" x14ac:dyDescent="0.25">
      <c r="B228" s="5"/>
      <c r="C228" s="5"/>
      <c r="D228" s="5"/>
      <c r="E228" s="5"/>
      <c r="F228" s="5"/>
      <c r="G228" s="5"/>
      <c r="H228" s="5"/>
    </row>
    <row r="230" spans="2:8" ht="12.5" x14ac:dyDescent="0.25">
      <c r="B230" s="7"/>
      <c r="C230" s="7"/>
      <c r="D230" s="7"/>
      <c r="E230" s="7"/>
      <c r="F230" s="7"/>
      <c r="G230" s="7"/>
      <c r="H230" s="7"/>
    </row>
    <row r="231" spans="2:8" ht="12.5" x14ac:dyDescent="0.25">
      <c r="B231" s="7"/>
      <c r="C231" s="7"/>
      <c r="D231" s="7"/>
      <c r="E231" s="7"/>
      <c r="F231" s="7"/>
      <c r="G231" s="7"/>
      <c r="H231" s="7"/>
    </row>
    <row r="232" spans="2:8" ht="12.5" x14ac:dyDescent="0.25">
      <c r="B232" s="7"/>
      <c r="C232" s="7"/>
      <c r="D232" s="7"/>
      <c r="E232" s="7"/>
      <c r="F232" s="7"/>
      <c r="G232" s="7"/>
      <c r="H232" s="7"/>
    </row>
    <row r="233" spans="2:8" ht="12.5" x14ac:dyDescent="0.25">
      <c r="B233" s="7"/>
      <c r="C233" s="7"/>
      <c r="D233" s="7"/>
      <c r="E233" s="7"/>
      <c r="F233" s="7"/>
      <c r="G233" s="7"/>
      <c r="H233" s="7"/>
    </row>
    <row r="234" spans="2:8" ht="12.5" x14ac:dyDescent="0.25">
      <c r="B234" s="7"/>
      <c r="C234" s="7"/>
      <c r="D234" s="7"/>
      <c r="E234" s="7"/>
      <c r="F234" s="7"/>
      <c r="G234" s="7"/>
      <c r="H234" s="7"/>
    </row>
    <row r="235" spans="2:8" ht="12.5" x14ac:dyDescent="0.25">
      <c r="B235" s="7"/>
      <c r="C235" s="7"/>
      <c r="D235" s="7"/>
      <c r="E235" s="7"/>
      <c r="F235" s="7"/>
      <c r="G235" s="7"/>
      <c r="H235" s="7"/>
    </row>
    <row r="236" spans="2:8" ht="12.5" x14ac:dyDescent="0.25">
      <c r="B236" s="9"/>
      <c r="C236" s="9"/>
      <c r="D236" s="9"/>
      <c r="E236" s="9"/>
      <c r="F236" s="9"/>
      <c r="G236" s="9"/>
      <c r="H236" s="9"/>
    </row>
    <row r="237" spans="2:8" ht="12.5" x14ac:dyDescent="0.25">
      <c r="B237" s="7"/>
      <c r="C237" s="7"/>
      <c r="D237" s="7"/>
      <c r="E237" s="7"/>
      <c r="F237" s="7"/>
      <c r="G237" s="7"/>
      <c r="H237" s="7"/>
    </row>
    <row r="238" spans="2:8" ht="12.5" x14ac:dyDescent="0.25">
      <c r="B238" s="7"/>
      <c r="C238" s="7"/>
      <c r="D238" s="7"/>
      <c r="E238" s="7"/>
      <c r="F238" s="7"/>
      <c r="G238" s="7"/>
      <c r="H238" s="7"/>
    </row>
    <row r="239" spans="2:8" ht="12.5" x14ac:dyDescent="0.25">
      <c r="B239" s="7"/>
      <c r="C239" s="7"/>
      <c r="D239" s="7"/>
      <c r="E239" s="7"/>
      <c r="F239" s="7"/>
      <c r="G239" s="7"/>
      <c r="H239" s="7"/>
    </row>
    <row r="240" spans="2:8" ht="12.5" x14ac:dyDescent="0.25">
      <c r="B240" s="7"/>
      <c r="C240" s="7"/>
      <c r="D240" s="7"/>
      <c r="E240" s="7"/>
      <c r="F240" s="7"/>
      <c r="G240" s="7"/>
      <c r="H240" s="7"/>
    </row>
    <row r="241" spans="2:8" ht="12.5" x14ac:dyDescent="0.25">
      <c r="B241" s="7"/>
      <c r="C241" s="7"/>
      <c r="D241" s="7"/>
      <c r="E241" s="7"/>
      <c r="F241" s="7"/>
      <c r="G241" s="7"/>
      <c r="H241" s="7"/>
    </row>
    <row r="242" spans="2:8" ht="12.5" x14ac:dyDescent="0.25">
      <c r="B242" s="7"/>
      <c r="C242" s="7"/>
      <c r="D242" s="7"/>
      <c r="E242" s="7"/>
      <c r="F242" s="7"/>
      <c r="G242" s="7"/>
      <c r="H242" s="7"/>
    </row>
    <row r="243" spans="2:8" ht="12.5" x14ac:dyDescent="0.25">
      <c r="B243" s="7"/>
      <c r="C243" s="7"/>
      <c r="D243" s="7"/>
      <c r="E243" s="7"/>
      <c r="F243" s="7"/>
      <c r="G243" s="7"/>
      <c r="H243" s="7"/>
    </row>
    <row r="245" spans="2:8" ht="12.5" x14ac:dyDescent="0.25">
      <c r="B245" s="7"/>
      <c r="C245" s="7"/>
      <c r="D245" s="7"/>
      <c r="E245" s="7"/>
      <c r="F245" s="7"/>
      <c r="G245" s="7"/>
      <c r="H245" s="7"/>
    </row>
    <row r="246" spans="2:8" ht="12.5" x14ac:dyDescent="0.25">
      <c r="B246" s="5"/>
      <c r="C246" s="5"/>
      <c r="D246" s="5"/>
      <c r="E246" s="5"/>
      <c r="F246" s="5"/>
      <c r="G246" s="5"/>
      <c r="H246" s="5"/>
    </row>
    <row r="247" spans="2:8" ht="12.5" x14ac:dyDescent="0.25">
      <c r="B247" s="6"/>
      <c r="C247" s="6"/>
      <c r="D247" s="6"/>
      <c r="E247" s="6"/>
      <c r="F247" s="6"/>
      <c r="G247" s="6"/>
      <c r="H247" s="6"/>
    </row>
    <row r="248" spans="2:8" ht="12.5" x14ac:dyDescent="0.25">
      <c r="B248" s="5"/>
      <c r="C248" s="5"/>
      <c r="D248" s="5"/>
      <c r="E248" s="5"/>
      <c r="F248" s="5"/>
      <c r="G248" s="5"/>
      <c r="H248" s="5"/>
    </row>
    <row r="249" spans="2:8" ht="12.5" x14ac:dyDescent="0.25">
      <c r="B249" s="9"/>
      <c r="C249" s="9"/>
      <c r="D249" s="9"/>
      <c r="E249" s="9"/>
      <c r="F249" s="9"/>
      <c r="G249" s="9"/>
      <c r="H249" s="9"/>
    </row>
    <row r="250" spans="2:8" ht="12.5" x14ac:dyDescent="0.25">
      <c r="B250" s="7"/>
      <c r="C250" s="7"/>
      <c r="D250" s="7"/>
      <c r="E250" s="7"/>
      <c r="F250" s="7"/>
      <c r="G250" s="7"/>
      <c r="H250" s="7"/>
    </row>
    <row r="251" spans="2:8" ht="12.5" x14ac:dyDescent="0.25">
      <c r="B251" s="5"/>
      <c r="C251" s="5"/>
      <c r="D251" s="5"/>
      <c r="E251" s="5"/>
      <c r="F251" s="5"/>
      <c r="G251" s="5"/>
      <c r="H251" s="5"/>
    </row>
    <row r="252" spans="2:8" ht="12.5" x14ac:dyDescent="0.25">
      <c r="B252" s="5"/>
      <c r="C252" s="5"/>
      <c r="D252" s="5"/>
      <c r="E252" s="5"/>
      <c r="F252" s="5"/>
      <c r="G252" s="5"/>
      <c r="H252" s="5"/>
    </row>
    <row r="254" spans="2:8" ht="12.5" x14ac:dyDescent="0.25">
      <c r="B254" s="5"/>
      <c r="C254" s="5"/>
      <c r="D254" s="5"/>
      <c r="E254" s="5"/>
      <c r="F254" s="5"/>
      <c r="G254" s="5"/>
      <c r="H254" s="5"/>
    </row>
    <row r="255" spans="2:8" ht="12.5" x14ac:dyDescent="0.25">
      <c r="B255" s="5"/>
      <c r="C255" s="5"/>
      <c r="D255" s="5"/>
      <c r="E255" s="5"/>
      <c r="F255" s="5"/>
      <c r="G255" s="5"/>
      <c r="H255" s="5"/>
    </row>
    <row r="257" spans="2:8" ht="12.5" x14ac:dyDescent="0.25">
      <c r="B257" s="7"/>
      <c r="C257" s="7"/>
      <c r="D257" s="7"/>
      <c r="E257" s="7"/>
      <c r="F257" s="7"/>
      <c r="G257" s="7"/>
      <c r="H257" s="7"/>
    </row>
    <row r="258" spans="2:8" ht="12.5" x14ac:dyDescent="0.25">
      <c r="B258" s="7"/>
      <c r="C258" s="7"/>
      <c r="D258" s="7"/>
      <c r="E258" s="7"/>
      <c r="F258" s="7"/>
      <c r="G258" s="7"/>
      <c r="H258" s="7"/>
    </row>
    <row r="259" spans="2:8" ht="12.5" x14ac:dyDescent="0.25">
      <c r="B259" s="7"/>
      <c r="C259" s="7"/>
      <c r="D259" s="7"/>
      <c r="E259" s="7"/>
      <c r="F259" s="7"/>
      <c r="G259" s="7"/>
      <c r="H259" s="7"/>
    </row>
    <row r="260" spans="2:8" ht="12.5" x14ac:dyDescent="0.25">
      <c r="B260" s="7"/>
      <c r="C260" s="7"/>
      <c r="D260" s="7"/>
      <c r="E260" s="7"/>
      <c r="F260" s="7"/>
      <c r="G260" s="7"/>
      <c r="H260" s="7"/>
    </row>
    <row r="261" spans="2:8" ht="12.5" x14ac:dyDescent="0.25">
      <c r="B261" s="7"/>
      <c r="C261" s="7"/>
      <c r="D261" s="7"/>
      <c r="E261" s="7"/>
      <c r="F261" s="7"/>
      <c r="G261" s="7"/>
      <c r="H261" s="7"/>
    </row>
    <row r="262" spans="2:8" ht="12.5" x14ac:dyDescent="0.25">
      <c r="B262" s="7"/>
      <c r="C262" s="7"/>
      <c r="D262" s="7"/>
      <c r="E262" s="7"/>
      <c r="F262" s="7"/>
      <c r="G262" s="7"/>
      <c r="H262" s="7"/>
    </row>
    <row r="263" spans="2:8" ht="12.5" x14ac:dyDescent="0.25">
      <c r="B263" s="9"/>
      <c r="C263" s="9"/>
      <c r="D263" s="9"/>
      <c r="E263" s="9"/>
      <c r="F263" s="9"/>
      <c r="G263" s="9"/>
      <c r="H263" s="9"/>
    </row>
    <row r="264" spans="2:8" ht="12.5" x14ac:dyDescent="0.25">
      <c r="B264" s="7"/>
      <c r="C264" s="7"/>
      <c r="D264" s="7"/>
      <c r="E264" s="7"/>
      <c r="F264" s="7"/>
      <c r="G264" s="7"/>
      <c r="H264" s="7"/>
    </row>
    <row r="265" spans="2:8" ht="12.5" x14ac:dyDescent="0.25">
      <c r="B265" s="7"/>
      <c r="C265" s="7"/>
      <c r="D265" s="7"/>
      <c r="E265" s="7"/>
      <c r="F265" s="7"/>
      <c r="G265" s="7"/>
      <c r="H265" s="7"/>
    </row>
    <row r="266" spans="2:8" ht="12.5" x14ac:dyDescent="0.25">
      <c r="B266" s="7"/>
      <c r="C266" s="7"/>
      <c r="D266" s="7"/>
      <c r="E266" s="7"/>
      <c r="F266" s="7"/>
      <c r="G266" s="7"/>
      <c r="H266" s="7"/>
    </row>
    <row r="267" spans="2:8" ht="12.5" x14ac:dyDescent="0.25">
      <c r="B267" s="7"/>
      <c r="C267" s="7"/>
      <c r="D267" s="7"/>
      <c r="E267" s="7"/>
      <c r="F267" s="7"/>
      <c r="G267" s="7"/>
      <c r="H267" s="7"/>
    </row>
    <row r="268" spans="2:8" ht="12.5" x14ac:dyDescent="0.25">
      <c r="B268" s="7"/>
      <c r="C268" s="7"/>
      <c r="D268" s="7"/>
      <c r="E268" s="7"/>
      <c r="F268" s="7"/>
      <c r="G268" s="7"/>
      <c r="H268" s="7"/>
    </row>
    <row r="269" spans="2:8" ht="12.5" x14ac:dyDescent="0.25">
      <c r="B269" s="7"/>
      <c r="C269" s="7"/>
      <c r="D269" s="7"/>
      <c r="E269" s="7"/>
      <c r="F269" s="7"/>
      <c r="G269" s="7"/>
      <c r="H269" s="7"/>
    </row>
    <row r="270" spans="2:8" ht="12.5" x14ac:dyDescent="0.25">
      <c r="B270" s="7"/>
      <c r="C270" s="7"/>
      <c r="D270" s="7"/>
      <c r="E270" s="7"/>
      <c r="F270" s="7"/>
      <c r="G270" s="7"/>
      <c r="H270" s="7"/>
    </row>
    <row r="272" spans="2:8" ht="12.5" x14ac:dyDescent="0.25">
      <c r="B272" s="7"/>
      <c r="C272" s="7"/>
      <c r="D272" s="7"/>
      <c r="E272" s="7"/>
      <c r="F272" s="7"/>
      <c r="G272" s="7"/>
      <c r="H272" s="7"/>
    </row>
    <row r="273" spans="2:8" ht="12.5" x14ac:dyDescent="0.25">
      <c r="B273" s="5"/>
      <c r="C273" s="5"/>
      <c r="D273" s="5"/>
      <c r="E273" s="5"/>
      <c r="F273" s="5"/>
      <c r="G273" s="5"/>
      <c r="H273" s="5"/>
    </row>
    <row r="274" spans="2:8" ht="12.5" x14ac:dyDescent="0.25">
      <c r="B274" s="6"/>
      <c r="C274" s="6"/>
      <c r="D274" s="6"/>
      <c r="E274" s="6"/>
      <c r="F274" s="6"/>
      <c r="G274" s="6"/>
      <c r="H274" s="6"/>
    </row>
    <row r="275" spans="2:8" ht="12.5" x14ac:dyDescent="0.25">
      <c r="B275" s="5"/>
      <c r="C275" s="5"/>
      <c r="D275" s="5"/>
      <c r="E275" s="5"/>
      <c r="F275" s="5"/>
      <c r="G275" s="5"/>
      <c r="H275" s="5"/>
    </row>
    <row r="276" spans="2:8" ht="12.5" x14ac:dyDescent="0.25">
      <c r="B276" s="9"/>
      <c r="C276" s="9"/>
      <c r="D276" s="9"/>
      <c r="E276" s="9"/>
      <c r="F276" s="9"/>
      <c r="G276" s="9"/>
      <c r="H276" s="9"/>
    </row>
    <row r="277" spans="2:8" ht="12.5" x14ac:dyDescent="0.25">
      <c r="B277" s="7"/>
      <c r="C277" s="7"/>
      <c r="D277" s="7"/>
      <c r="E277" s="7"/>
      <c r="F277" s="7"/>
      <c r="G277" s="7"/>
      <c r="H277" s="7"/>
    </row>
    <row r="278" spans="2:8" ht="12.5" x14ac:dyDescent="0.25">
      <c r="B278" s="5"/>
      <c r="C278" s="5"/>
      <c r="D278" s="5"/>
      <c r="E278" s="5"/>
      <c r="F278" s="5"/>
      <c r="G278" s="5"/>
      <c r="H278" s="5"/>
    </row>
    <row r="279" spans="2:8" ht="12.5" x14ac:dyDescent="0.25">
      <c r="B279" s="5"/>
      <c r="C279" s="5"/>
      <c r="D279" s="5"/>
      <c r="E279" s="5"/>
      <c r="F279" s="5"/>
      <c r="G279" s="5"/>
      <c r="H279" s="5"/>
    </row>
    <row r="281" spans="2:8" ht="12.5" x14ac:dyDescent="0.25">
      <c r="B281" s="5"/>
      <c r="C281" s="5"/>
      <c r="D281" s="5"/>
      <c r="E281" s="5"/>
      <c r="F281" s="5"/>
      <c r="G281" s="5"/>
      <c r="H281" s="5"/>
    </row>
    <row r="282" spans="2:8" ht="12.5" x14ac:dyDescent="0.25">
      <c r="B282" s="5"/>
      <c r="C282" s="5"/>
      <c r="D282" s="5"/>
      <c r="E282" s="5"/>
      <c r="F282" s="5"/>
      <c r="G282" s="5"/>
      <c r="H282" s="5"/>
    </row>
    <row r="284" spans="2:8" ht="12.5" x14ac:dyDescent="0.25">
      <c r="B284" s="7"/>
      <c r="C284" s="7"/>
      <c r="D284" s="7"/>
      <c r="E284" s="7"/>
      <c r="F284" s="7"/>
      <c r="G284" s="7"/>
      <c r="H284" s="7"/>
    </row>
    <row r="285" spans="2:8" ht="12.5" x14ac:dyDescent="0.25">
      <c r="B285" s="7"/>
      <c r="C285" s="7"/>
      <c r="D285" s="7"/>
      <c r="E285" s="7"/>
      <c r="F285" s="7"/>
      <c r="G285" s="7"/>
      <c r="H285" s="7"/>
    </row>
    <row r="286" spans="2:8" ht="12.5" x14ac:dyDescent="0.25">
      <c r="B286" s="7"/>
      <c r="C286" s="7"/>
      <c r="D286" s="7"/>
      <c r="E286" s="7"/>
      <c r="F286" s="7"/>
      <c r="G286" s="7"/>
      <c r="H286" s="7"/>
    </row>
    <row r="287" spans="2:8" ht="12.5" x14ac:dyDescent="0.25">
      <c r="B287" s="7"/>
      <c r="C287" s="7"/>
      <c r="D287" s="7"/>
      <c r="E287" s="7"/>
      <c r="F287" s="7"/>
      <c r="G287" s="7"/>
      <c r="H287" s="7"/>
    </row>
    <row r="288" spans="2:8" ht="12.5" x14ac:dyDescent="0.25">
      <c r="B288" s="7"/>
      <c r="C288" s="7"/>
      <c r="D288" s="7"/>
      <c r="E288" s="7"/>
      <c r="F288" s="7"/>
      <c r="G288" s="7"/>
      <c r="H288" s="7"/>
    </row>
    <row r="289" spans="2:8" ht="12.5" x14ac:dyDescent="0.25">
      <c r="B289" s="7"/>
      <c r="C289" s="7"/>
      <c r="D289" s="7"/>
      <c r="E289" s="7"/>
      <c r="F289" s="7"/>
      <c r="G289" s="7"/>
      <c r="H289" s="7"/>
    </row>
    <row r="290" spans="2:8" ht="12.5" x14ac:dyDescent="0.25">
      <c r="B290" s="9"/>
      <c r="C290" s="9"/>
      <c r="D290" s="9"/>
      <c r="E290" s="9"/>
      <c r="F290" s="9"/>
      <c r="G290" s="9"/>
      <c r="H290" s="9"/>
    </row>
    <row r="291" spans="2:8" ht="12.5" x14ac:dyDescent="0.25">
      <c r="B291" s="7"/>
      <c r="C291" s="7"/>
      <c r="D291" s="7"/>
      <c r="E291" s="7"/>
      <c r="F291" s="7"/>
      <c r="G291" s="7"/>
      <c r="H291" s="7"/>
    </row>
    <row r="292" spans="2:8" ht="12.5" x14ac:dyDescent="0.25">
      <c r="B292" s="7"/>
      <c r="C292" s="7"/>
      <c r="D292" s="7"/>
      <c r="E292" s="7"/>
      <c r="F292" s="7"/>
      <c r="G292" s="7"/>
      <c r="H292" s="7"/>
    </row>
    <row r="293" spans="2:8" ht="12.5" x14ac:dyDescent="0.25">
      <c r="B293" s="7"/>
      <c r="C293" s="7"/>
      <c r="D293" s="7"/>
      <c r="E293" s="7"/>
      <c r="F293" s="7"/>
      <c r="G293" s="7"/>
      <c r="H293" s="7"/>
    </row>
    <row r="294" spans="2:8" ht="12.5" x14ac:dyDescent="0.25">
      <c r="B294" s="7"/>
      <c r="C294" s="7"/>
      <c r="D294" s="7"/>
      <c r="E294" s="7"/>
      <c r="F294" s="7"/>
      <c r="G294" s="7"/>
      <c r="H294" s="7"/>
    </row>
    <row r="295" spans="2:8" ht="12.5" x14ac:dyDescent="0.25">
      <c r="B295" s="7"/>
      <c r="C295" s="7"/>
      <c r="D295" s="7"/>
      <c r="E295" s="7"/>
      <c r="F295" s="7"/>
      <c r="G295" s="7"/>
      <c r="H295" s="7"/>
    </row>
    <row r="296" spans="2:8" ht="12.5" x14ac:dyDescent="0.25">
      <c r="B296" s="7"/>
      <c r="C296" s="7"/>
      <c r="D296" s="7"/>
      <c r="E296" s="7"/>
      <c r="F296" s="7"/>
      <c r="G296" s="7"/>
      <c r="H296" s="7"/>
    </row>
    <row r="297" spans="2:8" ht="12.5" x14ac:dyDescent="0.25">
      <c r="B297" s="7"/>
      <c r="C297" s="7"/>
      <c r="D297" s="7"/>
      <c r="E297" s="7"/>
      <c r="F297" s="7"/>
      <c r="G297" s="7"/>
      <c r="H297" s="7"/>
    </row>
    <row r="299" spans="2:8" ht="12.5" x14ac:dyDescent="0.25">
      <c r="B299" s="7"/>
      <c r="C299" s="7"/>
      <c r="D299" s="7"/>
      <c r="E299" s="7"/>
      <c r="F299" s="7"/>
      <c r="G299" s="7"/>
      <c r="H299" s="7"/>
    </row>
    <row r="300" spans="2:8" ht="12.5" x14ac:dyDescent="0.25">
      <c r="B300" s="5"/>
      <c r="C300" s="5"/>
      <c r="D300" s="5"/>
      <c r="E300" s="5"/>
      <c r="F300" s="5"/>
      <c r="G300" s="5"/>
      <c r="H300" s="5"/>
    </row>
    <row r="301" spans="2:8" ht="12.5" x14ac:dyDescent="0.25">
      <c r="B301" s="6"/>
      <c r="C301" s="6"/>
      <c r="D301" s="6"/>
      <c r="E301" s="6"/>
      <c r="F301" s="6"/>
      <c r="G301" s="6"/>
      <c r="H301" s="6"/>
    </row>
    <row r="302" spans="2:8" ht="12.5" x14ac:dyDescent="0.25">
      <c r="B302" s="5"/>
      <c r="C302" s="5"/>
      <c r="D302" s="5"/>
      <c r="E302" s="5"/>
      <c r="F302" s="5"/>
      <c r="G302" s="5"/>
      <c r="H302" s="5"/>
    </row>
    <row r="303" spans="2:8" ht="12.5" x14ac:dyDescent="0.25">
      <c r="B303" s="9"/>
      <c r="C303" s="9"/>
      <c r="D303" s="9"/>
      <c r="E303" s="9"/>
      <c r="F303" s="9"/>
      <c r="G303" s="9"/>
      <c r="H303" s="9"/>
    </row>
    <row r="304" spans="2:8" ht="12.5" x14ac:dyDescent="0.25">
      <c r="B304" s="7"/>
      <c r="C304" s="7"/>
      <c r="D304" s="7"/>
      <c r="E304" s="7"/>
      <c r="F304" s="7"/>
      <c r="G304" s="7"/>
      <c r="H304" s="7"/>
    </row>
    <row r="305" spans="2:8" ht="12.5" x14ac:dyDescent="0.25">
      <c r="B305" s="5"/>
      <c r="C305" s="5"/>
      <c r="D305" s="5"/>
      <c r="E305" s="5"/>
      <c r="F305" s="5"/>
      <c r="G305" s="5"/>
      <c r="H305" s="5"/>
    </row>
    <row r="306" spans="2:8" ht="12.5" x14ac:dyDescent="0.25">
      <c r="B306" s="5"/>
      <c r="C306" s="5"/>
      <c r="D306" s="5"/>
      <c r="E306" s="5"/>
      <c r="F306" s="5"/>
      <c r="G306" s="5"/>
      <c r="H306" s="5"/>
    </row>
    <row r="308" spans="2:8" ht="12.5" x14ac:dyDescent="0.25">
      <c r="B308" s="5"/>
      <c r="C308" s="5"/>
      <c r="D308" s="5"/>
      <c r="E308" s="5"/>
      <c r="F308" s="5"/>
      <c r="G308" s="5"/>
      <c r="H308" s="5"/>
    </row>
    <row r="309" spans="2:8" ht="12.5" x14ac:dyDescent="0.25">
      <c r="B309" s="5"/>
      <c r="C309" s="5"/>
      <c r="D309" s="5"/>
      <c r="E309" s="5"/>
      <c r="F309" s="5"/>
      <c r="G309" s="5"/>
      <c r="H309" s="5"/>
    </row>
    <row r="311" spans="2:8" ht="12.5" x14ac:dyDescent="0.25">
      <c r="B311" s="7"/>
      <c r="C311" s="7"/>
      <c r="D311" s="7"/>
      <c r="E311" s="7"/>
      <c r="F311" s="7"/>
      <c r="G311" s="7"/>
      <c r="H311" s="7"/>
    </row>
    <row r="312" spans="2:8" ht="12.5" x14ac:dyDescent="0.25">
      <c r="B312" s="7"/>
      <c r="C312" s="7"/>
      <c r="D312" s="7"/>
      <c r="E312" s="7"/>
      <c r="F312" s="7"/>
      <c r="G312" s="7"/>
      <c r="H312" s="7"/>
    </row>
    <row r="313" spans="2:8" ht="12.5" x14ac:dyDescent="0.25">
      <c r="B313" s="7"/>
      <c r="C313" s="7"/>
      <c r="D313" s="7"/>
      <c r="E313" s="7"/>
      <c r="F313" s="7"/>
      <c r="G313" s="7"/>
      <c r="H313" s="7"/>
    </row>
    <row r="314" spans="2:8" ht="12.5" x14ac:dyDescent="0.25">
      <c r="B314" s="7"/>
      <c r="C314" s="7"/>
      <c r="D314" s="7"/>
      <c r="E314" s="7"/>
      <c r="F314" s="7"/>
      <c r="G314" s="7"/>
      <c r="H314" s="7"/>
    </row>
    <row r="315" spans="2:8" ht="12.5" x14ac:dyDescent="0.25">
      <c r="B315" s="7"/>
      <c r="C315" s="7"/>
      <c r="D315" s="7"/>
      <c r="E315" s="7"/>
      <c r="F315" s="7"/>
      <c r="G315" s="7"/>
      <c r="H315" s="7"/>
    </row>
    <row r="316" spans="2:8" ht="12.5" x14ac:dyDescent="0.25">
      <c r="B316" s="7"/>
      <c r="C316" s="7"/>
      <c r="D316" s="7"/>
      <c r="E316" s="7"/>
      <c r="F316" s="7"/>
      <c r="G316" s="7"/>
      <c r="H316" s="7"/>
    </row>
    <row r="317" spans="2:8" ht="12.5" x14ac:dyDescent="0.25">
      <c r="B317" s="9"/>
      <c r="C317" s="9"/>
      <c r="D317" s="9"/>
      <c r="E317" s="9"/>
      <c r="F317" s="9"/>
      <c r="G317" s="9"/>
      <c r="H317" s="9"/>
    </row>
    <row r="318" spans="2:8" ht="12.5" x14ac:dyDescent="0.25">
      <c r="B318" s="7"/>
      <c r="C318" s="7"/>
      <c r="D318" s="7"/>
      <c r="E318" s="7"/>
      <c r="F318" s="7"/>
      <c r="G318" s="7"/>
      <c r="H318" s="7"/>
    </row>
    <row r="319" spans="2:8" ht="12.5" x14ac:dyDescent="0.25">
      <c r="B319" s="7"/>
      <c r="C319" s="7"/>
      <c r="D319" s="7"/>
      <c r="E319" s="7"/>
      <c r="F319" s="7"/>
      <c r="G319" s="7"/>
      <c r="H319" s="7"/>
    </row>
    <row r="320" spans="2:8" ht="12.5" x14ac:dyDescent="0.25">
      <c r="B320" s="7"/>
      <c r="C320" s="7"/>
      <c r="D320" s="7"/>
      <c r="E320" s="7"/>
      <c r="F320" s="7"/>
      <c r="G320" s="7"/>
      <c r="H320" s="7"/>
    </row>
    <row r="321" spans="2:8" ht="12.5" x14ac:dyDescent="0.25">
      <c r="B321" s="7"/>
      <c r="C321" s="7"/>
      <c r="D321" s="7"/>
      <c r="E321" s="7"/>
      <c r="F321" s="7"/>
      <c r="G321" s="7"/>
      <c r="H321" s="7"/>
    </row>
    <row r="322" spans="2:8" ht="12.5" x14ac:dyDescent="0.25">
      <c r="B322" s="7"/>
      <c r="C322" s="7"/>
      <c r="D322" s="7"/>
      <c r="E322" s="7"/>
      <c r="F322" s="7"/>
      <c r="G322" s="7"/>
      <c r="H322" s="7"/>
    </row>
    <row r="323" spans="2:8" ht="12.5" x14ac:dyDescent="0.25">
      <c r="B323" s="7"/>
      <c r="C323" s="7"/>
      <c r="D323" s="7"/>
      <c r="E323" s="7"/>
      <c r="F323" s="7"/>
      <c r="G323" s="7"/>
      <c r="H323" s="7"/>
    </row>
    <row r="324" spans="2:8" ht="12.5" x14ac:dyDescent="0.25">
      <c r="B324" s="7"/>
      <c r="C324" s="7"/>
      <c r="D324" s="7"/>
      <c r="E324" s="7"/>
      <c r="F324" s="7"/>
      <c r="G324" s="7"/>
      <c r="H324" s="7"/>
    </row>
    <row r="326" spans="2:8" ht="12.5" x14ac:dyDescent="0.25">
      <c r="B326" s="7"/>
      <c r="C326" s="7"/>
      <c r="D326" s="7"/>
      <c r="E326" s="7"/>
      <c r="F326" s="7"/>
      <c r="G326" s="7"/>
      <c r="H326" s="7"/>
    </row>
    <row r="327" spans="2:8" ht="12.5" x14ac:dyDescent="0.25">
      <c r="B327" s="5"/>
      <c r="C327" s="5"/>
      <c r="D327" s="5"/>
      <c r="E327" s="5"/>
      <c r="F327" s="5"/>
      <c r="G327" s="5"/>
      <c r="H327" s="5"/>
    </row>
    <row r="328" spans="2:8" ht="12.5" x14ac:dyDescent="0.25">
      <c r="B328" s="6"/>
      <c r="C328" s="6"/>
      <c r="D328" s="6"/>
      <c r="E328" s="6"/>
      <c r="F328" s="6"/>
      <c r="G328" s="6"/>
      <c r="H328" s="6"/>
    </row>
    <row r="329" spans="2:8" ht="12.5" x14ac:dyDescent="0.25">
      <c r="B329" s="5"/>
      <c r="C329" s="5"/>
      <c r="D329" s="5"/>
      <c r="E329" s="5"/>
      <c r="F329" s="5"/>
      <c r="G329" s="5"/>
      <c r="H329" s="5"/>
    </row>
    <row r="330" spans="2:8" ht="12.5" x14ac:dyDescent="0.25">
      <c r="B330" s="9"/>
      <c r="C330" s="9"/>
      <c r="D330" s="9"/>
      <c r="E330" s="9"/>
      <c r="F330" s="9"/>
      <c r="G330" s="9"/>
      <c r="H330" s="9"/>
    </row>
    <row r="331" spans="2:8" ht="12.5" x14ac:dyDescent="0.25">
      <c r="B331" s="7"/>
      <c r="C331" s="7"/>
      <c r="D331" s="7"/>
      <c r="E331" s="7"/>
      <c r="F331" s="7"/>
      <c r="G331" s="7"/>
      <c r="H331" s="7"/>
    </row>
    <row r="332" spans="2:8" ht="12.5" x14ac:dyDescent="0.25">
      <c r="B332" s="5"/>
      <c r="C332" s="5"/>
      <c r="D332" s="5"/>
      <c r="E332" s="5"/>
      <c r="F332" s="5"/>
      <c r="G332" s="5"/>
      <c r="H332" s="5"/>
    </row>
    <row r="333" spans="2:8" ht="12.5" x14ac:dyDescent="0.25">
      <c r="B333" s="5"/>
      <c r="C333" s="5"/>
      <c r="D333" s="5"/>
      <c r="E333" s="5"/>
      <c r="F333" s="5"/>
      <c r="G333" s="5"/>
      <c r="H333" s="5"/>
    </row>
    <row r="335" spans="2:8" ht="12.5" x14ac:dyDescent="0.25">
      <c r="B335" s="5"/>
      <c r="C335" s="5"/>
      <c r="D335" s="5"/>
      <c r="E335" s="5"/>
      <c r="F335" s="5"/>
      <c r="G335" s="5"/>
      <c r="H335" s="5"/>
    </row>
    <row r="336" spans="2:8" ht="12.5" x14ac:dyDescent="0.25">
      <c r="B336" s="5"/>
      <c r="C336" s="5"/>
      <c r="D336" s="5"/>
      <c r="E336" s="5"/>
      <c r="F336" s="5"/>
      <c r="G336" s="5"/>
      <c r="H336" s="5"/>
    </row>
    <row r="338" spans="2:8" ht="12.5" x14ac:dyDescent="0.25">
      <c r="B338" s="7"/>
      <c r="C338" s="7"/>
      <c r="D338" s="7"/>
      <c r="E338" s="7"/>
      <c r="F338" s="7"/>
      <c r="G338" s="7"/>
      <c r="H338" s="7"/>
    </row>
    <row r="339" spans="2:8" ht="12.5" x14ac:dyDescent="0.25">
      <c r="B339" s="7"/>
      <c r="C339" s="7"/>
      <c r="D339" s="7"/>
      <c r="E339" s="7"/>
      <c r="F339" s="7"/>
      <c r="G339" s="7"/>
      <c r="H339" s="7"/>
    </row>
    <row r="340" spans="2:8" ht="12.5" x14ac:dyDescent="0.25">
      <c r="B340" s="7"/>
      <c r="C340" s="7"/>
      <c r="D340" s="7"/>
      <c r="E340" s="7"/>
      <c r="F340" s="7"/>
      <c r="G340" s="7"/>
      <c r="H340" s="7"/>
    </row>
    <row r="341" spans="2:8" ht="12.5" x14ac:dyDescent="0.25">
      <c r="B341" s="7"/>
      <c r="C341" s="7"/>
      <c r="D341" s="7"/>
      <c r="E341" s="7"/>
      <c r="F341" s="7"/>
      <c r="G341" s="7"/>
      <c r="H341" s="7"/>
    </row>
    <row r="342" spans="2:8" ht="12.5" x14ac:dyDescent="0.25">
      <c r="B342" s="7"/>
      <c r="C342" s="7"/>
      <c r="D342" s="7"/>
      <c r="E342" s="7"/>
      <c r="F342" s="7"/>
      <c r="G342" s="7"/>
      <c r="H342" s="7"/>
    </row>
    <row r="343" spans="2:8" ht="12.5" x14ac:dyDescent="0.25">
      <c r="B343" s="7"/>
      <c r="C343" s="7"/>
      <c r="D343" s="7"/>
      <c r="E343" s="7"/>
      <c r="F343" s="7"/>
      <c r="G343" s="7"/>
      <c r="H343" s="7"/>
    </row>
    <row r="344" spans="2:8" ht="12.5" x14ac:dyDescent="0.25">
      <c r="B344" s="9"/>
      <c r="C344" s="9"/>
      <c r="D344" s="9"/>
      <c r="E344" s="9"/>
      <c r="F344" s="9"/>
      <c r="G344" s="9"/>
      <c r="H344" s="9"/>
    </row>
    <row r="345" spans="2:8" ht="12.5" x14ac:dyDescent="0.25">
      <c r="B345" s="7"/>
      <c r="C345" s="7"/>
      <c r="D345" s="7"/>
      <c r="E345" s="7"/>
      <c r="F345" s="7"/>
      <c r="G345" s="7"/>
      <c r="H345" s="7"/>
    </row>
    <row r="346" spans="2:8" ht="12.5" x14ac:dyDescent="0.25">
      <c r="B346" s="7"/>
      <c r="C346" s="7"/>
      <c r="D346" s="7"/>
      <c r="E346" s="7"/>
      <c r="F346" s="7"/>
      <c r="G346" s="7"/>
      <c r="H346" s="7"/>
    </row>
    <row r="347" spans="2:8" ht="12.5" x14ac:dyDescent="0.25">
      <c r="B347" s="7"/>
      <c r="C347" s="7"/>
      <c r="D347" s="7"/>
      <c r="E347" s="7"/>
      <c r="F347" s="7"/>
      <c r="G347" s="7"/>
      <c r="H347" s="7"/>
    </row>
    <row r="348" spans="2:8" ht="12.5" x14ac:dyDescent="0.25">
      <c r="B348" s="7"/>
      <c r="C348" s="7"/>
      <c r="D348" s="7"/>
      <c r="E348" s="7"/>
      <c r="F348" s="7"/>
      <c r="G348" s="7"/>
      <c r="H348" s="7"/>
    </row>
    <row r="349" spans="2:8" ht="12.5" x14ac:dyDescent="0.25">
      <c r="B349" s="7"/>
      <c r="C349" s="7"/>
      <c r="D349" s="7"/>
      <c r="E349" s="7"/>
      <c r="F349" s="7"/>
      <c r="G349" s="7"/>
      <c r="H349" s="7"/>
    </row>
    <row r="350" spans="2:8" ht="12.5" x14ac:dyDescent="0.25">
      <c r="B350" s="7"/>
      <c r="C350" s="7"/>
      <c r="D350" s="7"/>
      <c r="E350" s="7"/>
      <c r="F350" s="7"/>
      <c r="G350" s="7"/>
      <c r="H350" s="7"/>
    </row>
    <row r="351" spans="2:8" ht="12.5" x14ac:dyDescent="0.25">
      <c r="B351" s="7"/>
      <c r="C351" s="7"/>
      <c r="D351" s="7"/>
      <c r="E351" s="7"/>
      <c r="F351" s="7"/>
      <c r="G351" s="7"/>
      <c r="H351" s="7"/>
    </row>
    <row r="353" spans="2:8" ht="12.5" x14ac:dyDescent="0.25">
      <c r="B353" s="7"/>
      <c r="C353" s="7"/>
      <c r="D353" s="7"/>
      <c r="E353" s="7"/>
      <c r="F353" s="7"/>
      <c r="G353" s="7"/>
      <c r="H353" s="7"/>
    </row>
    <row r="354" spans="2:8" ht="12.5" x14ac:dyDescent="0.25">
      <c r="B354" s="5"/>
      <c r="C354" s="5"/>
      <c r="D354" s="5"/>
      <c r="E354" s="5"/>
      <c r="F354" s="5"/>
      <c r="G354" s="5"/>
      <c r="H354" s="5"/>
    </row>
    <row r="355" spans="2:8" ht="12.5" x14ac:dyDescent="0.25">
      <c r="B355" s="6"/>
      <c r="C355" s="6"/>
      <c r="D355" s="6"/>
      <c r="E355" s="6"/>
      <c r="F355" s="6"/>
      <c r="G355" s="6"/>
      <c r="H355" s="6"/>
    </row>
    <row r="356" spans="2:8" ht="12.5" x14ac:dyDescent="0.25">
      <c r="B356" s="5"/>
      <c r="C356" s="5"/>
      <c r="D356" s="5"/>
      <c r="E356" s="5"/>
      <c r="F356" s="5"/>
      <c r="G356" s="5"/>
      <c r="H356" s="5"/>
    </row>
    <row r="357" spans="2:8" ht="12.5" x14ac:dyDescent="0.25">
      <c r="B357" s="9"/>
      <c r="C357" s="9"/>
      <c r="D357" s="9"/>
      <c r="E357" s="9"/>
      <c r="F357" s="9"/>
      <c r="G357" s="9"/>
      <c r="H357" s="9"/>
    </row>
    <row r="358" spans="2:8" ht="12.5" x14ac:dyDescent="0.25">
      <c r="B358" s="7"/>
      <c r="C358" s="7"/>
      <c r="D358" s="7"/>
      <c r="E358" s="7"/>
      <c r="F358" s="7"/>
      <c r="G358" s="7"/>
      <c r="H358" s="7"/>
    </row>
    <row r="359" spans="2:8" ht="12.5" x14ac:dyDescent="0.25">
      <c r="B359" s="5"/>
      <c r="C359" s="5"/>
      <c r="D359" s="5"/>
      <c r="E359" s="5"/>
      <c r="F359" s="5"/>
      <c r="G359" s="5"/>
      <c r="H359" s="5"/>
    </row>
    <row r="360" spans="2:8" ht="12.5" x14ac:dyDescent="0.25">
      <c r="B360" s="5"/>
      <c r="C360" s="5"/>
      <c r="D360" s="5"/>
      <c r="E360" s="5"/>
      <c r="F360" s="5"/>
      <c r="G360" s="5"/>
      <c r="H360" s="5"/>
    </row>
    <row r="362" spans="2:8" ht="12.5" x14ac:dyDescent="0.25">
      <c r="B362" s="5"/>
      <c r="C362" s="5"/>
      <c r="D362" s="5"/>
      <c r="E362" s="5"/>
      <c r="F362" s="5"/>
      <c r="G362" s="5"/>
      <c r="H362" s="5"/>
    </row>
    <row r="363" spans="2:8" ht="12.5" x14ac:dyDescent="0.25">
      <c r="B363" s="5"/>
      <c r="C363" s="5"/>
      <c r="D363" s="5"/>
      <c r="E363" s="5"/>
      <c r="F363" s="5"/>
      <c r="G363" s="5"/>
      <c r="H363" s="5"/>
    </row>
    <row r="365" spans="2:8" ht="12.5" x14ac:dyDescent="0.25">
      <c r="B365" s="7"/>
      <c r="C365" s="7"/>
      <c r="D365" s="7"/>
      <c r="E365" s="7"/>
      <c r="F365" s="7"/>
      <c r="G365" s="7"/>
      <c r="H365" s="7"/>
    </row>
    <row r="366" spans="2:8" ht="12.5" x14ac:dyDescent="0.25">
      <c r="B366" s="7"/>
      <c r="C366" s="7"/>
      <c r="D366" s="7"/>
      <c r="E366" s="7"/>
      <c r="F366" s="7"/>
      <c r="G366" s="7"/>
      <c r="H366" s="7"/>
    </row>
    <row r="367" spans="2:8" ht="12.5" x14ac:dyDescent="0.25">
      <c r="B367" s="7"/>
      <c r="C367" s="7"/>
      <c r="D367" s="7"/>
      <c r="E367" s="7"/>
      <c r="F367" s="7"/>
      <c r="G367" s="7"/>
      <c r="H367" s="7"/>
    </row>
    <row r="368" spans="2:8" ht="12.5" x14ac:dyDescent="0.25">
      <c r="B368" s="7"/>
      <c r="C368" s="7"/>
      <c r="D368" s="7"/>
      <c r="E368" s="7"/>
      <c r="F368" s="7"/>
      <c r="G368" s="7"/>
      <c r="H368" s="7"/>
    </row>
    <row r="369" spans="2:8" ht="12.5" x14ac:dyDescent="0.25">
      <c r="B369" s="7"/>
      <c r="C369" s="7"/>
      <c r="D369" s="7"/>
      <c r="E369" s="7"/>
      <c r="F369" s="7"/>
      <c r="G369" s="7"/>
      <c r="H369" s="7"/>
    </row>
    <row r="370" spans="2:8" ht="12.5" x14ac:dyDescent="0.25">
      <c r="B370" s="7"/>
      <c r="C370" s="7"/>
      <c r="D370" s="7"/>
      <c r="E370" s="7"/>
      <c r="F370" s="7"/>
      <c r="G370" s="7"/>
      <c r="H370" s="7"/>
    </row>
    <row r="371" spans="2:8" ht="12.5" x14ac:dyDescent="0.25">
      <c r="B371" s="9"/>
      <c r="C371" s="9"/>
      <c r="D371" s="9"/>
      <c r="E371" s="9"/>
      <c r="F371" s="9"/>
      <c r="G371" s="9"/>
      <c r="H371" s="9"/>
    </row>
    <row r="372" spans="2:8" ht="12.5" x14ac:dyDescent="0.25">
      <c r="B372" s="7"/>
      <c r="C372" s="7"/>
      <c r="D372" s="7"/>
      <c r="E372" s="7"/>
      <c r="F372" s="7"/>
      <c r="G372" s="7"/>
      <c r="H372" s="7"/>
    </row>
    <row r="373" spans="2:8" ht="12.5" x14ac:dyDescent="0.25">
      <c r="B373" s="7"/>
      <c r="C373" s="7"/>
      <c r="D373" s="7"/>
      <c r="E373" s="7"/>
      <c r="F373" s="7"/>
      <c r="G373" s="7"/>
      <c r="H373" s="7"/>
    </row>
    <row r="374" spans="2:8" ht="12.5" x14ac:dyDescent="0.25">
      <c r="B374" s="7"/>
      <c r="C374" s="7"/>
      <c r="D374" s="7"/>
      <c r="E374" s="7"/>
      <c r="F374" s="7"/>
      <c r="G374" s="7"/>
      <c r="H374" s="7"/>
    </row>
    <row r="375" spans="2:8" ht="12.5" x14ac:dyDescent="0.25">
      <c r="B375" s="7"/>
      <c r="C375" s="7"/>
      <c r="D375" s="7"/>
      <c r="E375" s="7"/>
      <c r="F375" s="7"/>
      <c r="G375" s="7"/>
      <c r="H375" s="7"/>
    </row>
    <row r="376" spans="2:8" ht="12.5" x14ac:dyDescent="0.25">
      <c r="B376" s="7"/>
      <c r="C376" s="7"/>
      <c r="D376" s="7"/>
      <c r="E376" s="7"/>
      <c r="F376" s="7"/>
      <c r="G376" s="7"/>
      <c r="H376" s="7"/>
    </row>
    <row r="377" spans="2:8" ht="12.5" x14ac:dyDescent="0.25">
      <c r="B377" s="7"/>
      <c r="C377" s="7"/>
      <c r="D377" s="7"/>
      <c r="E377" s="7"/>
      <c r="F377" s="7"/>
      <c r="G377" s="7"/>
      <c r="H377" s="7"/>
    </row>
    <row r="378" spans="2:8" ht="12.5" x14ac:dyDescent="0.25">
      <c r="B378" s="7"/>
      <c r="C378" s="7"/>
      <c r="D378" s="7"/>
      <c r="E378" s="7"/>
      <c r="F378" s="7"/>
      <c r="G378" s="7"/>
      <c r="H378" s="7"/>
    </row>
    <row r="380" spans="2:8" ht="12.5" x14ac:dyDescent="0.25">
      <c r="B380" s="7"/>
      <c r="C380" s="7"/>
      <c r="D380" s="7"/>
      <c r="E380" s="7"/>
      <c r="F380" s="7"/>
      <c r="G380" s="7"/>
      <c r="H380" s="7"/>
    </row>
    <row r="381" spans="2:8" ht="12.5" x14ac:dyDescent="0.25">
      <c r="B381" s="5"/>
      <c r="C381" s="5"/>
      <c r="D381" s="5"/>
      <c r="E381" s="5"/>
      <c r="F381" s="5"/>
      <c r="G381" s="5"/>
      <c r="H381" s="5"/>
    </row>
    <row r="382" spans="2:8" ht="12.5" x14ac:dyDescent="0.25">
      <c r="B382" s="6"/>
      <c r="C382" s="6"/>
      <c r="D382" s="6"/>
      <c r="E382" s="6"/>
      <c r="F382" s="6"/>
      <c r="G382" s="6"/>
      <c r="H382" s="6"/>
    </row>
    <row r="383" spans="2:8" ht="12.5" x14ac:dyDescent="0.25">
      <c r="B383" s="5"/>
      <c r="C383" s="5"/>
      <c r="D383" s="5"/>
      <c r="E383" s="5"/>
      <c r="F383" s="5"/>
      <c r="G383" s="5"/>
      <c r="H383" s="5"/>
    </row>
    <row r="384" spans="2:8" ht="12.5" x14ac:dyDescent="0.25">
      <c r="B384" s="9"/>
      <c r="C384" s="9"/>
      <c r="D384" s="9"/>
      <c r="E384" s="9"/>
      <c r="F384" s="9"/>
      <c r="G384" s="9"/>
      <c r="H384" s="9"/>
    </row>
    <row r="385" spans="2:8" ht="12.5" x14ac:dyDescent="0.25">
      <c r="B385" s="7"/>
      <c r="C385" s="7"/>
      <c r="D385" s="7"/>
      <c r="E385" s="7"/>
      <c r="F385" s="7"/>
      <c r="G385" s="7"/>
      <c r="H385" s="7"/>
    </row>
    <row r="386" spans="2:8" ht="12.5" x14ac:dyDescent="0.25">
      <c r="B386" s="5"/>
      <c r="C386" s="5"/>
      <c r="D386" s="5"/>
      <c r="E386" s="5"/>
      <c r="F386" s="5"/>
      <c r="G386" s="5"/>
      <c r="H386" s="5"/>
    </row>
    <row r="387" spans="2:8" ht="12.5" x14ac:dyDescent="0.25">
      <c r="B387" s="5"/>
      <c r="C387" s="5"/>
      <c r="D387" s="5"/>
      <c r="E387" s="5"/>
      <c r="F387" s="5"/>
      <c r="G387" s="5"/>
      <c r="H387" s="5"/>
    </row>
    <row r="389" spans="2:8" ht="12.5" x14ac:dyDescent="0.25">
      <c r="B389" s="5"/>
      <c r="C389" s="5"/>
      <c r="D389" s="5"/>
      <c r="E389" s="5"/>
      <c r="F389" s="5"/>
      <c r="G389" s="5"/>
      <c r="H389" s="5"/>
    </row>
    <row r="390" spans="2:8" ht="12.5" x14ac:dyDescent="0.25">
      <c r="B390" s="5"/>
      <c r="C390" s="5"/>
      <c r="D390" s="5"/>
      <c r="E390" s="5"/>
      <c r="F390" s="5"/>
      <c r="G390" s="5"/>
      <c r="H390" s="5"/>
    </row>
    <row r="392" spans="2:8" ht="12.5" x14ac:dyDescent="0.25">
      <c r="B392" s="7"/>
      <c r="C392" s="7"/>
      <c r="D392" s="7"/>
      <c r="E392" s="7"/>
      <c r="F392" s="7"/>
      <c r="G392" s="7"/>
      <c r="H392" s="7"/>
    </row>
    <row r="393" spans="2:8" ht="12.5" x14ac:dyDescent="0.25">
      <c r="B393" s="7"/>
      <c r="C393" s="7"/>
      <c r="D393" s="7"/>
      <c r="E393" s="7"/>
      <c r="F393" s="7"/>
      <c r="G393" s="7"/>
      <c r="H393" s="7"/>
    </row>
    <row r="394" spans="2:8" ht="12.5" x14ac:dyDescent="0.25">
      <c r="B394" s="7"/>
      <c r="C394" s="7"/>
      <c r="D394" s="7"/>
      <c r="E394" s="7"/>
      <c r="F394" s="7"/>
      <c r="G394" s="7"/>
      <c r="H394" s="7"/>
    </row>
    <row r="395" spans="2:8" ht="12.5" x14ac:dyDescent="0.25">
      <c r="B395" s="7"/>
      <c r="C395" s="7"/>
      <c r="D395" s="7"/>
      <c r="E395" s="7"/>
      <c r="F395" s="7"/>
      <c r="G395" s="7"/>
      <c r="H395" s="7"/>
    </row>
    <row r="396" spans="2:8" ht="12.5" x14ac:dyDescent="0.25">
      <c r="B396" s="7"/>
      <c r="C396" s="7"/>
      <c r="D396" s="7"/>
      <c r="E396" s="7"/>
      <c r="F396" s="7"/>
      <c r="G396" s="7"/>
      <c r="H396" s="7"/>
    </row>
    <row r="397" spans="2:8" ht="12.5" x14ac:dyDescent="0.25">
      <c r="B397" s="7"/>
      <c r="C397" s="7"/>
      <c r="D397" s="7"/>
      <c r="E397" s="7"/>
      <c r="F397" s="7"/>
      <c r="G397" s="7"/>
      <c r="H397" s="7"/>
    </row>
    <row r="398" spans="2:8" ht="12.5" x14ac:dyDescent="0.25">
      <c r="B398" s="9"/>
      <c r="C398" s="9"/>
      <c r="D398" s="9"/>
      <c r="E398" s="9"/>
      <c r="F398" s="9"/>
      <c r="G398" s="9"/>
      <c r="H398" s="9"/>
    </row>
    <row r="399" spans="2:8" ht="12.5" x14ac:dyDescent="0.25">
      <c r="B399" s="7"/>
      <c r="C399" s="7"/>
      <c r="D399" s="7"/>
      <c r="E399" s="7"/>
      <c r="F399" s="7"/>
      <c r="G399" s="7"/>
      <c r="H399" s="7"/>
    </row>
    <row r="400" spans="2:8" ht="12.5" x14ac:dyDescent="0.25">
      <c r="B400" s="7"/>
      <c r="C400" s="7"/>
      <c r="D400" s="7"/>
      <c r="E400" s="7"/>
      <c r="F400" s="7"/>
      <c r="G400" s="7"/>
      <c r="H400" s="7"/>
    </row>
    <row r="401" spans="2:8" ht="12.5" x14ac:dyDescent="0.25">
      <c r="B401" s="7"/>
      <c r="C401" s="7"/>
      <c r="D401" s="7"/>
      <c r="E401" s="7"/>
      <c r="F401" s="7"/>
      <c r="G401" s="7"/>
      <c r="H401" s="7"/>
    </row>
    <row r="402" spans="2:8" ht="12.5" x14ac:dyDescent="0.25">
      <c r="B402" s="7"/>
      <c r="C402" s="7"/>
      <c r="D402" s="7"/>
      <c r="E402" s="7"/>
      <c r="F402" s="7"/>
      <c r="G402" s="7"/>
      <c r="H402" s="7"/>
    </row>
    <row r="403" spans="2:8" ht="12.5" x14ac:dyDescent="0.25">
      <c r="B403" s="7"/>
      <c r="C403" s="7"/>
      <c r="D403" s="7"/>
      <c r="E403" s="7"/>
      <c r="F403" s="7"/>
      <c r="G403" s="7"/>
      <c r="H403" s="7"/>
    </row>
    <row r="404" spans="2:8" ht="12.5" x14ac:dyDescent="0.25">
      <c r="B404" s="7"/>
      <c r="C404" s="7"/>
      <c r="D404" s="7"/>
      <c r="E404" s="7"/>
      <c r="F404" s="7"/>
      <c r="G404" s="7"/>
      <c r="H404" s="7"/>
    </row>
    <row r="405" spans="2:8" ht="12.5" x14ac:dyDescent="0.25">
      <c r="B405" s="7"/>
      <c r="C405" s="7"/>
      <c r="D405" s="7"/>
      <c r="E405" s="7"/>
      <c r="F405" s="7"/>
      <c r="G405" s="7"/>
      <c r="H405" s="7"/>
    </row>
    <row r="407" spans="2:8" ht="12.5" x14ac:dyDescent="0.25">
      <c r="B407" s="7"/>
      <c r="C407" s="7"/>
      <c r="D407" s="7"/>
      <c r="E407" s="7"/>
      <c r="F407" s="7"/>
      <c r="G407" s="7"/>
      <c r="H407" s="7"/>
    </row>
    <row r="408" spans="2:8" ht="12.5" x14ac:dyDescent="0.25">
      <c r="B408" s="5"/>
      <c r="C408" s="5"/>
      <c r="D408" s="5"/>
      <c r="E408" s="5"/>
      <c r="F408" s="5"/>
      <c r="G408" s="5"/>
      <c r="H408" s="5"/>
    </row>
    <row r="409" spans="2:8" ht="12.5" x14ac:dyDescent="0.25">
      <c r="B409" s="6"/>
      <c r="C409" s="6"/>
      <c r="D409" s="6"/>
      <c r="E409" s="6"/>
      <c r="F409" s="6"/>
      <c r="G409" s="6"/>
      <c r="H409" s="6"/>
    </row>
    <row r="410" spans="2:8" ht="12.5" x14ac:dyDescent="0.25">
      <c r="B410" s="5"/>
      <c r="C410" s="5"/>
      <c r="D410" s="5"/>
      <c r="E410" s="5"/>
      <c r="F410" s="5"/>
      <c r="G410" s="5"/>
      <c r="H410" s="5"/>
    </row>
    <row r="411" spans="2:8" ht="12.5" x14ac:dyDescent="0.25">
      <c r="B411" s="9"/>
      <c r="C411" s="9"/>
      <c r="D411" s="9"/>
      <c r="E411" s="9"/>
      <c r="F411" s="9"/>
      <c r="G411" s="9"/>
      <c r="H411" s="9"/>
    </row>
    <row r="412" spans="2:8" ht="12.5" x14ac:dyDescent="0.25">
      <c r="B412" s="7"/>
      <c r="C412" s="7"/>
      <c r="D412" s="7"/>
      <c r="E412" s="7"/>
      <c r="F412" s="7"/>
      <c r="G412" s="7"/>
      <c r="H412" s="7"/>
    </row>
    <row r="413" spans="2:8" ht="12.5" x14ac:dyDescent="0.25">
      <c r="B413" s="5"/>
      <c r="C413" s="5"/>
      <c r="D413" s="5"/>
      <c r="E413" s="5"/>
      <c r="F413" s="5"/>
      <c r="G413" s="5"/>
      <c r="H413" s="5"/>
    </row>
    <row r="414" spans="2:8" ht="12.5" x14ac:dyDescent="0.25">
      <c r="B414" s="5"/>
      <c r="C414" s="5"/>
      <c r="D414" s="5"/>
      <c r="E414" s="5"/>
      <c r="F414" s="5"/>
      <c r="G414" s="5"/>
      <c r="H414" s="5"/>
    </row>
    <row r="416" spans="2:8" ht="12.5" x14ac:dyDescent="0.25">
      <c r="B416" s="5"/>
      <c r="C416" s="5"/>
      <c r="D416" s="5"/>
      <c r="E416" s="5"/>
      <c r="F416" s="5"/>
      <c r="G416" s="5"/>
      <c r="H416" s="5"/>
    </row>
    <row r="417" spans="2:8" ht="12.5" x14ac:dyDescent="0.25">
      <c r="B417" s="5"/>
      <c r="C417" s="5"/>
      <c r="D417" s="5"/>
      <c r="E417" s="5"/>
      <c r="F417" s="5"/>
      <c r="G417" s="5"/>
      <c r="H417" s="5"/>
    </row>
    <row r="419" spans="2:8" ht="12.5" x14ac:dyDescent="0.25">
      <c r="B419" s="7"/>
      <c r="C419" s="7"/>
      <c r="D419" s="7"/>
      <c r="E419" s="7"/>
      <c r="F419" s="7"/>
      <c r="G419" s="7"/>
      <c r="H419" s="7"/>
    </row>
    <row r="420" spans="2:8" ht="12.5" x14ac:dyDescent="0.25">
      <c r="B420" s="7"/>
      <c r="C420" s="7"/>
      <c r="D420" s="7"/>
      <c r="E420" s="7"/>
      <c r="F420" s="7"/>
      <c r="G420" s="7"/>
      <c r="H420" s="7"/>
    </row>
    <row r="421" spans="2:8" ht="12.5" x14ac:dyDescent="0.25">
      <c r="B421" s="7"/>
      <c r="C421" s="7"/>
      <c r="D421" s="7"/>
      <c r="E421" s="7"/>
      <c r="F421" s="7"/>
      <c r="G421" s="7"/>
      <c r="H421" s="7"/>
    </row>
    <row r="422" spans="2:8" ht="12.5" x14ac:dyDescent="0.25">
      <c r="B422" s="7"/>
      <c r="C422" s="7"/>
      <c r="D422" s="7"/>
      <c r="E422" s="7"/>
      <c r="F422" s="7"/>
      <c r="G422" s="7"/>
      <c r="H422" s="7"/>
    </row>
    <row r="423" spans="2:8" ht="12.5" x14ac:dyDescent="0.25">
      <c r="B423" s="7"/>
      <c r="C423" s="7"/>
      <c r="D423" s="7"/>
      <c r="E423" s="7"/>
      <c r="F423" s="7"/>
      <c r="G423" s="7"/>
      <c r="H423" s="7"/>
    </row>
    <row r="424" spans="2:8" ht="12.5" x14ac:dyDescent="0.25">
      <c r="B424" s="7"/>
      <c r="C424" s="7"/>
      <c r="D424" s="7"/>
      <c r="E424" s="7"/>
      <c r="F424" s="7"/>
      <c r="G424" s="7"/>
      <c r="H424" s="7"/>
    </row>
    <row r="425" spans="2:8" ht="12.5" x14ac:dyDescent="0.25">
      <c r="B425" s="9"/>
      <c r="C425" s="9"/>
      <c r="D425" s="9"/>
      <c r="E425" s="9"/>
      <c r="F425" s="9"/>
      <c r="G425" s="9"/>
      <c r="H425" s="9"/>
    </row>
    <row r="426" spans="2:8" ht="12.5" x14ac:dyDescent="0.25">
      <c r="B426" s="7"/>
      <c r="C426" s="7"/>
      <c r="D426" s="7"/>
      <c r="E426" s="7"/>
      <c r="F426" s="7"/>
      <c r="G426" s="7"/>
      <c r="H426" s="7"/>
    </row>
    <row r="427" spans="2:8" ht="12.5" x14ac:dyDescent="0.25">
      <c r="B427" s="7"/>
      <c r="C427" s="7"/>
      <c r="D427" s="7"/>
      <c r="E427" s="7"/>
      <c r="F427" s="7"/>
      <c r="G427" s="7"/>
      <c r="H427" s="7"/>
    </row>
    <row r="428" spans="2:8" ht="12.5" x14ac:dyDescent="0.25">
      <c r="B428" s="7"/>
      <c r="C428" s="7"/>
      <c r="D428" s="7"/>
      <c r="E428" s="7"/>
      <c r="F428" s="7"/>
      <c r="G428" s="7"/>
      <c r="H428" s="7"/>
    </row>
    <row r="429" spans="2:8" ht="12.5" x14ac:dyDescent="0.25">
      <c r="B429" s="7"/>
      <c r="C429" s="7"/>
      <c r="D429" s="7"/>
      <c r="E429" s="7"/>
      <c r="F429" s="7"/>
      <c r="G429" s="7"/>
      <c r="H429" s="7"/>
    </row>
    <row r="430" spans="2:8" ht="12.5" x14ac:dyDescent="0.25">
      <c r="B430" s="7"/>
      <c r="C430" s="7"/>
      <c r="D430" s="7"/>
      <c r="E430" s="7"/>
      <c r="F430" s="7"/>
      <c r="G430" s="7"/>
      <c r="H430" s="7"/>
    </row>
    <row r="431" spans="2:8" ht="12.5" x14ac:dyDescent="0.25">
      <c r="B431" s="7"/>
      <c r="C431" s="7"/>
      <c r="D431" s="7"/>
      <c r="E431" s="7"/>
      <c r="F431" s="7"/>
      <c r="G431" s="7"/>
      <c r="H431" s="7"/>
    </row>
    <row r="432" spans="2:8" ht="12.5" x14ac:dyDescent="0.25">
      <c r="B432" s="7"/>
      <c r="C432" s="7"/>
      <c r="D432" s="7"/>
      <c r="E432" s="7"/>
      <c r="F432" s="7"/>
      <c r="G432" s="7"/>
      <c r="H432" s="7"/>
    </row>
    <row r="434" spans="2:8" ht="12.5" x14ac:dyDescent="0.25">
      <c r="B434" s="7"/>
      <c r="C434" s="7"/>
      <c r="D434" s="7"/>
      <c r="E434" s="7"/>
      <c r="F434" s="7"/>
      <c r="G434" s="7"/>
      <c r="H434" s="7"/>
    </row>
    <row r="435" spans="2:8" ht="12.5" x14ac:dyDescent="0.25">
      <c r="B435" s="5"/>
      <c r="C435" s="5"/>
      <c r="D435" s="5"/>
      <c r="E435" s="5"/>
      <c r="F435" s="5"/>
      <c r="G435" s="5"/>
      <c r="H435" s="5"/>
    </row>
    <row r="436" spans="2:8" ht="12.5" x14ac:dyDescent="0.25">
      <c r="B436" s="6"/>
      <c r="C436" s="6"/>
      <c r="D436" s="6"/>
      <c r="E436" s="6"/>
      <c r="F436" s="6"/>
      <c r="G436" s="6"/>
      <c r="H436" s="6"/>
    </row>
    <row r="437" spans="2:8" ht="12.5" x14ac:dyDescent="0.25">
      <c r="B437" s="5"/>
      <c r="C437" s="5"/>
      <c r="D437" s="5"/>
      <c r="E437" s="5"/>
      <c r="F437" s="5"/>
      <c r="G437" s="5"/>
      <c r="H437" s="5"/>
    </row>
    <row r="438" spans="2:8" ht="12.5" x14ac:dyDescent="0.25">
      <c r="B438" s="9"/>
      <c r="C438" s="9"/>
      <c r="D438" s="9"/>
      <c r="E438" s="9"/>
      <c r="F438" s="9"/>
      <c r="G438" s="9"/>
      <c r="H438" s="9"/>
    </row>
    <row r="439" spans="2:8" ht="12.5" x14ac:dyDescent="0.25">
      <c r="B439" s="7"/>
      <c r="C439" s="7"/>
      <c r="D439" s="7"/>
      <c r="E439" s="7"/>
      <c r="F439" s="7"/>
      <c r="G439" s="7"/>
      <c r="H439" s="7"/>
    </row>
    <row r="440" spans="2:8" ht="12.5" x14ac:dyDescent="0.25">
      <c r="B440" s="5"/>
      <c r="C440" s="5"/>
      <c r="D440" s="5"/>
      <c r="E440" s="5"/>
      <c r="F440" s="5"/>
      <c r="G440" s="5"/>
      <c r="H440" s="5"/>
    </row>
    <row r="441" spans="2:8" ht="12.5" x14ac:dyDescent="0.25">
      <c r="B441" s="5"/>
      <c r="C441" s="5"/>
      <c r="D441" s="5"/>
      <c r="E441" s="5"/>
      <c r="F441" s="5"/>
      <c r="G441" s="5"/>
      <c r="H441" s="5"/>
    </row>
    <row r="443" spans="2:8" ht="12.5" x14ac:dyDescent="0.25">
      <c r="B443" s="5"/>
      <c r="C443" s="5"/>
      <c r="D443" s="5"/>
      <c r="E443" s="5"/>
      <c r="F443" s="5"/>
      <c r="G443" s="5"/>
      <c r="H443" s="5"/>
    </row>
    <row r="444" spans="2:8" ht="12.5" x14ac:dyDescent="0.25">
      <c r="B444" s="5"/>
      <c r="C444" s="5"/>
      <c r="D444" s="5"/>
      <c r="E444" s="5"/>
      <c r="F444" s="5"/>
      <c r="G444" s="5"/>
      <c r="H444" s="5"/>
    </row>
    <row r="446" spans="2:8" ht="12.5" x14ac:dyDescent="0.25">
      <c r="B446" s="7"/>
      <c r="C446" s="7"/>
      <c r="D446" s="7"/>
      <c r="E446" s="7"/>
      <c r="F446" s="7"/>
      <c r="G446" s="7"/>
      <c r="H446" s="7"/>
    </row>
    <row r="447" spans="2:8" ht="12.5" x14ac:dyDescent="0.25">
      <c r="B447" s="7"/>
      <c r="C447" s="7"/>
      <c r="D447" s="7"/>
      <c r="E447" s="7"/>
      <c r="F447" s="7"/>
      <c r="G447" s="7"/>
      <c r="H447" s="7"/>
    </row>
    <row r="448" spans="2:8" ht="12.5" x14ac:dyDescent="0.25">
      <c r="B448" s="7"/>
      <c r="C448" s="7"/>
      <c r="D448" s="7"/>
      <c r="E448" s="7"/>
      <c r="F448" s="7"/>
      <c r="G448" s="7"/>
      <c r="H448" s="7"/>
    </row>
    <row r="449" spans="2:8" ht="12.5" x14ac:dyDescent="0.25">
      <c r="B449" s="7"/>
      <c r="C449" s="7"/>
      <c r="D449" s="7"/>
      <c r="E449" s="7"/>
      <c r="F449" s="7"/>
      <c r="G449" s="7"/>
      <c r="H449" s="7"/>
    </row>
    <row r="450" spans="2:8" ht="12.5" x14ac:dyDescent="0.25">
      <c r="B450" s="7"/>
      <c r="C450" s="7"/>
      <c r="D450" s="7"/>
      <c r="E450" s="7"/>
      <c r="F450" s="7"/>
      <c r="G450" s="7"/>
      <c r="H450" s="7"/>
    </row>
    <row r="451" spans="2:8" ht="12.5" x14ac:dyDescent="0.25">
      <c r="B451" s="7"/>
      <c r="C451" s="7"/>
      <c r="D451" s="7"/>
      <c r="E451" s="7"/>
      <c r="F451" s="7"/>
      <c r="G451" s="7"/>
      <c r="H451" s="7"/>
    </row>
    <row r="452" spans="2:8" ht="12.5" x14ac:dyDescent="0.25">
      <c r="B452" s="9"/>
      <c r="C452" s="9"/>
      <c r="D452" s="9"/>
      <c r="E452" s="9"/>
      <c r="F452" s="9"/>
      <c r="G452" s="9"/>
      <c r="H452" s="9"/>
    </row>
    <row r="453" spans="2:8" ht="12.5" x14ac:dyDescent="0.25">
      <c r="B453" s="7"/>
      <c r="C453" s="7"/>
      <c r="D453" s="7"/>
      <c r="E453" s="7"/>
      <c r="F453" s="7"/>
      <c r="G453" s="7"/>
      <c r="H453" s="7"/>
    </row>
    <row r="454" spans="2:8" ht="12.5" x14ac:dyDescent="0.25">
      <c r="B454" s="7"/>
      <c r="C454" s="7"/>
      <c r="D454" s="7"/>
      <c r="E454" s="7"/>
      <c r="F454" s="7"/>
      <c r="G454" s="7"/>
      <c r="H454" s="7"/>
    </row>
    <row r="455" spans="2:8" ht="12.5" x14ac:dyDescent="0.25">
      <c r="B455" s="7"/>
      <c r="C455" s="7"/>
      <c r="D455" s="7"/>
      <c r="E455" s="7"/>
      <c r="F455" s="7"/>
      <c r="G455" s="7"/>
      <c r="H455" s="7"/>
    </row>
    <row r="456" spans="2:8" ht="12.5" x14ac:dyDescent="0.25">
      <c r="B456" s="7"/>
      <c r="C456" s="7"/>
      <c r="D456" s="7"/>
      <c r="E456" s="7"/>
      <c r="F456" s="7"/>
      <c r="G456" s="7"/>
      <c r="H456" s="7"/>
    </row>
    <row r="457" spans="2:8" ht="12.5" x14ac:dyDescent="0.25">
      <c r="B457" s="7"/>
      <c r="C457" s="7"/>
      <c r="D457" s="7"/>
      <c r="E457" s="7"/>
      <c r="F457" s="7"/>
      <c r="G457" s="7"/>
      <c r="H457" s="7"/>
    </row>
    <row r="458" spans="2:8" ht="12.5" x14ac:dyDescent="0.25">
      <c r="B458" s="7"/>
      <c r="C458" s="7"/>
      <c r="D458" s="7"/>
      <c r="E458" s="7"/>
      <c r="F458" s="7"/>
      <c r="G458" s="7"/>
      <c r="H458" s="7"/>
    </row>
    <row r="459" spans="2:8" ht="12.5" x14ac:dyDescent="0.25">
      <c r="B459" s="7"/>
      <c r="C459" s="7"/>
      <c r="D459" s="7"/>
      <c r="E459" s="7"/>
      <c r="F459" s="7"/>
      <c r="G459" s="7"/>
      <c r="H459" s="7"/>
    </row>
    <row r="461" spans="2:8" ht="12.5" x14ac:dyDescent="0.25">
      <c r="B461" s="7"/>
      <c r="C461" s="7"/>
      <c r="D461" s="7"/>
      <c r="E461" s="7"/>
      <c r="F461" s="7"/>
      <c r="G461" s="7"/>
      <c r="H461" s="7"/>
    </row>
    <row r="462" spans="2:8" ht="12.5" x14ac:dyDescent="0.25">
      <c r="B462" s="5"/>
      <c r="C462" s="5"/>
      <c r="D462" s="5"/>
      <c r="E462" s="5"/>
      <c r="F462" s="5"/>
      <c r="G462" s="5"/>
      <c r="H462" s="5"/>
    </row>
    <row r="463" spans="2:8" ht="12.5" x14ac:dyDescent="0.25">
      <c r="B463" s="6"/>
      <c r="C463" s="6"/>
      <c r="D463" s="6"/>
      <c r="E463" s="6"/>
      <c r="F463" s="6"/>
      <c r="G463" s="6"/>
      <c r="H463" s="6"/>
    </row>
    <row r="464" spans="2:8" ht="12.5" x14ac:dyDescent="0.25">
      <c r="B464" s="5"/>
      <c r="C464" s="5"/>
      <c r="D464" s="5"/>
      <c r="E464" s="5"/>
      <c r="F464" s="5"/>
      <c r="G464" s="5"/>
      <c r="H464" s="5"/>
    </row>
    <row r="465" spans="2:8" ht="12.5" x14ac:dyDescent="0.25">
      <c r="B465" s="9"/>
      <c r="C465" s="9"/>
      <c r="D465" s="9"/>
      <c r="E465" s="9"/>
      <c r="F465" s="9"/>
      <c r="G465" s="9"/>
      <c r="H465" s="9"/>
    </row>
    <row r="466" spans="2:8" ht="12.5" x14ac:dyDescent="0.25">
      <c r="B466" s="7"/>
      <c r="C466" s="7"/>
      <c r="D466" s="7"/>
      <c r="E466" s="7"/>
      <c r="F466" s="7"/>
      <c r="G466" s="7"/>
      <c r="H466" s="7"/>
    </row>
    <row r="467" spans="2:8" ht="12.5" x14ac:dyDescent="0.25">
      <c r="B467" s="5"/>
      <c r="C467" s="5"/>
      <c r="D467" s="5"/>
      <c r="E467" s="5"/>
      <c r="F467" s="5"/>
      <c r="G467" s="5"/>
      <c r="H467" s="5"/>
    </row>
    <row r="468" spans="2:8" ht="12.5" x14ac:dyDescent="0.25">
      <c r="B468" s="5"/>
      <c r="C468" s="5"/>
      <c r="D468" s="5"/>
      <c r="E468" s="5"/>
      <c r="F468" s="5"/>
      <c r="G468" s="5"/>
      <c r="H468" s="5"/>
    </row>
    <row r="470" spans="2:8" ht="12.5" x14ac:dyDescent="0.25">
      <c r="B470" s="5"/>
      <c r="C470" s="5"/>
      <c r="D470" s="5"/>
      <c r="E470" s="5"/>
      <c r="F470" s="5"/>
      <c r="G470" s="5"/>
      <c r="H470" s="5"/>
    </row>
    <row r="471" spans="2:8" ht="12.5" x14ac:dyDescent="0.25">
      <c r="B471" s="5"/>
      <c r="C471" s="5"/>
      <c r="D471" s="5"/>
      <c r="E471" s="5"/>
      <c r="F471" s="5"/>
      <c r="G471" s="5"/>
      <c r="H471" s="5"/>
    </row>
    <row r="473" spans="2:8" ht="12.5" x14ac:dyDescent="0.25">
      <c r="B473" s="7"/>
      <c r="C473" s="7"/>
      <c r="D473" s="7"/>
      <c r="E473" s="7"/>
      <c r="F473" s="7"/>
      <c r="G473" s="7"/>
      <c r="H473" s="7"/>
    </row>
    <row r="474" spans="2:8" ht="12.5" x14ac:dyDescent="0.25">
      <c r="B474" s="7"/>
      <c r="C474" s="7"/>
      <c r="D474" s="7"/>
      <c r="E474" s="7"/>
      <c r="F474" s="7"/>
      <c r="G474" s="7"/>
      <c r="H474" s="7"/>
    </row>
    <row r="475" spans="2:8" ht="12.5" x14ac:dyDescent="0.25">
      <c r="B475" s="7"/>
      <c r="C475" s="7"/>
      <c r="D475" s="7"/>
      <c r="E475" s="7"/>
      <c r="F475" s="7"/>
      <c r="G475" s="7"/>
      <c r="H475" s="7"/>
    </row>
    <row r="476" spans="2:8" ht="12.5" x14ac:dyDescent="0.25">
      <c r="B476" s="7"/>
      <c r="C476" s="7"/>
      <c r="D476" s="7"/>
      <c r="E476" s="7"/>
      <c r="F476" s="7"/>
      <c r="G476" s="7"/>
      <c r="H476" s="7"/>
    </row>
    <row r="477" spans="2:8" ht="12.5" x14ac:dyDescent="0.25">
      <c r="B477" s="7"/>
      <c r="C477" s="7"/>
      <c r="D477" s="7"/>
      <c r="E477" s="7"/>
      <c r="F477" s="7"/>
      <c r="G477" s="7"/>
      <c r="H477" s="7"/>
    </row>
    <row r="478" spans="2:8" ht="12.5" x14ac:dyDescent="0.25">
      <c r="B478" s="7"/>
      <c r="C478" s="7"/>
      <c r="D478" s="7"/>
      <c r="E478" s="7"/>
      <c r="F478" s="7"/>
      <c r="G478" s="7"/>
      <c r="H478" s="7"/>
    </row>
    <row r="479" spans="2:8" ht="12.5" x14ac:dyDescent="0.25">
      <c r="B479" s="9"/>
      <c r="C479" s="9"/>
      <c r="D479" s="9"/>
      <c r="E479" s="9"/>
      <c r="F479" s="9"/>
      <c r="G479" s="9"/>
      <c r="H479" s="9"/>
    </row>
    <row r="480" spans="2:8" ht="12.5" x14ac:dyDescent="0.25">
      <c r="B480" s="7"/>
      <c r="C480" s="7"/>
      <c r="D480" s="7"/>
      <c r="E480" s="7"/>
      <c r="F480" s="7"/>
      <c r="G480" s="7"/>
      <c r="H480" s="7"/>
    </row>
    <row r="481" spans="2:8" ht="12.5" x14ac:dyDescent="0.25">
      <c r="B481" s="7"/>
      <c r="C481" s="7"/>
      <c r="D481" s="7"/>
      <c r="E481" s="7"/>
      <c r="F481" s="7"/>
      <c r="G481" s="7"/>
      <c r="H481" s="7"/>
    </row>
    <row r="482" spans="2:8" ht="12.5" x14ac:dyDescent="0.25">
      <c r="B482" s="7"/>
      <c r="C482" s="7"/>
      <c r="D482" s="7"/>
      <c r="E482" s="7"/>
      <c r="F482" s="7"/>
      <c r="G482" s="7"/>
      <c r="H482" s="7"/>
    </row>
    <row r="483" spans="2:8" ht="12.5" x14ac:dyDescent="0.25">
      <c r="B483" s="7"/>
      <c r="C483" s="7"/>
      <c r="D483" s="7"/>
      <c r="E483" s="7"/>
      <c r="F483" s="7"/>
      <c r="G483" s="7"/>
      <c r="H483" s="7"/>
    </row>
    <row r="484" spans="2:8" ht="12.5" x14ac:dyDescent="0.25">
      <c r="B484" s="7"/>
      <c r="C484" s="7"/>
      <c r="D484" s="7"/>
      <c r="E484" s="7"/>
      <c r="F484" s="7"/>
      <c r="G484" s="7"/>
      <c r="H484" s="7"/>
    </row>
    <row r="485" spans="2:8" ht="12.5" x14ac:dyDescent="0.25">
      <c r="B485" s="7"/>
      <c r="C485" s="7"/>
      <c r="D485" s="7"/>
      <c r="E485" s="7"/>
      <c r="F485" s="7"/>
      <c r="G485" s="7"/>
      <c r="H485" s="7"/>
    </row>
    <row r="486" spans="2:8" ht="12.5" x14ac:dyDescent="0.25">
      <c r="B486" s="7"/>
      <c r="C486" s="7"/>
      <c r="D486" s="7"/>
      <c r="E486" s="7"/>
      <c r="F486" s="7"/>
      <c r="G486" s="7"/>
      <c r="H486" s="7"/>
    </row>
    <row r="488" spans="2:8" ht="12.5" x14ac:dyDescent="0.25">
      <c r="B488" s="7"/>
      <c r="C488" s="7"/>
      <c r="D488" s="7"/>
      <c r="E488" s="7"/>
      <c r="F488" s="7"/>
      <c r="G488" s="7"/>
      <c r="H488" s="7"/>
    </row>
    <row r="489" spans="2:8" ht="12.5" x14ac:dyDescent="0.25">
      <c r="B489" s="5"/>
      <c r="C489" s="5"/>
      <c r="D489" s="5"/>
      <c r="E489" s="5"/>
      <c r="F489" s="5"/>
      <c r="G489" s="5"/>
      <c r="H489" s="5"/>
    </row>
    <row r="490" spans="2:8" ht="12.5" x14ac:dyDescent="0.25">
      <c r="B490" s="6"/>
      <c r="C490" s="6"/>
      <c r="D490" s="6"/>
      <c r="E490" s="6"/>
      <c r="F490" s="6"/>
      <c r="G490" s="6"/>
      <c r="H490" s="6"/>
    </row>
    <row r="491" spans="2:8" ht="12.5" x14ac:dyDescent="0.25">
      <c r="B491" s="5"/>
      <c r="C491" s="5"/>
      <c r="D491" s="5"/>
      <c r="E491" s="5"/>
      <c r="F491" s="5"/>
      <c r="G491" s="5"/>
      <c r="H491" s="5"/>
    </row>
    <row r="492" spans="2:8" ht="12.5" x14ac:dyDescent="0.25">
      <c r="B492" s="9"/>
      <c r="C492" s="9"/>
      <c r="D492" s="9"/>
      <c r="E492" s="9"/>
      <c r="F492" s="9"/>
      <c r="G492" s="9"/>
      <c r="H492" s="9"/>
    </row>
    <row r="493" spans="2:8" ht="12.5" x14ac:dyDescent="0.25">
      <c r="B493" s="7"/>
      <c r="C493" s="7"/>
      <c r="D493" s="7"/>
      <c r="E493" s="7"/>
      <c r="F493" s="7"/>
      <c r="G493" s="7"/>
      <c r="H493" s="7"/>
    </row>
    <row r="494" spans="2:8" ht="12.5" x14ac:dyDescent="0.25">
      <c r="B494" s="5"/>
      <c r="C494" s="5"/>
      <c r="D494" s="5"/>
      <c r="E494" s="5"/>
      <c r="F494" s="5"/>
      <c r="G494" s="5"/>
      <c r="H494" s="5"/>
    </row>
    <row r="495" spans="2:8" ht="12.5" x14ac:dyDescent="0.25">
      <c r="B495" s="5"/>
      <c r="C495" s="5"/>
      <c r="D495" s="5"/>
      <c r="E495" s="5"/>
      <c r="F495" s="5"/>
      <c r="G495" s="5"/>
      <c r="H495" s="5"/>
    </row>
    <row r="497" spans="2:8" ht="12.5" x14ac:dyDescent="0.25">
      <c r="B497" s="5"/>
      <c r="C497" s="5"/>
      <c r="D497" s="5"/>
      <c r="E497" s="5"/>
      <c r="F497" s="5"/>
      <c r="G497" s="5"/>
      <c r="H497" s="5"/>
    </row>
    <row r="498" spans="2:8" ht="12.5" x14ac:dyDescent="0.25">
      <c r="B498" s="5"/>
      <c r="C498" s="5"/>
      <c r="D498" s="5"/>
      <c r="E498" s="5"/>
      <c r="F498" s="5"/>
      <c r="G498" s="5"/>
      <c r="H498" s="5"/>
    </row>
    <row r="500" spans="2:8" ht="12.5" x14ac:dyDescent="0.25">
      <c r="B500" s="7"/>
      <c r="C500" s="7"/>
      <c r="D500" s="7"/>
      <c r="E500" s="7"/>
      <c r="F500" s="7"/>
      <c r="G500" s="7"/>
      <c r="H500" s="7"/>
    </row>
    <row r="501" spans="2:8" ht="12.5" x14ac:dyDescent="0.25">
      <c r="B501" s="7"/>
      <c r="C501" s="7"/>
      <c r="D501" s="7"/>
      <c r="E501" s="7"/>
      <c r="F501" s="7"/>
      <c r="G501" s="7"/>
      <c r="H501" s="7"/>
    </row>
    <row r="502" spans="2:8" ht="12.5" x14ac:dyDescent="0.25">
      <c r="B502" s="7"/>
      <c r="C502" s="7"/>
      <c r="D502" s="7"/>
      <c r="E502" s="7"/>
      <c r="F502" s="7"/>
      <c r="G502" s="7"/>
      <c r="H502" s="7"/>
    </row>
    <row r="503" spans="2:8" ht="12.5" x14ac:dyDescent="0.25">
      <c r="B503" s="7"/>
      <c r="C503" s="7"/>
      <c r="D503" s="7"/>
      <c r="E503" s="7"/>
      <c r="F503" s="7"/>
      <c r="G503" s="7"/>
      <c r="H503" s="7"/>
    </row>
    <row r="504" spans="2:8" ht="12.5" x14ac:dyDescent="0.25">
      <c r="B504" s="7"/>
      <c r="C504" s="7"/>
      <c r="D504" s="7"/>
      <c r="E504" s="7"/>
      <c r="F504" s="7"/>
      <c r="G504" s="7"/>
      <c r="H504" s="7"/>
    </row>
    <row r="505" spans="2:8" ht="12.5" x14ac:dyDescent="0.25">
      <c r="B505" s="7"/>
      <c r="C505" s="7"/>
      <c r="D505" s="7"/>
      <c r="E505" s="7"/>
      <c r="F505" s="7"/>
      <c r="G505" s="7"/>
      <c r="H505" s="7"/>
    </row>
    <row r="506" spans="2:8" ht="12.5" x14ac:dyDescent="0.25">
      <c r="B506" s="9"/>
      <c r="C506" s="9"/>
      <c r="D506" s="9"/>
      <c r="E506" s="9"/>
      <c r="F506" s="9"/>
      <c r="G506" s="9"/>
      <c r="H506" s="9"/>
    </row>
    <row r="507" spans="2:8" ht="12.5" x14ac:dyDescent="0.25">
      <c r="B507" s="7"/>
      <c r="C507" s="7"/>
      <c r="D507" s="7"/>
      <c r="E507" s="7"/>
      <c r="F507" s="7"/>
      <c r="G507" s="7"/>
      <c r="H507" s="7"/>
    </row>
    <row r="508" spans="2:8" ht="12.5" x14ac:dyDescent="0.25">
      <c r="B508" s="7"/>
      <c r="C508" s="7"/>
      <c r="D508" s="7"/>
      <c r="E508" s="7"/>
      <c r="F508" s="7"/>
      <c r="G508" s="7"/>
      <c r="H508" s="7"/>
    </row>
    <row r="509" spans="2:8" ht="12.5" x14ac:dyDescent="0.25">
      <c r="B509" s="7"/>
      <c r="C509" s="7"/>
      <c r="D509" s="7"/>
      <c r="E509" s="7"/>
      <c r="F509" s="7"/>
      <c r="G509" s="7"/>
      <c r="H509" s="7"/>
    </row>
    <row r="510" spans="2:8" ht="12.5" x14ac:dyDescent="0.25">
      <c r="B510" s="7"/>
      <c r="C510" s="7"/>
      <c r="D510" s="7"/>
      <c r="E510" s="7"/>
      <c r="F510" s="7"/>
      <c r="G510" s="7"/>
      <c r="H510" s="7"/>
    </row>
    <row r="511" spans="2:8" ht="12.5" x14ac:dyDescent="0.25">
      <c r="B511" s="7"/>
      <c r="C511" s="7"/>
      <c r="D511" s="7"/>
      <c r="E511" s="7"/>
      <c r="F511" s="7"/>
      <c r="G511" s="7"/>
      <c r="H511" s="7"/>
    </row>
    <row r="512" spans="2:8" ht="12.5" x14ac:dyDescent="0.25">
      <c r="B512" s="7"/>
      <c r="C512" s="7"/>
      <c r="D512" s="7"/>
      <c r="E512" s="7"/>
      <c r="F512" s="7"/>
      <c r="G512" s="7"/>
      <c r="H512" s="7"/>
    </row>
    <row r="513" spans="2:8" ht="12.5" x14ac:dyDescent="0.25">
      <c r="B513" s="7"/>
      <c r="C513" s="7"/>
      <c r="D513" s="7"/>
      <c r="E513" s="7"/>
      <c r="F513" s="7"/>
      <c r="G513" s="7"/>
      <c r="H513" s="7"/>
    </row>
    <row r="515" spans="2:8" ht="12.5" x14ac:dyDescent="0.25">
      <c r="B515" s="7"/>
      <c r="C515" s="7"/>
      <c r="D515" s="7"/>
      <c r="E515" s="7"/>
      <c r="F515" s="7"/>
      <c r="G515" s="7"/>
      <c r="H515" s="7"/>
    </row>
    <row r="516" spans="2:8" ht="12.5" x14ac:dyDescent="0.25">
      <c r="B516" s="5"/>
      <c r="C516" s="5"/>
      <c r="D516" s="5"/>
      <c r="E516" s="5"/>
      <c r="F516" s="5"/>
      <c r="G516" s="5"/>
      <c r="H516" s="5"/>
    </row>
    <row r="517" spans="2:8" ht="12.5" x14ac:dyDescent="0.25">
      <c r="B517" s="6"/>
      <c r="C517" s="6"/>
      <c r="D517" s="6"/>
      <c r="E517" s="6"/>
      <c r="F517" s="6"/>
      <c r="G517" s="6"/>
      <c r="H517" s="6"/>
    </row>
    <row r="518" spans="2:8" ht="12.5" x14ac:dyDescent="0.25">
      <c r="B518" s="5"/>
      <c r="C518" s="5"/>
      <c r="D518" s="5"/>
      <c r="E518" s="5"/>
      <c r="F518" s="5"/>
      <c r="G518" s="5"/>
      <c r="H518" s="5"/>
    </row>
    <row r="519" spans="2:8" ht="12.5" x14ac:dyDescent="0.25">
      <c r="B519" s="9"/>
      <c r="C519" s="9"/>
      <c r="D519" s="9"/>
      <c r="E519" s="9"/>
      <c r="F519" s="9"/>
      <c r="G519" s="9"/>
      <c r="H519" s="9"/>
    </row>
    <row r="520" spans="2:8" ht="12.5" x14ac:dyDescent="0.25">
      <c r="B520" s="7"/>
      <c r="C520" s="7"/>
      <c r="D520" s="7"/>
      <c r="E520" s="7"/>
      <c r="F520" s="7"/>
      <c r="G520" s="7"/>
      <c r="H520" s="7"/>
    </row>
    <row r="521" spans="2:8" ht="12.5" x14ac:dyDescent="0.25">
      <c r="B521" s="5"/>
      <c r="C521" s="5"/>
      <c r="D521" s="5"/>
      <c r="E521" s="5"/>
      <c r="F521" s="5"/>
      <c r="G521" s="5"/>
      <c r="H521" s="5"/>
    </row>
    <row r="522" spans="2:8" ht="12.5" x14ac:dyDescent="0.25">
      <c r="B522" s="5"/>
      <c r="C522" s="5"/>
      <c r="D522" s="5"/>
      <c r="E522" s="5"/>
      <c r="F522" s="5"/>
      <c r="G522" s="5"/>
      <c r="H522" s="5"/>
    </row>
    <row r="524" spans="2:8" ht="12.5" x14ac:dyDescent="0.25">
      <c r="B524" s="5"/>
      <c r="C524" s="5"/>
      <c r="D524" s="5"/>
      <c r="E524" s="5"/>
      <c r="F524" s="5"/>
      <c r="G524" s="5"/>
      <c r="H524" s="5"/>
    </row>
    <row r="525" spans="2:8" ht="12.5" x14ac:dyDescent="0.25">
      <c r="B525" s="5"/>
      <c r="C525" s="5"/>
      <c r="D525" s="5"/>
      <c r="E525" s="5"/>
      <c r="F525" s="5"/>
      <c r="G525" s="5"/>
      <c r="H525" s="5"/>
    </row>
    <row r="527" spans="2:8" ht="12.5" x14ac:dyDescent="0.25">
      <c r="B527" s="7"/>
      <c r="C527" s="7"/>
      <c r="D527" s="7"/>
      <c r="E527" s="7"/>
      <c r="F527" s="7"/>
      <c r="G527" s="7"/>
      <c r="H527" s="7"/>
    </row>
    <row r="528" spans="2:8" ht="12.5" x14ac:dyDescent="0.25">
      <c r="B528" s="7"/>
      <c r="C528" s="7"/>
      <c r="D528" s="7"/>
      <c r="E528" s="7"/>
      <c r="F528" s="7"/>
      <c r="G528" s="7"/>
      <c r="H528" s="7"/>
    </row>
    <row r="529" spans="2:8" ht="12.5" x14ac:dyDescent="0.25">
      <c r="B529" s="7"/>
      <c r="C529" s="7"/>
      <c r="D529" s="7"/>
      <c r="E529" s="7"/>
      <c r="F529" s="7"/>
      <c r="G529" s="7"/>
      <c r="H529" s="7"/>
    </row>
    <row r="530" spans="2:8" ht="12.5" x14ac:dyDescent="0.25">
      <c r="B530" s="7"/>
      <c r="C530" s="7"/>
      <c r="D530" s="7"/>
      <c r="E530" s="7"/>
      <c r="F530" s="7"/>
      <c r="G530" s="7"/>
      <c r="H530" s="7"/>
    </row>
    <row r="531" spans="2:8" ht="12.5" x14ac:dyDescent="0.25">
      <c r="B531" s="7"/>
      <c r="C531" s="7"/>
      <c r="D531" s="7"/>
      <c r="E531" s="7"/>
      <c r="F531" s="7"/>
      <c r="G531" s="7"/>
      <c r="H531" s="7"/>
    </row>
    <row r="532" spans="2:8" ht="12.5" x14ac:dyDescent="0.25">
      <c r="B532" s="7"/>
      <c r="C532" s="7"/>
      <c r="D532" s="7"/>
      <c r="E532" s="7"/>
      <c r="F532" s="7"/>
      <c r="G532" s="7"/>
      <c r="H532" s="7"/>
    </row>
    <row r="533" spans="2:8" ht="12.5" x14ac:dyDescent="0.25">
      <c r="B533" s="9"/>
      <c r="C533" s="9"/>
      <c r="D533" s="9"/>
      <c r="E533" s="9"/>
      <c r="F533" s="9"/>
      <c r="G533" s="9"/>
      <c r="H533" s="9"/>
    </row>
    <row r="534" spans="2:8" ht="12.5" x14ac:dyDescent="0.25">
      <c r="B534" s="7"/>
      <c r="C534" s="7"/>
      <c r="D534" s="7"/>
      <c r="E534" s="7"/>
      <c r="F534" s="7"/>
      <c r="G534" s="7"/>
      <c r="H534" s="7"/>
    </row>
    <row r="535" spans="2:8" ht="12.5" x14ac:dyDescent="0.25">
      <c r="B535" s="7"/>
      <c r="C535" s="7"/>
      <c r="D535" s="7"/>
      <c r="E535" s="7"/>
      <c r="F535" s="7"/>
      <c r="G535" s="7"/>
      <c r="H535" s="7"/>
    </row>
    <row r="536" spans="2:8" ht="12.5" x14ac:dyDescent="0.25">
      <c r="B536" s="7"/>
      <c r="C536" s="7"/>
      <c r="D536" s="7"/>
      <c r="E536" s="7"/>
      <c r="F536" s="7"/>
      <c r="G536" s="7"/>
      <c r="H536" s="7"/>
    </row>
    <row r="537" spans="2:8" ht="12.5" x14ac:dyDescent="0.25">
      <c r="B537" s="7"/>
      <c r="C537" s="7"/>
      <c r="D537" s="7"/>
      <c r="E537" s="7"/>
      <c r="F537" s="7"/>
      <c r="G537" s="7"/>
      <c r="H537" s="7"/>
    </row>
    <row r="538" spans="2:8" ht="12.5" x14ac:dyDescent="0.25">
      <c r="B538" s="7"/>
      <c r="C538" s="7"/>
      <c r="D538" s="7"/>
      <c r="E538" s="7"/>
      <c r="F538" s="7"/>
      <c r="G538" s="7"/>
      <c r="H538" s="7"/>
    </row>
    <row r="539" spans="2:8" ht="12.5" x14ac:dyDescent="0.25">
      <c r="B539" s="7"/>
      <c r="C539" s="7"/>
      <c r="D539" s="7"/>
      <c r="E539" s="7"/>
      <c r="F539" s="7"/>
      <c r="G539" s="7"/>
      <c r="H539" s="7"/>
    </row>
    <row r="540" spans="2:8" ht="12.5" x14ac:dyDescent="0.25">
      <c r="B540" s="7"/>
      <c r="C540" s="7"/>
      <c r="D540" s="7"/>
      <c r="E540" s="7"/>
      <c r="F540" s="7"/>
      <c r="G540" s="7"/>
      <c r="H540" s="7"/>
    </row>
    <row r="542" spans="2:8" ht="12.5" x14ac:dyDescent="0.25">
      <c r="B542" s="7"/>
      <c r="C542" s="7"/>
      <c r="D542" s="7"/>
      <c r="E542" s="7"/>
      <c r="F542" s="7"/>
      <c r="G542" s="7"/>
      <c r="H542" s="7"/>
    </row>
    <row r="543" spans="2:8" ht="12.5" x14ac:dyDescent="0.25">
      <c r="B543" s="5"/>
      <c r="C543" s="5"/>
      <c r="D543" s="5"/>
      <c r="E543" s="5"/>
      <c r="F543" s="5"/>
      <c r="G543" s="5"/>
      <c r="H543" s="5"/>
    </row>
    <row r="544" spans="2:8" ht="12.5" x14ac:dyDescent="0.25">
      <c r="B544" s="6"/>
      <c r="C544" s="6"/>
      <c r="D544" s="6"/>
      <c r="E544" s="6"/>
      <c r="F544" s="6"/>
      <c r="G544" s="6"/>
      <c r="H544" s="6"/>
    </row>
    <row r="545" spans="2:8" ht="12.5" x14ac:dyDescent="0.25">
      <c r="B545" s="5"/>
      <c r="C545" s="5"/>
      <c r="D545" s="5"/>
      <c r="E545" s="5"/>
      <c r="F545" s="5"/>
      <c r="G545" s="5"/>
      <c r="H545" s="5"/>
    </row>
    <row r="546" spans="2:8" ht="12.5" x14ac:dyDescent="0.25">
      <c r="B546" s="9"/>
      <c r="C546" s="9"/>
      <c r="D546" s="9"/>
      <c r="E546" s="9"/>
      <c r="F546" s="9"/>
      <c r="G546" s="9"/>
      <c r="H546" s="9"/>
    </row>
    <row r="547" spans="2:8" ht="12.5" x14ac:dyDescent="0.25">
      <c r="B547" s="7"/>
      <c r="C547" s="7"/>
      <c r="D547" s="7"/>
      <c r="E547" s="7"/>
      <c r="F547" s="7"/>
      <c r="G547" s="7"/>
      <c r="H547" s="7"/>
    </row>
    <row r="548" spans="2:8" ht="12.5" x14ac:dyDescent="0.25">
      <c r="B548" s="5"/>
      <c r="C548" s="5"/>
      <c r="D548" s="5"/>
      <c r="E548" s="5"/>
      <c r="F548" s="5"/>
      <c r="G548" s="5"/>
      <c r="H548" s="5"/>
    </row>
    <row r="549" spans="2:8" ht="12.5" x14ac:dyDescent="0.25">
      <c r="B549" s="5"/>
      <c r="C549" s="5"/>
      <c r="D549" s="5"/>
      <c r="E549" s="5"/>
      <c r="F549" s="5"/>
      <c r="G549" s="5"/>
      <c r="H549" s="5"/>
    </row>
    <row r="551" spans="2:8" ht="12.5" x14ac:dyDescent="0.25">
      <c r="B551" s="5"/>
      <c r="C551" s="5"/>
      <c r="D551" s="5"/>
      <c r="E551" s="5"/>
      <c r="F551" s="5"/>
      <c r="G551" s="5"/>
      <c r="H551" s="5"/>
    </row>
    <row r="552" spans="2:8" ht="12.5" x14ac:dyDescent="0.25">
      <c r="B552" s="5"/>
      <c r="C552" s="5"/>
      <c r="D552" s="5"/>
      <c r="E552" s="5"/>
      <c r="F552" s="5"/>
      <c r="G552" s="5"/>
      <c r="H552" s="5"/>
    </row>
    <row r="554" spans="2:8" ht="12.5" x14ac:dyDescent="0.25">
      <c r="B554" s="7"/>
      <c r="C554" s="7"/>
      <c r="D554" s="7"/>
      <c r="E554" s="7"/>
      <c r="F554" s="7"/>
      <c r="G554" s="7"/>
      <c r="H554" s="7"/>
    </row>
    <row r="555" spans="2:8" ht="12.5" x14ac:dyDescent="0.25">
      <c r="B555" s="7"/>
      <c r="C555" s="7"/>
      <c r="D555" s="7"/>
      <c r="E555" s="7"/>
      <c r="F555" s="7"/>
      <c r="G555" s="7"/>
      <c r="H555" s="7"/>
    </row>
    <row r="556" spans="2:8" ht="12.5" x14ac:dyDescent="0.25">
      <c r="B556" s="7"/>
      <c r="C556" s="7"/>
      <c r="D556" s="7"/>
      <c r="E556" s="7"/>
      <c r="F556" s="7"/>
      <c r="G556" s="7"/>
      <c r="H556" s="7"/>
    </row>
    <row r="557" spans="2:8" ht="12.5" x14ac:dyDescent="0.25">
      <c r="B557" s="7"/>
      <c r="C557" s="7"/>
      <c r="D557" s="7"/>
      <c r="E557" s="7"/>
      <c r="F557" s="7"/>
      <c r="G557" s="7"/>
      <c r="H557" s="7"/>
    </row>
    <row r="558" spans="2:8" ht="12.5" x14ac:dyDescent="0.25">
      <c r="B558" s="7"/>
      <c r="C558" s="7"/>
      <c r="D558" s="7"/>
      <c r="E558" s="7"/>
      <c r="F558" s="7"/>
      <c r="G558" s="7"/>
      <c r="H558" s="7"/>
    </row>
    <row r="559" spans="2:8" ht="12.5" x14ac:dyDescent="0.25">
      <c r="B559" s="7"/>
      <c r="C559" s="7"/>
      <c r="D559" s="7"/>
      <c r="E559" s="7"/>
      <c r="F559" s="7"/>
      <c r="G559" s="7"/>
      <c r="H559" s="7"/>
    </row>
    <row r="560" spans="2:8" ht="12.5" x14ac:dyDescent="0.25">
      <c r="B560" s="9"/>
      <c r="C560" s="9"/>
      <c r="D560" s="9"/>
      <c r="E560" s="9"/>
      <c r="F560" s="9"/>
      <c r="G560" s="9"/>
      <c r="H560" s="9"/>
    </row>
    <row r="561" spans="2:8" ht="12.5" x14ac:dyDescent="0.25">
      <c r="B561" s="7"/>
      <c r="C561" s="7"/>
      <c r="D561" s="7"/>
      <c r="E561" s="7"/>
      <c r="F561" s="7"/>
      <c r="G561" s="7"/>
      <c r="H561" s="7"/>
    </row>
    <row r="562" spans="2:8" ht="12.5" x14ac:dyDescent="0.25">
      <c r="B562" s="7"/>
      <c r="C562" s="7"/>
      <c r="D562" s="7"/>
      <c r="E562" s="7"/>
      <c r="F562" s="7"/>
      <c r="G562" s="7"/>
      <c r="H562" s="7"/>
    </row>
    <row r="563" spans="2:8" ht="12.5" x14ac:dyDescent="0.25">
      <c r="B563" s="7"/>
      <c r="C563" s="7"/>
      <c r="D563" s="7"/>
      <c r="E563" s="7"/>
      <c r="F563" s="7"/>
      <c r="G563" s="7"/>
      <c r="H563" s="7"/>
    </row>
    <row r="564" spans="2:8" ht="12.5" x14ac:dyDescent="0.25">
      <c r="B564" s="7"/>
      <c r="C564" s="7"/>
      <c r="D564" s="7"/>
      <c r="E564" s="7"/>
      <c r="F564" s="7"/>
      <c r="G564" s="7"/>
      <c r="H564" s="7"/>
    </row>
    <row r="565" spans="2:8" ht="12.5" x14ac:dyDescent="0.25">
      <c r="B565" s="7"/>
      <c r="C565" s="7"/>
      <c r="D565" s="7"/>
      <c r="E565" s="7"/>
      <c r="F565" s="7"/>
      <c r="G565" s="7"/>
      <c r="H565" s="7"/>
    </row>
    <row r="566" spans="2:8" ht="12.5" x14ac:dyDescent="0.25">
      <c r="B566" s="7"/>
      <c r="C566" s="7"/>
      <c r="D566" s="7"/>
      <c r="E566" s="7"/>
      <c r="F566" s="7"/>
      <c r="G566" s="7"/>
      <c r="H566" s="7"/>
    </row>
    <row r="567" spans="2:8" ht="12.5" x14ac:dyDescent="0.25">
      <c r="B567" s="7"/>
      <c r="C567" s="7"/>
      <c r="D567" s="7"/>
      <c r="E567" s="7"/>
      <c r="F567" s="7"/>
      <c r="G567" s="7"/>
      <c r="H567" s="7"/>
    </row>
    <row r="569" spans="2:8" ht="12.5" x14ac:dyDescent="0.25">
      <c r="B569" s="7"/>
      <c r="C569" s="7"/>
      <c r="D569" s="7"/>
      <c r="E569" s="7"/>
      <c r="F569" s="7"/>
      <c r="G569" s="7"/>
      <c r="H569" s="7"/>
    </row>
    <row r="570" spans="2:8" ht="12.5" x14ac:dyDescent="0.25">
      <c r="B570" s="5"/>
      <c r="C570" s="5"/>
      <c r="D570" s="5"/>
      <c r="E570" s="5"/>
      <c r="F570" s="5"/>
      <c r="G570" s="5"/>
      <c r="H570" s="5"/>
    </row>
    <row r="571" spans="2:8" ht="12.5" x14ac:dyDescent="0.25">
      <c r="B571" s="6"/>
      <c r="C571" s="6"/>
      <c r="D571" s="6"/>
      <c r="E571" s="6"/>
      <c r="F571" s="6"/>
      <c r="G571" s="6"/>
      <c r="H571" s="6"/>
    </row>
    <row r="572" spans="2:8" ht="12.5" x14ac:dyDescent="0.25">
      <c r="B572" s="5"/>
      <c r="C572" s="5"/>
      <c r="D572" s="5"/>
      <c r="E572" s="5"/>
      <c r="F572" s="5"/>
      <c r="G572" s="5"/>
      <c r="H572" s="5"/>
    </row>
    <row r="573" spans="2:8" ht="12.5" x14ac:dyDescent="0.25">
      <c r="B573" s="9"/>
      <c r="C573" s="9"/>
      <c r="D573" s="9"/>
      <c r="E573" s="9"/>
      <c r="F573" s="9"/>
      <c r="G573" s="9"/>
      <c r="H573" s="9"/>
    </row>
    <row r="574" spans="2:8" ht="12.5" x14ac:dyDescent="0.25">
      <c r="B574" s="7"/>
      <c r="C574" s="7"/>
      <c r="D574" s="7"/>
      <c r="E574" s="7"/>
      <c r="F574" s="7"/>
      <c r="G574" s="7"/>
      <c r="H574" s="7"/>
    </row>
    <row r="575" spans="2:8" ht="12.5" x14ac:dyDescent="0.25">
      <c r="B575" s="5"/>
      <c r="C575" s="5"/>
      <c r="D575" s="5"/>
      <c r="E575" s="5"/>
      <c r="F575" s="5"/>
      <c r="G575" s="5"/>
      <c r="H575" s="5"/>
    </row>
    <row r="576" spans="2:8" ht="12.5" x14ac:dyDescent="0.25">
      <c r="B576" s="5"/>
      <c r="C576" s="5"/>
      <c r="D576" s="5"/>
      <c r="E576" s="5"/>
      <c r="F576" s="5"/>
      <c r="G576" s="5"/>
      <c r="H576" s="5"/>
    </row>
    <row r="578" spans="2:8" ht="12.5" x14ac:dyDescent="0.25">
      <c r="B578" s="5"/>
      <c r="C578" s="5"/>
      <c r="D578" s="5"/>
      <c r="E578" s="5"/>
      <c r="F578" s="5"/>
      <c r="G578" s="5"/>
      <c r="H578" s="5"/>
    </row>
    <row r="579" spans="2:8" ht="12.5" x14ac:dyDescent="0.25">
      <c r="B579" s="5"/>
      <c r="C579" s="5"/>
      <c r="D579" s="5"/>
      <c r="E579" s="5"/>
      <c r="F579" s="5"/>
      <c r="G579" s="5"/>
      <c r="H579" s="5"/>
    </row>
    <row r="581" spans="2:8" ht="12.5" x14ac:dyDescent="0.25">
      <c r="B581" s="7"/>
      <c r="C581" s="7"/>
      <c r="D581" s="7"/>
      <c r="E581" s="7"/>
      <c r="F581" s="7"/>
      <c r="G581" s="7"/>
      <c r="H581" s="7"/>
    </row>
    <row r="582" spans="2:8" ht="12.5" x14ac:dyDescent="0.25">
      <c r="B582" s="7"/>
      <c r="C582" s="7"/>
      <c r="D582" s="7"/>
      <c r="E582" s="7"/>
      <c r="F582" s="7"/>
      <c r="G582" s="7"/>
      <c r="H582" s="7"/>
    </row>
    <row r="583" spans="2:8" ht="12.5" x14ac:dyDescent="0.25">
      <c r="B583" s="7"/>
      <c r="C583" s="7"/>
      <c r="D583" s="7"/>
      <c r="E583" s="7"/>
      <c r="F583" s="7"/>
      <c r="G583" s="7"/>
      <c r="H583" s="7"/>
    </row>
    <row r="584" spans="2:8" ht="12.5" x14ac:dyDescent="0.25">
      <c r="B584" s="7"/>
      <c r="C584" s="7"/>
      <c r="D584" s="7"/>
      <c r="E584" s="7"/>
      <c r="F584" s="7"/>
      <c r="G584" s="7"/>
      <c r="H584" s="7"/>
    </row>
    <row r="585" spans="2:8" ht="12.5" x14ac:dyDescent="0.25">
      <c r="B585" s="7"/>
      <c r="C585" s="7"/>
      <c r="D585" s="7"/>
      <c r="E585" s="7"/>
      <c r="F585" s="7"/>
      <c r="G585" s="7"/>
      <c r="H585" s="7"/>
    </row>
    <row r="586" spans="2:8" ht="12.5" x14ac:dyDescent="0.25">
      <c r="B586" s="7"/>
      <c r="C586" s="7"/>
      <c r="D586" s="7"/>
      <c r="E586" s="7"/>
      <c r="F586" s="7"/>
      <c r="G586" s="7"/>
      <c r="H586" s="7"/>
    </row>
    <row r="587" spans="2:8" ht="12.5" x14ac:dyDescent="0.25">
      <c r="B587" s="9"/>
      <c r="C587" s="9"/>
      <c r="D587" s="9"/>
      <c r="E587" s="9"/>
      <c r="F587" s="9"/>
      <c r="G587" s="9"/>
      <c r="H587" s="9"/>
    </row>
    <row r="588" spans="2:8" ht="12.5" x14ac:dyDescent="0.25">
      <c r="B588" s="7"/>
      <c r="C588" s="7"/>
      <c r="D588" s="7"/>
      <c r="E588" s="7"/>
      <c r="F588" s="7"/>
      <c r="G588" s="7"/>
      <c r="H588" s="7"/>
    </row>
    <row r="589" spans="2:8" ht="12.5" x14ac:dyDescent="0.25">
      <c r="B589" s="7"/>
      <c r="C589" s="7"/>
      <c r="D589" s="7"/>
      <c r="E589" s="7"/>
      <c r="F589" s="7"/>
      <c r="G589" s="7"/>
      <c r="H589" s="7"/>
    </row>
    <row r="590" spans="2:8" ht="12.5" x14ac:dyDescent="0.25">
      <c r="B590" s="7"/>
      <c r="C590" s="7"/>
      <c r="D590" s="7"/>
      <c r="E590" s="7"/>
      <c r="F590" s="7"/>
      <c r="G590" s="7"/>
      <c r="H590" s="7"/>
    </row>
    <row r="591" spans="2:8" ht="12.5" x14ac:dyDescent="0.25">
      <c r="B591" s="7"/>
      <c r="C591" s="7"/>
      <c r="D591" s="7"/>
      <c r="E591" s="7"/>
      <c r="F591" s="7"/>
      <c r="G591" s="7"/>
      <c r="H591" s="7"/>
    </row>
    <row r="592" spans="2:8" ht="12.5" x14ac:dyDescent="0.25">
      <c r="B592" s="7"/>
      <c r="C592" s="7"/>
      <c r="D592" s="7"/>
      <c r="E592" s="7"/>
      <c r="F592" s="7"/>
      <c r="G592" s="7"/>
      <c r="H592" s="7"/>
    </row>
    <row r="593" spans="2:8" ht="12.5" x14ac:dyDescent="0.25">
      <c r="B593" s="7"/>
      <c r="C593" s="7"/>
      <c r="D593" s="7"/>
      <c r="E593" s="7"/>
      <c r="F593" s="7"/>
      <c r="G593" s="7"/>
      <c r="H593" s="7"/>
    </row>
    <row r="594" spans="2:8" ht="12.5" x14ac:dyDescent="0.25">
      <c r="B594" s="7"/>
      <c r="C594" s="7"/>
      <c r="D594" s="7"/>
      <c r="E594" s="7"/>
      <c r="F594" s="7"/>
      <c r="G594" s="7"/>
      <c r="H594" s="7"/>
    </row>
    <row r="596" spans="2:8" ht="12.5" x14ac:dyDescent="0.25">
      <c r="B596" s="7"/>
      <c r="C596" s="7"/>
      <c r="D596" s="7"/>
      <c r="E596" s="7"/>
      <c r="F596" s="7"/>
      <c r="G596" s="7"/>
      <c r="H596" s="7"/>
    </row>
    <row r="597" spans="2:8" ht="12.5" x14ac:dyDescent="0.25">
      <c r="B597" s="5"/>
      <c r="C597" s="5"/>
      <c r="D597" s="5"/>
      <c r="E597" s="5"/>
      <c r="F597" s="5"/>
      <c r="G597" s="5"/>
      <c r="H597" s="5"/>
    </row>
    <row r="598" spans="2:8" ht="12.5" x14ac:dyDescent="0.25">
      <c r="B598" s="6"/>
      <c r="C598" s="6"/>
      <c r="D598" s="6"/>
      <c r="E598" s="6"/>
      <c r="F598" s="6"/>
      <c r="G598" s="6"/>
      <c r="H598" s="6"/>
    </row>
    <row r="599" spans="2:8" ht="12.5" x14ac:dyDescent="0.25">
      <c r="B599" s="5"/>
      <c r="C599" s="5"/>
      <c r="D599" s="5"/>
      <c r="E599" s="5"/>
      <c r="F599" s="5"/>
      <c r="G599" s="5"/>
      <c r="H599" s="5"/>
    </row>
    <row r="600" spans="2:8" ht="12.5" x14ac:dyDescent="0.25">
      <c r="B600" s="9"/>
      <c r="C600" s="9"/>
      <c r="D600" s="9"/>
      <c r="E600" s="9"/>
      <c r="F600" s="9"/>
      <c r="G600" s="9"/>
      <c r="H600" s="9"/>
    </row>
    <row r="601" spans="2:8" ht="12.5" x14ac:dyDescent="0.25">
      <c r="B601" s="7"/>
      <c r="C601" s="7"/>
      <c r="D601" s="7"/>
      <c r="E601" s="7"/>
      <c r="F601" s="7"/>
      <c r="G601" s="7"/>
      <c r="H601" s="7"/>
    </row>
    <row r="602" spans="2:8" ht="12.5" x14ac:dyDescent="0.25">
      <c r="B602" s="5"/>
      <c r="C602" s="5"/>
      <c r="D602" s="5"/>
      <c r="E602" s="5"/>
      <c r="F602" s="5"/>
      <c r="G602" s="5"/>
      <c r="H602" s="5"/>
    </row>
    <row r="603" spans="2:8" ht="12.5" x14ac:dyDescent="0.25">
      <c r="B603" s="5"/>
      <c r="C603" s="5"/>
      <c r="D603" s="5"/>
      <c r="E603" s="5"/>
      <c r="F603" s="5"/>
      <c r="G603" s="5"/>
      <c r="H603" s="5"/>
    </row>
    <row r="605" spans="2:8" ht="12.5" x14ac:dyDescent="0.25">
      <c r="B605" s="5"/>
      <c r="C605" s="5"/>
      <c r="D605" s="5"/>
      <c r="E605" s="5"/>
      <c r="F605" s="5"/>
      <c r="G605" s="5"/>
      <c r="H605" s="5"/>
    </row>
    <row r="606" spans="2:8" ht="12.5" x14ac:dyDescent="0.25">
      <c r="B606" s="5"/>
      <c r="C606" s="5"/>
      <c r="D606" s="5"/>
      <c r="E606" s="5"/>
      <c r="F606" s="5"/>
      <c r="G606" s="5"/>
      <c r="H606" s="5"/>
    </row>
    <row r="608" spans="2:8" ht="12.5" x14ac:dyDescent="0.25">
      <c r="B608" s="7"/>
      <c r="C608" s="7"/>
      <c r="D608" s="7"/>
      <c r="E608" s="7"/>
      <c r="F608" s="7"/>
      <c r="G608" s="7"/>
      <c r="H608" s="7"/>
    </row>
    <row r="609" spans="2:8" ht="12.5" x14ac:dyDescent="0.25">
      <c r="B609" s="7"/>
      <c r="C609" s="7"/>
      <c r="D609" s="7"/>
      <c r="E609" s="7"/>
      <c r="F609" s="7"/>
      <c r="G609" s="7"/>
      <c r="H609" s="7"/>
    </row>
    <row r="610" spans="2:8" ht="12.5" x14ac:dyDescent="0.25">
      <c r="B610" s="7"/>
      <c r="C610" s="7"/>
      <c r="D610" s="7"/>
      <c r="E610" s="7"/>
      <c r="F610" s="7"/>
      <c r="G610" s="7"/>
      <c r="H610" s="7"/>
    </row>
    <row r="611" spans="2:8" ht="12.5" x14ac:dyDescent="0.25">
      <c r="B611" s="7"/>
      <c r="C611" s="7"/>
      <c r="D611" s="7"/>
      <c r="E611" s="7"/>
      <c r="F611" s="7"/>
      <c r="G611" s="7"/>
      <c r="H611" s="7"/>
    </row>
    <row r="612" spans="2:8" ht="12.5" x14ac:dyDescent="0.25">
      <c r="B612" s="7"/>
      <c r="C612" s="7"/>
      <c r="D612" s="7"/>
      <c r="E612" s="7"/>
      <c r="F612" s="7"/>
      <c r="G612" s="7"/>
      <c r="H612" s="7"/>
    </row>
    <row r="613" spans="2:8" ht="12.5" x14ac:dyDescent="0.25">
      <c r="B613" s="7"/>
      <c r="C613" s="7"/>
      <c r="D613" s="7"/>
      <c r="E613" s="7"/>
      <c r="F613" s="7"/>
      <c r="G613" s="7"/>
      <c r="H613" s="7"/>
    </row>
    <row r="614" spans="2:8" ht="12.5" x14ac:dyDescent="0.25">
      <c r="B614" s="9"/>
      <c r="C614" s="9"/>
      <c r="D614" s="9"/>
      <c r="E614" s="9"/>
      <c r="F614" s="9"/>
      <c r="G614" s="9"/>
      <c r="H614" s="9"/>
    </row>
    <row r="615" spans="2:8" ht="12.5" x14ac:dyDescent="0.25">
      <c r="B615" s="7"/>
      <c r="C615" s="7"/>
      <c r="D615" s="7"/>
      <c r="E615" s="7"/>
      <c r="F615" s="7"/>
      <c r="G615" s="7"/>
      <c r="H615" s="7"/>
    </row>
    <row r="616" spans="2:8" ht="12.5" x14ac:dyDescent="0.25">
      <c r="B616" s="7"/>
      <c r="C616" s="7"/>
      <c r="D616" s="7"/>
      <c r="E616" s="7"/>
      <c r="F616" s="7"/>
      <c r="G616" s="7"/>
      <c r="H616" s="7"/>
    </row>
    <row r="617" spans="2:8" ht="12.5" x14ac:dyDescent="0.25">
      <c r="B617" s="7"/>
      <c r="C617" s="7"/>
      <c r="D617" s="7"/>
      <c r="E617" s="7"/>
      <c r="F617" s="7"/>
      <c r="G617" s="7"/>
      <c r="H617" s="7"/>
    </row>
    <row r="618" spans="2:8" ht="12.5" x14ac:dyDescent="0.25">
      <c r="B618" s="7"/>
      <c r="C618" s="7"/>
      <c r="D618" s="7"/>
      <c r="E618" s="7"/>
      <c r="F618" s="7"/>
      <c r="G618" s="7"/>
      <c r="H618" s="7"/>
    </row>
    <row r="619" spans="2:8" ht="12.5" x14ac:dyDescent="0.25">
      <c r="B619" s="7"/>
      <c r="C619" s="7"/>
      <c r="D619" s="7"/>
      <c r="E619" s="7"/>
      <c r="F619" s="7"/>
      <c r="G619" s="7"/>
      <c r="H619" s="7"/>
    </row>
    <row r="620" spans="2:8" ht="12.5" x14ac:dyDescent="0.25">
      <c r="B620" s="7"/>
      <c r="C620" s="7"/>
      <c r="D620" s="7"/>
      <c r="E620" s="7"/>
      <c r="F620" s="7"/>
      <c r="G620" s="7"/>
      <c r="H620" s="7"/>
    </row>
    <row r="621" spans="2:8" ht="12.5" x14ac:dyDescent="0.25">
      <c r="B621" s="7"/>
      <c r="C621" s="7"/>
      <c r="D621" s="7"/>
      <c r="E621" s="7"/>
      <c r="F621" s="7"/>
      <c r="G621" s="7"/>
      <c r="H621" s="7"/>
    </row>
    <row r="623" spans="2:8" ht="12.5" x14ac:dyDescent="0.25">
      <c r="B623" s="7"/>
      <c r="C623" s="7"/>
      <c r="D623" s="7"/>
      <c r="E623" s="7"/>
      <c r="F623" s="7"/>
      <c r="G623" s="7"/>
      <c r="H623" s="7"/>
    </row>
    <row r="624" spans="2:8" ht="12.5" x14ac:dyDescent="0.25">
      <c r="B624" s="5"/>
      <c r="C624" s="5"/>
      <c r="D624" s="5"/>
      <c r="E624" s="5"/>
      <c r="F624" s="5"/>
      <c r="G624" s="5"/>
      <c r="H624" s="5"/>
    </row>
    <row r="625" spans="2:8" ht="12.5" x14ac:dyDescent="0.25">
      <c r="B625" s="6"/>
      <c r="C625" s="6"/>
      <c r="D625" s="6"/>
      <c r="E625" s="6"/>
      <c r="F625" s="6"/>
      <c r="G625" s="6"/>
      <c r="H625" s="6"/>
    </row>
    <row r="626" spans="2:8" ht="12.5" x14ac:dyDescent="0.25">
      <c r="B626" s="5"/>
      <c r="C626" s="5"/>
      <c r="D626" s="5"/>
      <c r="E626" s="5"/>
      <c r="F626" s="5"/>
      <c r="G626" s="5"/>
      <c r="H626" s="5"/>
    </row>
    <row r="627" spans="2:8" ht="12.5" x14ac:dyDescent="0.25">
      <c r="B627" s="9"/>
      <c r="C627" s="9"/>
      <c r="D627" s="9"/>
      <c r="E627" s="9"/>
      <c r="F627" s="9"/>
      <c r="G627" s="9"/>
      <c r="H627" s="9"/>
    </row>
    <row r="628" spans="2:8" ht="12.5" x14ac:dyDescent="0.25">
      <c r="B628" s="7"/>
      <c r="C628" s="7"/>
      <c r="D628" s="7"/>
      <c r="E628" s="7"/>
      <c r="F628" s="7"/>
      <c r="G628" s="7"/>
      <c r="H628" s="7"/>
    </row>
    <row r="629" spans="2:8" ht="12.5" x14ac:dyDescent="0.25">
      <c r="B629" s="5"/>
      <c r="C629" s="5"/>
      <c r="D629" s="5"/>
      <c r="E629" s="5"/>
      <c r="F629" s="5"/>
      <c r="G629" s="5"/>
      <c r="H629" s="5"/>
    </row>
    <row r="630" spans="2:8" ht="12.5" x14ac:dyDescent="0.25">
      <c r="B630" s="5"/>
      <c r="C630" s="5"/>
      <c r="D630" s="5"/>
      <c r="E630" s="5"/>
      <c r="F630" s="5"/>
      <c r="G630" s="5"/>
      <c r="H630" s="5"/>
    </row>
    <row r="632" spans="2:8" ht="12.5" x14ac:dyDescent="0.25">
      <c r="B632" s="5"/>
      <c r="C632" s="5"/>
      <c r="D632" s="5"/>
      <c r="E632" s="5"/>
      <c r="F632" s="5"/>
      <c r="G632" s="5"/>
      <c r="H632" s="5"/>
    </row>
    <row r="633" spans="2:8" ht="12.5" x14ac:dyDescent="0.25">
      <c r="B633" s="5"/>
      <c r="C633" s="5"/>
      <c r="D633" s="5"/>
      <c r="E633" s="5"/>
      <c r="F633" s="5"/>
      <c r="G633" s="5"/>
      <c r="H633" s="5"/>
    </row>
    <row r="635" spans="2:8" ht="12.5" x14ac:dyDescent="0.25">
      <c r="B635" s="7"/>
      <c r="C635" s="7"/>
      <c r="D635" s="7"/>
      <c r="E635" s="7"/>
      <c r="F635" s="7"/>
      <c r="G635" s="7"/>
      <c r="H635" s="7"/>
    </row>
    <row r="636" spans="2:8" ht="12.5" x14ac:dyDescent="0.25">
      <c r="B636" s="7"/>
      <c r="C636" s="7"/>
      <c r="D636" s="7"/>
      <c r="E636" s="7"/>
      <c r="F636" s="7"/>
      <c r="G636" s="7"/>
      <c r="H636" s="7"/>
    </row>
    <row r="637" spans="2:8" ht="12.5" x14ac:dyDescent="0.25">
      <c r="B637" s="7"/>
      <c r="C637" s="7"/>
      <c r="D637" s="7"/>
      <c r="E637" s="7"/>
      <c r="F637" s="7"/>
      <c r="G637" s="7"/>
      <c r="H637" s="7"/>
    </row>
    <row r="638" spans="2:8" ht="12.5" x14ac:dyDescent="0.25">
      <c r="B638" s="7"/>
      <c r="C638" s="7"/>
      <c r="D638" s="7"/>
      <c r="E638" s="7"/>
      <c r="F638" s="7"/>
      <c r="G638" s="7"/>
      <c r="H638" s="7"/>
    </row>
    <row r="639" spans="2:8" ht="12.5" x14ac:dyDescent="0.25">
      <c r="B639" s="7"/>
      <c r="C639" s="7"/>
      <c r="D639" s="7"/>
      <c r="E639" s="7"/>
      <c r="F639" s="7"/>
      <c r="G639" s="7"/>
      <c r="H639" s="7"/>
    </row>
    <row r="640" spans="2:8" ht="12.5" x14ac:dyDescent="0.25">
      <c r="B640" s="7"/>
      <c r="C640" s="7"/>
      <c r="D640" s="7"/>
      <c r="E640" s="7"/>
      <c r="F640" s="7"/>
      <c r="G640" s="7"/>
      <c r="H640" s="7"/>
    </row>
    <row r="641" spans="2:8" ht="12.5" x14ac:dyDescent="0.25">
      <c r="B641" s="9"/>
      <c r="C641" s="9"/>
      <c r="D641" s="9"/>
      <c r="E641" s="9"/>
      <c r="F641" s="9"/>
      <c r="G641" s="9"/>
      <c r="H641" s="9"/>
    </row>
    <row r="642" spans="2:8" ht="12.5" x14ac:dyDescent="0.25">
      <c r="B642" s="7"/>
      <c r="C642" s="7"/>
      <c r="D642" s="7"/>
      <c r="E642" s="7"/>
      <c r="F642" s="7"/>
      <c r="G642" s="7"/>
      <c r="H642" s="7"/>
    </row>
    <row r="643" spans="2:8" ht="12.5" x14ac:dyDescent="0.25">
      <c r="B643" s="7"/>
      <c r="C643" s="7"/>
      <c r="D643" s="7"/>
      <c r="E643" s="7"/>
      <c r="F643" s="7"/>
      <c r="G643" s="7"/>
      <c r="H643" s="7"/>
    </row>
    <row r="644" spans="2:8" ht="12.5" x14ac:dyDescent="0.25">
      <c r="B644" s="7"/>
      <c r="C644" s="7"/>
      <c r="D644" s="7"/>
      <c r="E644" s="7"/>
      <c r="F644" s="7"/>
      <c r="G644" s="7"/>
      <c r="H644" s="7"/>
    </row>
    <row r="645" spans="2:8" ht="12.5" x14ac:dyDescent="0.25">
      <c r="B645" s="7"/>
      <c r="C645" s="7"/>
      <c r="D645" s="7"/>
      <c r="E645" s="7"/>
      <c r="F645" s="7"/>
      <c r="G645" s="7"/>
      <c r="H645" s="7"/>
    </row>
    <row r="646" spans="2:8" ht="12.5" x14ac:dyDescent="0.25">
      <c r="B646" s="7"/>
      <c r="C646" s="7"/>
      <c r="D646" s="7"/>
      <c r="E646" s="7"/>
      <c r="F646" s="7"/>
      <c r="G646" s="7"/>
      <c r="H646" s="7"/>
    </row>
    <row r="647" spans="2:8" ht="12.5" x14ac:dyDescent="0.25">
      <c r="B647" s="7"/>
      <c r="C647" s="7"/>
      <c r="D647" s="7"/>
      <c r="E647" s="7"/>
      <c r="F647" s="7"/>
      <c r="G647" s="7"/>
      <c r="H647" s="7"/>
    </row>
    <row r="648" spans="2:8" ht="12.5" x14ac:dyDescent="0.25">
      <c r="B648" s="7"/>
      <c r="C648" s="7"/>
      <c r="D648" s="7"/>
      <c r="E648" s="7"/>
      <c r="F648" s="7"/>
      <c r="G648" s="7"/>
      <c r="H648" s="7"/>
    </row>
    <row r="650" spans="2:8" ht="12.5" x14ac:dyDescent="0.25">
      <c r="B650" s="7"/>
      <c r="C650" s="7"/>
      <c r="D650" s="7"/>
      <c r="E650" s="7"/>
      <c r="F650" s="7"/>
      <c r="G650" s="7"/>
      <c r="H650" s="7"/>
    </row>
    <row r="651" spans="2:8" ht="12.5" x14ac:dyDescent="0.25">
      <c r="B651" s="5"/>
      <c r="C651" s="5"/>
      <c r="D651" s="5"/>
      <c r="E651" s="5"/>
      <c r="F651" s="5"/>
      <c r="G651" s="5"/>
      <c r="H651" s="5"/>
    </row>
    <row r="652" spans="2:8" ht="12.5" x14ac:dyDescent="0.25">
      <c r="B652" s="6"/>
      <c r="C652" s="6"/>
      <c r="D652" s="6"/>
      <c r="E652" s="6"/>
      <c r="F652" s="6"/>
      <c r="G652" s="6"/>
      <c r="H652" s="6"/>
    </row>
    <row r="653" spans="2:8" ht="12.5" x14ac:dyDescent="0.25">
      <c r="B653" s="5"/>
      <c r="C653" s="5"/>
      <c r="D653" s="5"/>
      <c r="E653" s="5"/>
      <c r="F653" s="5"/>
      <c r="G653" s="5"/>
      <c r="H653" s="5"/>
    </row>
    <row r="654" spans="2:8" ht="12.5" x14ac:dyDescent="0.25">
      <c r="B654" s="9"/>
      <c r="C654" s="9"/>
      <c r="D654" s="9"/>
      <c r="E654" s="9"/>
      <c r="F654" s="9"/>
      <c r="G654" s="9"/>
      <c r="H654" s="9"/>
    </row>
    <row r="655" spans="2:8" ht="12.5" x14ac:dyDescent="0.25">
      <c r="B655" s="7"/>
      <c r="C655" s="7"/>
      <c r="D655" s="7"/>
      <c r="E655" s="7"/>
      <c r="F655" s="7"/>
      <c r="G655" s="7"/>
      <c r="H655" s="7"/>
    </row>
    <row r="656" spans="2:8" ht="12.5" x14ac:dyDescent="0.25">
      <c r="B656" s="5"/>
      <c r="C656" s="5"/>
      <c r="D656" s="5"/>
      <c r="E656" s="5"/>
      <c r="F656" s="5"/>
      <c r="G656" s="5"/>
      <c r="H656" s="5"/>
    </row>
    <row r="657" spans="2:8" ht="12.5" x14ac:dyDescent="0.25">
      <c r="B657" s="5"/>
      <c r="C657" s="5"/>
      <c r="D657" s="5"/>
      <c r="E657" s="5"/>
      <c r="F657" s="5"/>
      <c r="G657" s="5"/>
      <c r="H657" s="5"/>
    </row>
    <row r="659" spans="2:8" ht="12.5" x14ac:dyDescent="0.25">
      <c r="B659" s="5"/>
      <c r="C659" s="5"/>
      <c r="D659" s="5"/>
      <c r="E659" s="5"/>
      <c r="F659" s="5"/>
      <c r="G659" s="5"/>
      <c r="H659" s="5"/>
    </row>
    <row r="660" spans="2:8" ht="12.5" x14ac:dyDescent="0.25">
      <c r="B660" s="5"/>
      <c r="C660" s="5"/>
      <c r="D660" s="5"/>
      <c r="E660" s="5"/>
      <c r="F660" s="5"/>
      <c r="G660" s="5"/>
      <c r="H660" s="5"/>
    </row>
    <row r="662" spans="2:8" ht="12.5" x14ac:dyDescent="0.25">
      <c r="B662" s="7"/>
      <c r="C662" s="7"/>
      <c r="D662" s="7"/>
      <c r="E662" s="7"/>
      <c r="F662" s="7"/>
      <c r="G662" s="7"/>
      <c r="H662" s="7"/>
    </row>
    <row r="663" spans="2:8" ht="12.5" x14ac:dyDescent="0.25">
      <c r="B663" s="7"/>
      <c r="C663" s="7"/>
      <c r="D663" s="7"/>
      <c r="E663" s="7"/>
      <c r="F663" s="7"/>
      <c r="G663" s="7"/>
      <c r="H663" s="7"/>
    </row>
    <row r="664" spans="2:8" ht="12.5" x14ac:dyDescent="0.25">
      <c r="B664" s="7"/>
      <c r="C664" s="7"/>
      <c r="D664" s="7"/>
      <c r="E664" s="7"/>
      <c r="F664" s="7"/>
      <c r="G664" s="7"/>
      <c r="H664" s="7"/>
    </row>
    <row r="665" spans="2:8" ht="12.5" x14ac:dyDescent="0.25">
      <c r="B665" s="7"/>
      <c r="C665" s="7"/>
      <c r="D665" s="7"/>
      <c r="E665" s="7"/>
      <c r="F665" s="7"/>
      <c r="G665" s="7"/>
      <c r="H665" s="7"/>
    </row>
    <row r="666" spans="2:8" ht="12.5" x14ac:dyDescent="0.25">
      <c r="B666" s="7"/>
      <c r="C666" s="7"/>
      <c r="D666" s="7"/>
      <c r="E666" s="7"/>
      <c r="F666" s="7"/>
      <c r="G666" s="7"/>
      <c r="H666" s="7"/>
    </row>
    <row r="667" spans="2:8" ht="12.5" x14ac:dyDescent="0.25">
      <c r="B667" s="7"/>
      <c r="C667" s="7"/>
      <c r="D667" s="7"/>
      <c r="E667" s="7"/>
      <c r="F667" s="7"/>
      <c r="G667" s="7"/>
      <c r="H667" s="7"/>
    </row>
    <row r="668" spans="2:8" ht="12.5" x14ac:dyDescent="0.25">
      <c r="B668" s="9"/>
      <c r="C668" s="9"/>
      <c r="D668" s="9"/>
      <c r="E668" s="9"/>
      <c r="F668" s="9"/>
      <c r="G668" s="9"/>
      <c r="H668" s="9"/>
    </row>
    <row r="669" spans="2:8" ht="12.5" x14ac:dyDescent="0.25">
      <c r="B669" s="7"/>
      <c r="C669" s="7"/>
      <c r="D669" s="7"/>
      <c r="E669" s="7"/>
      <c r="F669" s="7"/>
      <c r="G669" s="7"/>
      <c r="H669" s="7"/>
    </row>
    <row r="670" spans="2:8" ht="12.5" x14ac:dyDescent="0.25">
      <c r="B670" s="7"/>
      <c r="C670" s="7"/>
      <c r="D670" s="7"/>
      <c r="E670" s="7"/>
      <c r="F670" s="7"/>
      <c r="G670" s="7"/>
      <c r="H670" s="7"/>
    </row>
    <row r="671" spans="2:8" ht="12.5" x14ac:dyDescent="0.25">
      <c r="B671" s="7"/>
      <c r="C671" s="7"/>
      <c r="D671" s="7"/>
      <c r="E671" s="7"/>
      <c r="F671" s="7"/>
      <c r="G671" s="7"/>
      <c r="H671" s="7"/>
    </row>
    <row r="672" spans="2:8" ht="12.5" x14ac:dyDescent="0.25">
      <c r="B672" s="7"/>
      <c r="C672" s="7"/>
      <c r="D672" s="7"/>
      <c r="E672" s="7"/>
      <c r="F672" s="7"/>
      <c r="G672" s="7"/>
      <c r="H672" s="7"/>
    </row>
    <row r="673" spans="2:8" ht="12.5" x14ac:dyDescent="0.25">
      <c r="B673" s="7"/>
      <c r="C673" s="7"/>
      <c r="D673" s="7"/>
      <c r="E673" s="7"/>
      <c r="F673" s="7"/>
      <c r="G673" s="7"/>
      <c r="H673" s="7"/>
    </row>
    <row r="674" spans="2:8" ht="12.5" x14ac:dyDescent="0.25">
      <c r="B674" s="7"/>
      <c r="C674" s="7"/>
      <c r="D674" s="7"/>
      <c r="E674" s="7"/>
      <c r="F674" s="7"/>
      <c r="G674" s="7"/>
      <c r="H674" s="7"/>
    </row>
    <row r="675" spans="2:8" ht="12.5" x14ac:dyDescent="0.25">
      <c r="B675" s="7"/>
      <c r="C675" s="7"/>
      <c r="D675" s="7"/>
      <c r="E675" s="7"/>
      <c r="F675" s="7"/>
      <c r="G675" s="7"/>
      <c r="H675" s="7"/>
    </row>
    <row r="677" spans="2:8" ht="12.5" x14ac:dyDescent="0.25">
      <c r="B677" s="7"/>
      <c r="C677" s="7"/>
      <c r="D677" s="7"/>
      <c r="E677" s="7"/>
      <c r="F677" s="7"/>
      <c r="G677" s="7"/>
      <c r="H677" s="7"/>
    </row>
    <row r="678" spans="2:8" ht="12.5" x14ac:dyDescent="0.25">
      <c r="B678" s="5"/>
      <c r="C678" s="5"/>
      <c r="D678" s="5"/>
      <c r="E678" s="5"/>
      <c r="F678" s="5"/>
      <c r="G678" s="5"/>
      <c r="H678" s="5"/>
    </row>
    <row r="679" spans="2:8" ht="12.5" x14ac:dyDescent="0.25">
      <c r="B679" s="6"/>
      <c r="C679" s="6"/>
      <c r="D679" s="6"/>
      <c r="E679" s="6"/>
      <c r="F679" s="6"/>
      <c r="G679" s="6"/>
      <c r="H679" s="6"/>
    </row>
    <row r="680" spans="2:8" ht="12.5" x14ac:dyDescent="0.25">
      <c r="B680" s="5"/>
      <c r="C680" s="5"/>
      <c r="D680" s="5"/>
      <c r="E680" s="5"/>
      <c r="F680" s="5"/>
      <c r="G680" s="5"/>
      <c r="H680" s="5"/>
    </row>
    <row r="681" spans="2:8" ht="12.5" x14ac:dyDescent="0.25">
      <c r="B681" s="9"/>
      <c r="C681" s="9"/>
      <c r="D681" s="9"/>
      <c r="E681" s="9"/>
      <c r="F681" s="9"/>
      <c r="G681" s="9"/>
      <c r="H681" s="9"/>
    </row>
    <row r="682" spans="2:8" ht="12.5" x14ac:dyDescent="0.25">
      <c r="B682" s="7"/>
      <c r="C682" s="7"/>
      <c r="D682" s="7"/>
      <c r="E682" s="7"/>
      <c r="F682" s="7"/>
      <c r="G682" s="7"/>
      <c r="H682" s="7"/>
    </row>
    <row r="683" spans="2:8" ht="12.5" x14ac:dyDescent="0.25">
      <c r="B683" s="5"/>
      <c r="C683" s="5"/>
      <c r="D683" s="5"/>
      <c r="E683" s="5"/>
      <c r="F683" s="5"/>
      <c r="G683" s="5"/>
      <c r="H683" s="5"/>
    </row>
    <row r="684" spans="2:8" ht="12.5" x14ac:dyDescent="0.25">
      <c r="B684" s="5"/>
      <c r="C684" s="5"/>
      <c r="D684" s="5"/>
      <c r="E684" s="5"/>
      <c r="F684" s="5"/>
      <c r="G684" s="5"/>
      <c r="H684" s="5"/>
    </row>
    <row r="686" spans="2:8" ht="12.5" x14ac:dyDescent="0.25">
      <c r="B686" s="5"/>
      <c r="C686" s="5"/>
      <c r="D686" s="5"/>
      <c r="E686" s="5"/>
      <c r="F686" s="5"/>
      <c r="G686" s="5"/>
      <c r="H686" s="5"/>
    </row>
    <row r="687" spans="2:8" ht="12.5" x14ac:dyDescent="0.25">
      <c r="B687" s="5"/>
      <c r="C687" s="5"/>
      <c r="D687" s="5"/>
      <c r="E687" s="5"/>
      <c r="F687" s="5"/>
      <c r="G687" s="5"/>
      <c r="H687" s="5"/>
    </row>
    <row r="689" spans="2:8" ht="12.5" x14ac:dyDescent="0.25">
      <c r="B689" s="7"/>
      <c r="C689" s="7"/>
      <c r="D689" s="7"/>
      <c r="E689" s="7"/>
      <c r="F689" s="7"/>
      <c r="G689" s="7"/>
      <c r="H689" s="7"/>
    </row>
    <row r="690" spans="2:8" ht="12.5" x14ac:dyDescent="0.25">
      <c r="B690" s="7"/>
      <c r="C690" s="7"/>
      <c r="D690" s="7"/>
      <c r="E690" s="7"/>
      <c r="F690" s="7"/>
      <c r="G690" s="7"/>
      <c r="H690" s="7"/>
    </row>
    <row r="691" spans="2:8" ht="12.5" x14ac:dyDescent="0.25">
      <c r="B691" s="7"/>
      <c r="C691" s="7"/>
      <c r="D691" s="7"/>
      <c r="E691" s="7"/>
      <c r="F691" s="7"/>
      <c r="G691" s="7"/>
      <c r="H691" s="7"/>
    </row>
    <row r="692" spans="2:8" ht="12.5" x14ac:dyDescent="0.25">
      <c r="B692" s="7"/>
      <c r="C692" s="7"/>
      <c r="D692" s="7"/>
      <c r="E692" s="7"/>
      <c r="F692" s="7"/>
      <c r="G692" s="7"/>
      <c r="H692" s="7"/>
    </row>
    <row r="693" spans="2:8" ht="12.5" x14ac:dyDescent="0.25">
      <c r="B693" s="7"/>
      <c r="C693" s="7"/>
      <c r="D693" s="7"/>
      <c r="E693" s="7"/>
      <c r="F693" s="7"/>
      <c r="G693" s="7"/>
      <c r="H693" s="7"/>
    </row>
    <row r="694" spans="2:8" ht="12.5" x14ac:dyDescent="0.25">
      <c r="B694" s="7"/>
      <c r="C694" s="7"/>
      <c r="D694" s="7"/>
      <c r="E694" s="7"/>
      <c r="F694" s="7"/>
      <c r="G694" s="7"/>
      <c r="H694" s="7"/>
    </row>
    <row r="695" spans="2:8" ht="12.5" x14ac:dyDescent="0.25">
      <c r="B695" s="9"/>
      <c r="C695" s="9"/>
      <c r="D695" s="9"/>
      <c r="E695" s="9"/>
      <c r="F695" s="9"/>
      <c r="G695" s="9"/>
      <c r="H695" s="9"/>
    </row>
    <row r="696" spans="2:8" ht="12.5" x14ac:dyDescent="0.25">
      <c r="B696" s="7"/>
      <c r="C696" s="7"/>
      <c r="D696" s="7"/>
      <c r="E696" s="7"/>
      <c r="F696" s="7"/>
      <c r="G696" s="7"/>
      <c r="H696" s="7"/>
    </row>
    <row r="697" spans="2:8" ht="12.5" x14ac:dyDescent="0.25">
      <c r="B697" s="7"/>
      <c r="C697" s="7"/>
      <c r="D697" s="7"/>
      <c r="E697" s="7"/>
      <c r="F697" s="7"/>
      <c r="G697" s="7"/>
      <c r="H697" s="7"/>
    </row>
    <row r="698" spans="2:8" ht="12.5" x14ac:dyDescent="0.25">
      <c r="B698" s="7"/>
      <c r="C698" s="7"/>
      <c r="D698" s="7"/>
      <c r="E698" s="7"/>
      <c r="F698" s="7"/>
      <c r="G698" s="7"/>
      <c r="H698" s="7"/>
    </row>
    <row r="699" spans="2:8" ht="12.5" x14ac:dyDescent="0.25">
      <c r="B699" s="7"/>
      <c r="C699" s="7"/>
      <c r="D699" s="7"/>
      <c r="E699" s="7"/>
      <c r="F699" s="7"/>
      <c r="G699" s="7"/>
      <c r="H699" s="7"/>
    </row>
    <row r="700" spans="2:8" ht="12.5" x14ac:dyDescent="0.25">
      <c r="B700" s="7"/>
      <c r="C700" s="7"/>
      <c r="D700" s="7"/>
      <c r="E700" s="7"/>
      <c r="F700" s="7"/>
      <c r="G700" s="7"/>
      <c r="H700" s="7"/>
    </row>
    <row r="701" spans="2:8" ht="12.5" x14ac:dyDescent="0.25">
      <c r="B701" s="7"/>
      <c r="C701" s="7"/>
      <c r="D701" s="7"/>
      <c r="E701" s="7"/>
      <c r="F701" s="7"/>
      <c r="G701" s="7"/>
      <c r="H701" s="7"/>
    </row>
    <row r="702" spans="2:8" ht="12.5" x14ac:dyDescent="0.25">
      <c r="B702" s="7"/>
      <c r="C702" s="7"/>
      <c r="D702" s="7"/>
      <c r="E702" s="7"/>
      <c r="F702" s="7"/>
      <c r="G702" s="7"/>
      <c r="H702" s="7"/>
    </row>
    <row r="704" spans="2:8" ht="12.5" x14ac:dyDescent="0.25">
      <c r="B704" s="7"/>
      <c r="C704" s="7"/>
      <c r="D704" s="7"/>
      <c r="E704" s="7"/>
      <c r="F704" s="7"/>
      <c r="G704" s="7"/>
      <c r="H704" s="7"/>
    </row>
    <row r="705" spans="2:8" ht="12.5" x14ac:dyDescent="0.25">
      <c r="B705" s="5"/>
      <c r="C705" s="5"/>
      <c r="D705" s="5"/>
      <c r="E705" s="5"/>
      <c r="F705" s="5"/>
      <c r="G705" s="5"/>
      <c r="H705" s="5"/>
    </row>
    <row r="706" spans="2:8" ht="12.5" x14ac:dyDescent="0.25">
      <c r="B706" s="6"/>
      <c r="C706" s="6"/>
      <c r="D706" s="6"/>
      <c r="E706" s="6"/>
      <c r="F706" s="6"/>
      <c r="G706" s="6"/>
      <c r="H706" s="6"/>
    </row>
    <row r="707" spans="2:8" ht="12.5" x14ac:dyDescent="0.25">
      <c r="B707" s="5"/>
      <c r="C707" s="5"/>
      <c r="D707" s="5"/>
      <c r="E707" s="5"/>
      <c r="F707" s="5"/>
      <c r="G707" s="5"/>
      <c r="H707" s="5"/>
    </row>
    <row r="708" spans="2:8" ht="12.5" x14ac:dyDescent="0.25">
      <c r="B708" s="9"/>
      <c r="C708" s="9"/>
      <c r="D708" s="9"/>
      <c r="E708" s="9"/>
      <c r="F708" s="9"/>
      <c r="G708" s="9"/>
      <c r="H708" s="9"/>
    </row>
    <row r="709" spans="2:8" ht="12.5" x14ac:dyDescent="0.25">
      <c r="B709" s="7"/>
      <c r="C709" s="7"/>
      <c r="D709" s="7"/>
      <c r="E709" s="7"/>
      <c r="F709" s="7"/>
      <c r="G709" s="7"/>
      <c r="H709" s="7"/>
    </row>
    <row r="710" spans="2:8" ht="12.5" x14ac:dyDescent="0.25">
      <c r="B710" s="5"/>
      <c r="C710" s="5"/>
      <c r="D710" s="5"/>
      <c r="E710" s="5"/>
      <c r="F710" s="5"/>
      <c r="G710" s="5"/>
      <c r="H710" s="5"/>
    </row>
    <row r="711" spans="2:8" ht="12.5" x14ac:dyDescent="0.25">
      <c r="B711" s="5"/>
      <c r="C711" s="5"/>
      <c r="D711" s="5"/>
      <c r="E711" s="5"/>
      <c r="F711" s="5"/>
      <c r="G711" s="5"/>
      <c r="H711" s="5"/>
    </row>
    <row r="713" spans="2:8" ht="12.5" x14ac:dyDescent="0.25">
      <c r="B713" s="5"/>
      <c r="C713" s="5"/>
      <c r="D713" s="5"/>
      <c r="E713" s="5"/>
      <c r="F713" s="5"/>
      <c r="G713" s="5"/>
      <c r="H713" s="5"/>
    </row>
    <row r="714" spans="2:8" ht="12.5" x14ac:dyDescent="0.25">
      <c r="B714" s="5"/>
      <c r="C714" s="5"/>
      <c r="D714" s="5"/>
      <c r="E714" s="5"/>
      <c r="F714" s="5"/>
      <c r="G714" s="5"/>
      <c r="H714" s="5"/>
    </row>
    <row r="716" spans="2:8" ht="12.5" x14ac:dyDescent="0.25">
      <c r="B716" s="7"/>
      <c r="C716" s="7"/>
      <c r="D716" s="7"/>
      <c r="E716" s="7"/>
      <c r="F716" s="7"/>
      <c r="G716" s="7"/>
      <c r="H716" s="7"/>
    </row>
    <row r="717" spans="2:8" ht="12.5" x14ac:dyDescent="0.25">
      <c r="B717" s="7"/>
      <c r="C717" s="7"/>
      <c r="D717" s="7"/>
      <c r="E717" s="7"/>
      <c r="F717" s="7"/>
      <c r="G717" s="7"/>
      <c r="H717" s="7"/>
    </row>
    <row r="718" spans="2:8" ht="12.5" x14ac:dyDescent="0.25">
      <c r="B718" s="7"/>
      <c r="C718" s="7"/>
      <c r="D718" s="7"/>
      <c r="E718" s="7"/>
      <c r="F718" s="7"/>
      <c r="G718" s="7"/>
      <c r="H718" s="7"/>
    </row>
    <row r="719" spans="2:8" ht="12.5" x14ac:dyDescent="0.25">
      <c r="B719" s="7"/>
      <c r="C719" s="7"/>
      <c r="D719" s="7"/>
      <c r="E719" s="7"/>
      <c r="F719" s="7"/>
      <c r="G719" s="7"/>
      <c r="H719" s="7"/>
    </row>
    <row r="720" spans="2:8" ht="12.5" x14ac:dyDescent="0.25">
      <c r="B720" s="7"/>
      <c r="C720" s="7"/>
      <c r="D720" s="7"/>
      <c r="E720" s="7"/>
      <c r="F720" s="7"/>
      <c r="G720" s="7"/>
      <c r="H720" s="7"/>
    </row>
    <row r="721" spans="2:8" ht="12.5" x14ac:dyDescent="0.25">
      <c r="B721" s="7"/>
      <c r="C721" s="7"/>
      <c r="D721" s="7"/>
      <c r="E721" s="7"/>
      <c r="F721" s="7"/>
      <c r="G721" s="7"/>
      <c r="H721" s="7"/>
    </row>
    <row r="722" spans="2:8" ht="12.5" x14ac:dyDescent="0.25">
      <c r="B722" s="9"/>
      <c r="C722" s="9"/>
      <c r="D722" s="9"/>
      <c r="E722" s="9"/>
      <c r="F722" s="9"/>
      <c r="G722" s="9"/>
      <c r="H722" s="9"/>
    </row>
    <row r="723" spans="2:8" ht="12.5" x14ac:dyDescent="0.25">
      <c r="B723" s="7"/>
      <c r="C723" s="7"/>
      <c r="D723" s="7"/>
      <c r="E723" s="7"/>
      <c r="F723" s="7"/>
      <c r="G723" s="7"/>
      <c r="H723" s="7"/>
    </row>
    <row r="724" spans="2:8" ht="12.5" x14ac:dyDescent="0.25">
      <c r="B724" s="7"/>
      <c r="C724" s="7"/>
      <c r="D724" s="7"/>
      <c r="E724" s="7"/>
      <c r="F724" s="7"/>
      <c r="G724" s="7"/>
      <c r="H724" s="7"/>
    </row>
    <row r="725" spans="2:8" ht="12.5" x14ac:dyDescent="0.25">
      <c r="B725" s="7"/>
      <c r="C725" s="7"/>
      <c r="D725" s="7"/>
      <c r="E725" s="7"/>
      <c r="F725" s="7"/>
      <c r="G725" s="7"/>
      <c r="H725" s="7"/>
    </row>
    <row r="726" spans="2:8" ht="12.5" x14ac:dyDescent="0.25">
      <c r="B726" s="7"/>
      <c r="C726" s="7"/>
      <c r="D726" s="7"/>
      <c r="E726" s="7"/>
      <c r="F726" s="7"/>
      <c r="G726" s="7"/>
      <c r="H726" s="7"/>
    </row>
    <row r="727" spans="2:8" ht="12.5" x14ac:dyDescent="0.25">
      <c r="B727" s="7"/>
      <c r="C727" s="7"/>
      <c r="D727" s="7"/>
      <c r="E727" s="7"/>
      <c r="F727" s="7"/>
      <c r="G727" s="7"/>
      <c r="H727" s="7"/>
    </row>
    <row r="728" spans="2:8" ht="12.5" x14ac:dyDescent="0.25">
      <c r="B728" s="7"/>
      <c r="C728" s="7"/>
      <c r="D728" s="7"/>
      <c r="E728" s="7"/>
      <c r="F728" s="7"/>
      <c r="G728" s="7"/>
      <c r="H728" s="7"/>
    </row>
    <row r="729" spans="2:8" ht="12.5" x14ac:dyDescent="0.25">
      <c r="B729" s="7"/>
      <c r="C729" s="7"/>
      <c r="D729" s="7"/>
      <c r="E729" s="7"/>
      <c r="F729" s="7"/>
      <c r="G729" s="7"/>
      <c r="H729" s="7"/>
    </row>
    <row r="731" spans="2:8" ht="12.5" x14ac:dyDescent="0.25">
      <c r="B731" s="7"/>
      <c r="C731" s="7"/>
      <c r="D731" s="7"/>
      <c r="E731" s="7"/>
      <c r="F731" s="7"/>
      <c r="G731" s="7"/>
      <c r="H731" s="7"/>
    </row>
    <row r="732" spans="2:8" ht="12.5" x14ac:dyDescent="0.25">
      <c r="B732" s="5"/>
      <c r="C732" s="5"/>
      <c r="D732" s="5"/>
      <c r="E732" s="5"/>
      <c r="F732" s="5"/>
      <c r="G732" s="5"/>
      <c r="H732" s="5"/>
    </row>
    <row r="733" spans="2:8" ht="12.5" x14ac:dyDescent="0.25">
      <c r="B733" s="6"/>
      <c r="C733" s="6"/>
      <c r="D733" s="6"/>
      <c r="E733" s="6"/>
      <c r="F733" s="6"/>
      <c r="G733" s="6"/>
      <c r="H733" s="6"/>
    </row>
    <row r="734" spans="2:8" ht="12.5" x14ac:dyDescent="0.25">
      <c r="B734" s="5"/>
      <c r="C734" s="5"/>
      <c r="D734" s="5"/>
      <c r="E734" s="5"/>
      <c r="F734" s="5"/>
      <c r="G734" s="5"/>
      <c r="H734" s="5"/>
    </row>
    <row r="735" spans="2:8" ht="12.5" x14ac:dyDescent="0.25">
      <c r="B735" s="9"/>
      <c r="C735" s="9"/>
      <c r="D735" s="9"/>
      <c r="E735" s="9"/>
      <c r="F735" s="9"/>
      <c r="G735" s="9"/>
      <c r="H735" s="9"/>
    </row>
    <row r="736" spans="2:8" ht="12.5" x14ac:dyDescent="0.25">
      <c r="B736" s="7"/>
      <c r="C736" s="7"/>
      <c r="D736" s="7"/>
      <c r="E736" s="7"/>
      <c r="F736" s="7"/>
      <c r="G736" s="7"/>
      <c r="H736" s="7"/>
    </row>
    <row r="737" spans="2:8" ht="12.5" x14ac:dyDescent="0.25">
      <c r="B737" s="5"/>
      <c r="C737" s="5"/>
      <c r="D737" s="5"/>
      <c r="E737" s="5"/>
      <c r="F737" s="5"/>
      <c r="G737" s="5"/>
      <c r="H737" s="5"/>
    </row>
    <row r="738" spans="2:8" ht="12.5" x14ac:dyDescent="0.25">
      <c r="B738" s="5"/>
      <c r="C738" s="5"/>
      <c r="D738" s="5"/>
      <c r="E738" s="5"/>
      <c r="F738" s="5"/>
      <c r="G738" s="5"/>
      <c r="H738" s="5"/>
    </row>
    <row r="740" spans="2:8" ht="12.5" x14ac:dyDescent="0.25">
      <c r="B740" s="5"/>
      <c r="C740" s="5"/>
      <c r="D740" s="5"/>
      <c r="E740" s="5"/>
      <c r="F740" s="5"/>
      <c r="G740" s="5"/>
      <c r="H740" s="5"/>
    </row>
    <row r="741" spans="2:8" ht="12.5" x14ac:dyDescent="0.25">
      <c r="B741" s="5"/>
      <c r="C741" s="5"/>
      <c r="D741" s="5"/>
      <c r="E741" s="5"/>
      <c r="F741" s="5"/>
      <c r="G741" s="5"/>
      <c r="H741" s="5"/>
    </row>
    <row r="743" spans="2:8" ht="12.5" x14ac:dyDescent="0.25">
      <c r="B743" s="7"/>
      <c r="C743" s="7"/>
      <c r="D743" s="7"/>
      <c r="E743" s="7"/>
      <c r="F743" s="7"/>
      <c r="G743" s="7"/>
      <c r="H743" s="7"/>
    </row>
    <row r="744" spans="2:8" ht="12.5" x14ac:dyDescent="0.25">
      <c r="B744" s="7"/>
      <c r="C744" s="7"/>
      <c r="D744" s="7"/>
      <c r="E744" s="7"/>
      <c r="F744" s="7"/>
      <c r="G744" s="7"/>
      <c r="H744" s="7"/>
    </row>
    <row r="745" spans="2:8" ht="12.5" x14ac:dyDescent="0.25">
      <c r="B745" s="7"/>
      <c r="C745" s="7"/>
      <c r="D745" s="7"/>
      <c r="E745" s="7"/>
      <c r="F745" s="7"/>
      <c r="G745" s="7"/>
      <c r="H745" s="7"/>
    </row>
    <row r="746" spans="2:8" ht="12.5" x14ac:dyDescent="0.25">
      <c r="B746" s="7"/>
      <c r="C746" s="7"/>
      <c r="D746" s="7"/>
      <c r="E746" s="7"/>
      <c r="F746" s="7"/>
      <c r="G746" s="7"/>
      <c r="H746" s="7"/>
    </row>
    <row r="747" spans="2:8" ht="12.5" x14ac:dyDescent="0.25">
      <c r="B747" s="7"/>
      <c r="C747" s="7"/>
      <c r="D747" s="7"/>
      <c r="E747" s="7"/>
      <c r="F747" s="7"/>
      <c r="G747" s="7"/>
      <c r="H747" s="7"/>
    </row>
    <row r="748" spans="2:8" ht="12.5" x14ac:dyDescent="0.25">
      <c r="B748" s="7"/>
      <c r="C748" s="7"/>
      <c r="D748" s="7"/>
      <c r="E748" s="7"/>
      <c r="F748" s="7"/>
      <c r="G748" s="7"/>
      <c r="H748" s="7"/>
    </row>
    <row r="749" spans="2:8" ht="12.5" x14ac:dyDescent="0.25">
      <c r="B749" s="9"/>
      <c r="C749" s="9"/>
      <c r="D749" s="9"/>
      <c r="E749" s="9"/>
      <c r="F749" s="9"/>
      <c r="G749" s="9"/>
      <c r="H749" s="9"/>
    </row>
    <row r="750" spans="2:8" ht="12.5" x14ac:dyDescent="0.25">
      <c r="B750" s="7"/>
      <c r="C750" s="7"/>
      <c r="D750" s="7"/>
      <c r="E750" s="7"/>
      <c r="F750" s="7"/>
      <c r="G750" s="7"/>
      <c r="H750" s="7"/>
    </row>
    <row r="751" spans="2:8" ht="12.5" x14ac:dyDescent="0.25">
      <c r="B751" s="7"/>
      <c r="C751" s="7"/>
      <c r="D751" s="7"/>
      <c r="E751" s="7"/>
      <c r="F751" s="7"/>
      <c r="G751" s="7"/>
      <c r="H751" s="7"/>
    </row>
    <row r="752" spans="2:8" ht="12.5" x14ac:dyDescent="0.25">
      <c r="B752" s="7"/>
      <c r="C752" s="7"/>
      <c r="D752" s="7"/>
      <c r="E752" s="7"/>
      <c r="F752" s="7"/>
      <c r="G752" s="7"/>
      <c r="H752" s="7"/>
    </row>
    <row r="753" spans="2:8" ht="12.5" x14ac:dyDescent="0.25">
      <c r="B753" s="7"/>
      <c r="C753" s="7"/>
      <c r="D753" s="7"/>
      <c r="E753" s="7"/>
      <c r="F753" s="7"/>
      <c r="G753" s="7"/>
      <c r="H753" s="7"/>
    </row>
    <row r="754" spans="2:8" ht="12.5" x14ac:dyDescent="0.25">
      <c r="B754" s="7"/>
      <c r="C754" s="7"/>
      <c r="D754" s="7"/>
      <c r="E754" s="7"/>
      <c r="F754" s="7"/>
      <c r="G754" s="7"/>
      <c r="H754" s="7"/>
    </row>
    <row r="755" spans="2:8" ht="12.5" x14ac:dyDescent="0.25">
      <c r="B755" s="7"/>
      <c r="C755" s="7"/>
      <c r="D755" s="7"/>
      <c r="E755" s="7"/>
      <c r="F755" s="7"/>
      <c r="G755" s="7"/>
      <c r="H755" s="7"/>
    </row>
    <row r="756" spans="2:8" ht="12.5" x14ac:dyDescent="0.25">
      <c r="B756" s="7"/>
      <c r="C756" s="7"/>
      <c r="D756" s="7"/>
      <c r="E756" s="7"/>
      <c r="F756" s="7"/>
      <c r="G756" s="7"/>
      <c r="H756" s="7"/>
    </row>
    <row r="758" spans="2:8" ht="12.5" x14ac:dyDescent="0.25">
      <c r="B758" s="7"/>
      <c r="C758" s="7"/>
      <c r="D758" s="7"/>
      <c r="E758" s="7"/>
      <c r="F758" s="7"/>
      <c r="G758" s="7"/>
      <c r="H758" s="7"/>
    </row>
    <row r="759" spans="2:8" ht="12.5" x14ac:dyDescent="0.25">
      <c r="B759" s="5"/>
      <c r="C759" s="5"/>
      <c r="D759" s="5"/>
      <c r="E759" s="5"/>
      <c r="F759" s="5"/>
      <c r="G759" s="5"/>
      <c r="H759" s="5"/>
    </row>
    <row r="760" spans="2:8" ht="12.5" x14ac:dyDescent="0.25">
      <c r="B760" s="6"/>
      <c r="C760" s="6"/>
      <c r="D760" s="6"/>
      <c r="E760" s="6"/>
      <c r="F760" s="6"/>
      <c r="G760" s="6"/>
      <c r="H760" s="6"/>
    </row>
    <row r="761" spans="2:8" ht="12.5" x14ac:dyDescent="0.25">
      <c r="B761" s="5"/>
      <c r="C761" s="5"/>
      <c r="D761" s="5"/>
      <c r="E761" s="5"/>
      <c r="F761" s="5"/>
      <c r="G761" s="5"/>
      <c r="H761" s="5"/>
    </row>
    <row r="762" spans="2:8" ht="12.5" x14ac:dyDescent="0.25">
      <c r="B762" s="9"/>
      <c r="C762" s="9"/>
      <c r="D762" s="9"/>
      <c r="E762" s="9"/>
      <c r="F762" s="9"/>
      <c r="G762" s="9"/>
      <c r="H762" s="9"/>
    </row>
    <row r="763" spans="2:8" ht="12.5" x14ac:dyDescent="0.25">
      <c r="B763" s="7"/>
      <c r="C763" s="7"/>
      <c r="D763" s="7"/>
      <c r="E763" s="7"/>
      <c r="F763" s="7"/>
      <c r="G763" s="7"/>
      <c r="H763" s="7"/>
    </row>
    <row r="764" spans="2:8" ht="12.5" x14ac:dyDescent="0.25">
      <c r="B764" s="5"/>
      <c r="C764" s="5"/>
      <c r="D764" s="5"/>
      <c r="E764" s="5"/>
      <c r="F764" s="5"/>
      <c r="G764" s="5"/>
      <c r="H764" s="5"/>
    </row>
    <row r="765" spans="2:8" ht="12.5" x14ac:dyDescent="0.25">
      <c r="B765" s="5"/>
      <c r="C765" s="5"/>
      <c r="D765" s="5"/>
      <c r="E765" s="5"/>
      <c r="F765" s="5"/>
      <c r="G765" s="5"/>
      <c r="H765" s="5"/>
    </row>
    <row r="767" spans="2:8" ht="12.5" x14ac:dyDescent="0.25">
      <c r="B767" s="5"/>
      <c r="C767" s="5"/>
      <c r="D767" s="5"/>
      <c r="E767" s="5"/>
      <c r="F767" s="5"/>
      <c r="G767" s="5"/>
      <c r="H767" s="5"/>
    </row>
    <row r="768" spans="2:8" ht="12.5" x14ac:dyDescent="0.25">
      <c r="B768" s="5"/>
      <c r="C768" s="5"/>
      <c r="D768" s="5"/>
      <c r="E768" s="5"/>
      <c r="F768" s="5"/>
      <c r="G768" s="5"/>
      <c r="H768" s="5"/>
    </row>
    <row r="770" spans="2:8" ht="12.5" x14ac:dyDescent="0.25">
      <c r="B770" s="7"/>
      <c r="C770" s="7"/>
      <c r="D770" s="7"/>
      <c r="E770" s="7"/>
      <c r="F770" s="7"/>
      <c r="G770" s="7"/>
      <c r="H770" s="7"/>
    </row>
    <row r="771" spans="2:8" ht="12.5" x14ac:dyDescent="0.25">
      <c r="B771" s="7"/>
      <c r="C771" s="7"/>
      <c r="D771" s="7"/>
      <c r="E771" s="7"/>
      <c r="F771" s="7"/>
      <c r="G771" s="7"/>
      <c r="H771" s="7"/>
    </row>
    <row r="772" spans="2:8" ht="12.5" x14ac:dyDescent="0.25">
      <c r="B772" s="7"/>
      <c r="C772" s="7"/>
      <c r="D772" s="7"/>
      <c r="E772" s="7"/>
      <c r="F772" s="7"/>
      <c r="G772" s="7"/>
      <c r="H772" s="7"/>
    </row>
    <row r="773" spans="2:8" ht="12.5" x14ac:dyDescent="0.25">
      <c r="B773" s="7"/>
      <c r="C773" s="7"/>
      <c r="D773" s="7"/>
      <c r="E773" s="7"/>
      <c r="F773" s="7"/>
      <c r="G773" s="7"/>
      <c r="H773" s="7"/>
    </row>
    <row r="774" spans="2:8" ht="12.5" x14ac:dyDescent="0.25">
      <c r="B774" s="7"/>
      <c r="C774" s="7"/>
      <c r="D774" s="7"/>
      <c r="E774" s="7"/>
      <c r="F774" s="7"/>
      <c r="G774" s="7"/>
      <c r="H774" s="7"/>
    </row>
    <row r="775" spans="2:8" ht="12.5" x14ac:dyDescent="0.25">
      <c r="B775" s="7"/>
      <c r="C775" s="7"/>
      <c r="D775" s="7"/>
      <c r="E775" s="7"/>
      <c r="F775" s="7"/>
      <c r="G775" s="7"/>
      <c r="H775" s="7"/>
    </row>
    <row r="776" spans="2:8" ht="12.5" x14ac:dyDescent="0.25">
      <c r="B776" s="9"/>
      <c r="C776" s="9"/>
      <c r="D776" s="9"/>
      <c r="E776" s="9"/>
      <c r="F776" s="9"/>
      <c r="G776" s="9"/>
      <c r="H776" s="9"/>
    </row>
    <row r="777" spans="2:8" ht="12.5" x14ac:dyDescent="0.25">
      <c r="B777" s="7"/>
      <c r="C777" s="7"/>
      <c r="D777" s="7"/>
      <c r="E777" s="7"/>
      <c r="F777" s="7"/>
      <c r="G777" s="7"/>
      <c r="H777" s="7"/>
    </row>
    <row r="778" spans="2:8" ht="12.5" x14ac:dyDescent="0.25">
      <c r="B778" s="7"/>
      <c r="C778" s="7"/>
      <c r="D778" s="7"/>
      <c r="E778" s="7"/>
      <c r="F778" s="7"/>
      <c r="G778" s="7"/>
      <c r="H778" s="7"/>
    </row>
    <row r="779" spans="2:8" ht="12.5" x14ac:dyDescent="0.25">
      <c r="B779" s="7"/>
      <c r="C779" s="7"/>
      <c r="D779" s="7"/>
      <c r="E779" s="7"/>
      <c r="F779" s="7"/>
      <c r="G779" s="7"/>
      <c r="H779" s="7"/>
    </row>
    <row r="780" spans="2:8" ht="12.5" x14ac:dyDescent="0.25">
      <c r="B780" s="7"/>
      <c r="C780" s="7"/>
      <c r="D780" s="7"/>
      <c r="E780" s="7"/>
      <c r="F780" s="7"/>
      <c r="G780" s="7"/>
      <c r="H780" s="7"/>
    </row>
    <row r="781" spans="2:8" ht="12.5" x14ac:dyDescent="0.25">
      <c r="B781" s="7"/>
      <c r="C781" s="7"/>
      <c r="D781" s="7"/>
      <c r="E781" s="7"/>
      <c r="F781" s="7"/>
      <c r="G781" s="7"/>
      <c r="H781" s="7"/>
    </row>
    <row r="782" spans="2:8" ht="12.5" x14ac:dyDescent="0.25">
      <c r="B782" s="7"/>
      <c r="C782" s="7"/>
      <c r="D782" s="7"/>
      <c r="E782" s="7"/>
      <c r="F782" s="7"/>
      <c r="G782" s="7"/>
      <c r="H782" s="7"/>
    </row>
    <row r="783" spans="2:8" ht="12.5" x14ac:dyDescent="0.25">
      <c r="B783" s="7"/>
      <c r="C783" s="7"/>
      <c r="D783" s="7"/>
      <c r="E783" s="7"/>
      <c r="F783" s="7"/>
      <c r="G783" s="7"/>
      <c r="H783" s="7"/>
    </row>
    <row r="785" spans="2:8" ht="12.5" x14ac:dyDescent="0.25">
      <c r="B785" s="7"/>
      <c r="C785" s="7"/>
      <c r="D785" s="7"/>
      <c r="E785" s="7"/>
      <c r="F785" s="7"/>
      <c r="G785" s="7"/>
      <c r="H785" s="7"/>
    </row>
    <row r="786" spans="2:8" ht="12.5" x14ac:dyDescent="0.25">
      <c r="B786" s="5"/>
      <c r="C786" s="5"/>
      <c r="D786" s="5"/>
      <c r="E786" s="5"/>
      <c r="F786" s="5"/>
      <c r="G786" s="5"/>
      <c r="H786" s="5"/>
    </row>
    <row r="787" spans="2:8" ht="12.5" x14ac:dyDescent="0.25">
      <c r="B787" s="6"/>
      <c r="C787" s="6"/>
      <c r="D787" s="6"/>
      <c r="E787" s="6"/>
      <c r="F787" s="6"/>
      <c r="G787" s="6"/>
      <c r="H787" s="6"/>
    </row>
    <row r="788" spans="2:8" ht="12.5" x14ac:dyDescent="0.25">
      <c r="B788" s="5"/>
      <c r="C788" s="5"/>
      <c r="D788" s="5"/>
      <c r="E788" s="5"/>
      <c r="F788" s="5"/>
      <c r="G788" s="5"/>
      <c r="H788" s="5"/>
    </row>
    <row r="789" spans="2:8" ht="12.5" x14ac:dyDescent="0.25">
      <c r="B789" s="9"/>
      <c r="C789" s="9"/>
      <c r="D789" s="9"/>
      <c r="E789" s="9"/>
      <c r="F789" s="9"/>
      <c r="G789" s="9"/>
      <c r="H789" s="9"/>
    </row>
    <row r="790" spans="2:8" ht="12.5" x14ac:dyDescent="0.25">
      <c r="B790" s="7"/>
      <c r="C790" s="7"/>
      <c r="D790" s="7"/>
      <c r="E790" s="7"/>
      <c r="F790" s="7"/>
      <c r="G790" s="7"/>
      <c r="H790" s="7"/>
    </row>
    <row r="791" spans="2:8" ht="12.5" x14ac:dyDescent="0.25">
      <c r="B791" s="5"/>
      <c r="C791" s="5"/>
      <c r="D791" s="5"/>
      <c r="E791" s="5"/>
      <c r="F791" s="5"/>
      <c r="G791" s="5"/>
      <c r="H791" s="5"/>
    </row>
    <row r="792" spans="2:8" ht="12.5" x14ac:dyDescent="0.25">
      <c r="B792" s="5"/>
      <c r="C792" s="5"/>
      <c r="D792" s="5"/>
      <c r="E792" s="5"/>
      <c r="F792" s="5"/>
      <c r="G792" s="5"/>
      <c r="H792" s="5"/>
    </row>
    <row r="794" spans="2:8" ht="12.5" x14ac:dyDescent="0.25">
      <c r="B794" s="5"/>
      <c r="C794" s="5"/>
      <c r="D794" s="5"/>
      <c r="E794" s="5"/>
      <c r="F794" s="5"/>
      <c r="G794" s="5"/>
      <c r="H794" s="5"/>
    </row>
    <row r="795" spans="2:8" ht="12.5" x14ac:dyDescent="0.25">
      <c r="B795" s="5"/>
      <c r="C795" s="5"/>
      <c r="D795" s="5"/>
      <c r="E795" s="5"/>
      <c r="F795" s="5"/>
      <c r="G795" s="5"/>
      <c r="H795" s="5"/>
    </row>
    <row r="797" spans="2:8" ht="12.5" x14ac:dyDescent="0.25">
      <c r="B797" s="7"/>
      <c r="C797" s="7"/>
      <c r="D797" s="7"/>
      <c r="E797" s="7"/>
      <c r="F797" s="7"/>
      <c r="G797" s="7"/>
      <c r="H797" s="7"/>
    </row>
    <row r="798" spans="2:8" ht="12.5" x14ac:dyDescent="0.25">
      <c r="B798" s="7"/>
      <c r="C798" s="7"/>
      <c r="D798" s="7"/>
      <c r="E798" s="7"/>
      <c r="F798" s="7"/>
      <c r="G798" s="7"/>
      <c r="H798" s="7"/>
    </row>
    <row r="799" spans="2:8" ht="12.5" x14ac:dyDescent="0.25">
      <c r="B799" s="7"/>
      <c r="C799" s="7"/>
      <c r="D799" s="7"/>
      <c r="E799" s="7"/>
      <c r="F799" s="7"/>
      <c r="G799" s="7"/>
      <c r="H799" s="7"/>
    </row>
    <row r="800" spans="2:8" ht="12.5" x14ac:dyDescent="0.25">
      <c r="B800" s="7"/>
      <c r="C800" s="7"/>
      <c r="D800" s="7"/>
      <c r="E800" s="7"/>
      <c r="F800" s="7"/>
      <c r="G800" s="7"/>
      <c r="H800" s="7"/>
    </row>
    <row r="801" spans="2:8" ht="12.5" x14ac:dyDescent="0.25">
      <c r="B801" s="7"/>
      <c r="C801" s="7"/>
      <c r="D801" s="7"/>
      <c r="E801" s="7"/>
      <c r="F801" s="7"/>
      <c r="G801" s="7"/>
      <c r="H801" s="7"/>
    </row>
    <row r="802" spans="2:8" ht="12.5" x14ac:dyDescent="0.25">
      <c r="B802" s="7"/>
      <c r="C802" s="7"/>
      <c r="D802" s="7"/>
      <c r="E802" s="7"/>
      <c r="F802" s="7"/>
      <c r="G802" s="7"/>
      <c r="H802" s="7"/>
    </row>
    <row r="803" spans="2:8" ht="12.5" x14ac:dyDescent="0.25">
      <c r="B803" s="9"/>
      <c r="C803" s="9"/>
      <c r="D803" s="9"/>
      <c r="E803" s="9"/>
      <c r="F803" s="9"/>
      <c r="G803" s="9"/>
      <c r="H803" s="9"/>
    </row>
    <row r="804" spans="2:8" ht="12.5" x14ac:dyDescent="0.25">
      <c r="B804" s="7"/>
      <c r="C804" s="7"/>
      <c r="D804" s="7"/>
      <c r="E804" s="7"/>
      <c r="F804" s="7"/>
      <c r="G804" s="7"/>
      <c r="H804" s="7"/>
    </row>
    <row r="805" spans="2:8" ht="12.5" x14ac:dyDescent="0.25">
      <c r="B805" s="7"/>
      <c r="C805" s="7"/>
      <c r="D805" s="7"/>
      <c r="E805" s="7"/>
      <c r="F805" s="7"/>
      <c r="G805" s="7"/>
      <c r="H805" s="7"/>
    </row>
    <row r="806" spans="2:8" ht="12.5" x14ac:dyDescent="0.25">
      <c r="B806" s="7"/>
      <c r="C806" s="7"/>
      <c r="D806" s="7"/>
      <c r="E806" s="7"/>
      <c r="F806" s="7"/>
      <c r="G806" s="7"/>
      <c r="H806" s="7"/>
    </row>
    <row r="807" spans="2:8" ht="12.5" x14ac:dyDescent="0.25">
      <c r="B807" s="7"/>
      <c r="C807" s="7"/>
      <c r="D807" s="7"/>
      <c r="E807" s="7"/>
      <c r="F807" s="7"/>
      <c r="G807" s="7"/>
      <c r="H807" s="7"/>
    </row>
    <row r="808" spans="2:8" ht="12.5" x14ac:dyDescent="0.25">
      <c r="B808" s="7"/>
      <c r="C808" s="7"/>
      <c r="D808" s="7"/>
      <c r="E808" s="7"/>
      <c r="F808" s="7"/>
      <c r="G808" s="7"/>
      <c r="H808" s="7"/>
    </row>
    <row r="809" spans="2:8" ht="12.5" x14ac:dyDescent="0.25">
      <c r="B809" s="7"/>
      <c r="C809" s="7"/>
      <c r="D809" s="7"/>
      <c r="E809" s="7"/>
      <c r="F809" s="7"/>
      <c r="G809" s="7"/>
      <c r="H809" s="7"/>
    </row>
    <row r="810" spans="2:8" ht="12.5" x14ac:dyDescent="0.25">
      <c r="B810" s="7"/>
      <c r="C810" s="7"/>
      <c r="D810" s="7"/>
      <c r="E810" s="7"/>
      <c r="F810" s="7"/>
      <c r="G810" s="7"/>
      <c r="H810" s="7"/>
    </row>
    <row r="812" spans="2:8" ht="12.5" x14ac:dyDescent="0.25">
      <c r="B812" s="7"/>
      <c r="C812" s="7"/>
      <c r="D812" s="7"/>
      <c r="E812" s="7"/>
      <c r="F812" s="7"/>
      <c r="G812" s="7"/>
      <c r="H812" s="7"/>
    </row>
    <row r="813" spans="2:8" ht="12.5" x14ac:dyDescent="0.25">
      <c r="B813" s="5"/>
      <c r="C813" s="5"/>
      <c r="D813" s="5"/>
      <c r="E813" s="5"/>
      <c r="F813" s="5"/>
      <c r="G813" s="5"/>
      <c r="H813" s="5"/>
    </row>
    <row r="814" spans="2:8" ht="12.5" x14ac:dyDescent="0.25">
      <c r="B814" s="6"/>
      <c r="C814" s="6"/>
      <c r="D814" s="6"/>
      <c r="E814" s="6"/>
      <c r="F814" s="6"/>
      <c r="G814" s="6"/>
      <c r="H814" s="6"/>
    </row>
    <row r="815" spans="2:8" ht="12.5" x14ac:dyDescent="0.25">
      <c r="B815" s="5"/>
      <c r="C815" s="5"/>
      <c r="D815" s="5"/>
      <c r="E815" s="5"/>
      <c r="F815" s="5"/>
      <c r="G815" s="5"/>
      <c r="H815" s="5"/>
    </row>
    <row r="816" spans="2:8" ht="12.5" x14ac:dyDescent="0.25">
      <c r="B816" s="9"/>
      <c r="C816" s="9"/>
      <c r="D816" s="9"/>
      <c r="E816" s="9"/>
      <c r="F816" s="9"/>
      <c r="G816" s="9"/>
      <c r="H816" s="9"/>
    </row>
    <row r="817" spans="2:8" ht="12.5" x14ac:dyDescent="0.25">
      <c r="B817" s="7"/>
      <c r="C817" s="7"/>
      <c r="D817" s="7"/>
      <c r="E817" s="7"/>
      <c r="F817" s="7"/>
      <c r="G817" s="7"/>
      <c r="H817" s="7"/>
    </row>
    <row r="818" spans="2:8" ht="12.5" x14ac:dyDescent="0.25">
      <c r="B818" s="5"/>
      <c r="C818" s="5"/>
      <c r="D818" s="5"/>
      <c r="E818" s="5"/>
      <c r="F818" s="5"/>
      <c r="G818" s="5"/>
      <c r="H818" s="5"/>
    </row>
    <row r="819" spans="2:8" ht="12.5" x14ac:dyDescent="0.25">
      <c r="B819" s="5"/>
      <c r="C819" s="5"/>
      <c r="D819" s="5"/>
      <c r="E819" s="5"/>
      <c r="F819" s="5"/>
      <c r="G819" s="5"/>
      <c r="H819" s="5"/>
    </row>
    <row r="821" spans="2:8" ht="12.5" x14ac:dyDescent="0.25">
      <c r="B821" s="5"/>
      <c r="C821" s="5"/>
      <c r="D821" s="5"/>
      <c r="E821" s="5"/>
      <c r="F821" s="5"/>
      <c r="G821" s="5"/>
      <c r="H821" s="5"/>
    </row>
    <row r="822" spans="2:8" ht="12.5" x14ac:dyDescent="0.25">
      <c r="B822" s="5"/>
      <c r="C822" s="5"/>
      <c r="D822" s="5"/>
      <c r="E822" s="5"/>
      <c r="F822" s="5"/>
      <c r="G822" s="5"/>
      <c r="H822" s="5"/>
    </row>
    <row r="824" spans="2:8" ht="12.5" x14ac:dyDescent="0.25">
      <c r="B824" s="7"/>
      <c r="C824" s="7"/>
      <c r="D824" s="7"/>
      <c r="E824" s="7"/>
      <c r="F824" s="7"/>
      <c r="G824" s="7"/>
      <c r="H824" s="7"/>
    </row>
    <row r="825" spans="2:8" ht="12.5" x14ac:dyDescent="0.25">
      <c r="B825" s="7"/>
      <c r="C825" s="7"/>
      <c r="D825" s="7"/>
      <c r="E825" s="7"/>
      <c r="F825" s="7"/>
      <c r="G825" s="7"/>
      <c r="H825" s="7"/>
    </row>
    <row r="826" spans="2:8" ht="12.5" x14ac:dyDescent="0.25">
      <c r="B826" s="7"/>
      <c r="C826" s="7"/>
      <c r="D826" s="7"/>
      <c r="E826" s="7"/>
      <c r="F826" s="7"/>
      <c r="G826" s="7"/>
      <c r="H826" s="7"/>
    </row>
    <row r="827" spans="2:8" ht="12.5" x14ac:dyDescent="0.25">
      <c r="B827" s="7"/>
      <c r="C827" s="7"/>
      <c r="D827" s="7"/>
      <c r="E827" s="7"/>
      <c r="F827" s="7"/>
      <c r="G827" s="7"/>
      <c r="H827" s="7"/>
    </row>
    <row r="828" spans="2:8" ht="12.5" x14ac:dyDescent="0.25">
      <c r="B828" s="7"/>
      <c r="C828" s="7"/>
      <c r="D828" s="7"/>
      <c r="E828" s="7"/>
      <c r="F828" s="7"/>
      <c r="G828" s="7"/>
      <c r="H828" s="7"/>
    </row>
    <row r="829" spans="2:8" ht="12.5" x14ac:dyDescent="0.25">
      <c r="B829" s="7"/>
      <c r="C829" s="7"/>
      <c r="D829" s="7"/>
      <c r="E829" s="7"/>
      <c r="F829" s="7"/>
      <c r="G829" s="7"/>
      <c r="H829" s="7"/>
    </row>
    <row r="830" spans="2:8" ht="12.5" x14ac:dyDescent="0.25">
      <c r="B830" s="9"/>
      <c r="C830" s="9"/>
      <c r="D830" s="9"/>
      <c r="E830" s="9"/>
      <c r="F830" s="9"/>
      <c r="G830" s="9"/>
      <c r="H830" s="9"/>
    </row>
    <row r="831" spans="2:8" ht="12.5" x14ac:dyDescent="0.25">
      <c r="B831" s="7"/>
      <c r="C831" s="7"/>
      <c r="D831" s="7"/>
      <c r="E831" s="7"/>
      <c r="F831" s="7"/>
      <c r="G831" s="7"/>
      <c r="H831" s="7"/>
    </row>
    <row r="832" spans="2:8" ht="12.5" x14ac:dyDescent="0.25">
      <c r="B832" s="7"/>
      <c r="C832" s="7"/>
      <c r="D832" s="7"/>
      <c r="E832" s="7"/>
      <c r="F832" s="7"/>
      <c r="G832" s="7"/>
      <c r="H832" s="7"/>
    </row>
    <row r="833" spans="2:8" ht="12.5" x14ac:dyDescent="0.25">
      <c r="B833" s="7"/>
      <c r="C833" s="7"/>
      <c r="D833" s="7"/>
      <c r="E833" s="7"/>
      <c r="F833" s="7"/>
      <c r="G833" s="7"/>
      <c r="H833" s="7"/>
    </row>
    <row r="834" spans="2:8" ht="12.5" x14ac:dyDescent="0.25">
      <c r="B834" s="7"/>
      <c r="C834" s="7"/>
      <c r="D834" s="7"/>
      <c r="E834" s="7"/>
      <c r="F834" s="7"/>
      <c r="G834" s="7"/>
      <c r="H834" s="7"/>
    </row>
    <row r="835" spans="2:8" ht="12.5" x14ac:dyDescent="0.25">
      <c r="B835" s="7"/>
      <c r="C835" s="7"/>
      <c r="D835" s="7"/>
      <c r="E835" s="7"/>
      <c r="F835" s="7"/>
      <c r="G835" s="7"/>
      <c r="H835" s="7"/>
    </row>
    <row r="836" spans="2:8" ht="12.5" x14ac:dyDescent="0.25">
      <c r="B836" s="7"/>
      <c r="C836" s="7"/>
      <c r="D836" s="7"/>
      <c r="E836" s="7"/>
      <c r="F836" s="7"/>
      <c r="G836" s="7"/>
      <c r="H836" s="7"/>
    </row>
    <row r="837" spans="2:8" ht="12.5" x14ac:dyDescent="0.25">
      <c r="B837" s="7"/>
      <c r="C837" s="7"/>
      <c r="D837" s="7"/>
      <c r="E837" s="7"/>
      <c r="F837" s="7"/>
      <c r="G837" s="7"/>
      <c r="H837" s="7"/>
    </row>
    <row r="839" spans="2:8" ht="12.5" x14ac:dyDescent="0.25">
      <c r="B839" s="7"/>
      <c r="C839" s="7"/>
      <c r="D839" s="7"/>
      <c r="E839" s="7"/>
      <c r="F839" s="7"/>
      <c r="G839" s="7"/>
      <c r="H839" s="7"/>
    </row>
    <row r="840" spans="2:8" ht="12.5" x14ac:dyDescent="0.25">
      <c r="B840" s="5"/>
      <c r="C840" s="5"/>
      <c r="D840" s="5"/>
      <c r="E840" s="5"/>
      <c r="F840" s="5"/>
      <c r="G840" s="5"/>
      <c r="H840" s="5"/>
    </row>
    <row r="841" spans="2:8" ht="12.5" x14ac:dyDescent="0.25">
      <c r="B841" s="6"/>
      <c r="C841" s="6"/>
      <c r="D841" s="6"/>
      <c r="E841" s="6"/>
      <c r="F841" s="6"/>
      <c r="G841" s="6"/>
      <c r="H841" s="6"/>
    </row>
    <row r="842" spans="2:8" ht="12.5" x14ac:dyDescent="0.25">
      <c r="B842" s="5"/>
      <c r="C842" s="5"/>
      <c r="D842" s="5"/>
      <c r="E842" s="5"/>
      <c r="F842" s="5"/>
      <c r="G842" s="5"/>
      <c r="H842" s="5"/>
    </row>
    <row r="843" spans="2:8" ht="12.5" x14ac:dyDescent="0.25">
      <c r="B843" s="9"/>
      <c r="C843" s="9"/>
      <c r="D843" s="9"/>
      <c r="E843" s="9"/>
      <c r="F843" s="9"/>
      <c r="G843" s="9"/>
      <c r="H843" s="9"/>
    </row>
    <row r="844" spans="2:8" ht="12.5" x14ac:dyDescent="0.25">
      <c r="B844" s="7"/>
      <c r="C844" s="7"/>
      <c r="D844" s="7"/>
      <c r="E844" s="7"/>
      <c r="F844" s="7"/>
      <c r="G844" s="7"/>
      <c r="H844" s="7"/>
    </row>
    <row r="845" spans="2:8" ht="12.5" x14ac:dyDescent="0.25">
      <c r="B845" s="5"/>
      <c r="C845" s="5"/>
      <c r="D845" s="5"/>
      <c r="E845" s="5"/>
      <c r="F845" s="5"/>
      <c r="G845" s="5"/>
      <c r="H845" s="5"/>
    </row>
    <row r="846" spans="2:8" ht="12.5" x14ac:dyDescent="0.25">
      <c r="B846" s="5"/>
      <c r="C846" s="5"/>
      <c r="D846" s="5"/>
      <c r="E846" s="5"/>
      <c r="F846" s="5"/>
      <c r="G846" s="5"/>
      <c r="H846" s="5"/>
    </row>
    <row r="848" spans="2:8" ht="12.5" x14ac:dyDescent="0.25">
      <c r="B848" s="5"/>
      <c r="C848" s="5"/>
      <c r="D848" s="5"/>
      <c r="E848" s="5"/>
      <c r="F848" s="5"/>
      <c r="G848" s="5"/>
      <c r="H848" s="5"/>
    </row>
    <row r="849" spans="2:8" ht="12.5" x14ac:dyDescent="0.25">
      <c r="B849" s="5"/>
      <c r="C849" s="5"/>
      <c r="D849" s="5"/>
      <c r="E849" s="5"/>
      <c r="F849" s="5"/>
      <c r="G849" s="5"/>
      <c r="H849" s="5"/>
    </row>
    <row r="851" spans="2:8" ht="12.5" x14ac:dyDescent="0.25">
      <c r="B851" s="7"/>
      <c r="C851" s="7"/>
      <c r="D851" s="7"/>
      <c r="E851" s="7"/>
      <c r="F851" s="7"/>
      <c r="G851" s="7"/>
      <c r="H851" s="7"/>
    </row>
    <row r="852" spans="2:8" ht="12.5" x14ac:dyDescent="0.25">
      <c r="B852" s="7"/>
      <c r="C852" s="7"/>
      <c r="D852" s="7"/>
      <c r="E852" s="7"/>
      <c r="F852" s="7"/>
      <c r="G852" s="7"/>
      <c r="H852" s="7"/>
    </row>
    <row r="853" spans="2:8" ht="12.5" x14ac:dyDescent="0.25">
      <c r="B853" s="7"/>
      <c r="C853" s="7"/>
      <c r="D853" s="7"/>
      <c r="E853" s="7"/>
      <c r="F853" s="7"/>
      <c r="G853" s="7"/>
      <c r="H853" s="7"/>
    </row>
    <row r="854" spans="2:8" ht="12.5" x14ac:dyDescent="0.25">
      <c r="B854" s="7"/>
      <c r="C854" s="7"/>
      <c r="D854" s="7"/>
      <c r="E854" s="7"/>
      <c r="F854" s="7"/>
      <c r="G854" s="7"/>
      <c r="H854" s="7"/>
    </row>
    <row r="855" spans="2:8" ht="12.5" x14ac:dyDescent="0.25">
      <c r="B855" s="7"/>
      <c r="C855" s="7"/>
      <c r="D855" s="7"/>
      <c r="E855" s="7"/>
      <c r="F855" s="7"/>
      <c r="G855" s="7"/>
      <c r="H855" s="7"/>
    </row>
    <row r="856" spans="2:8" ht="12.5" x14ac:dyDescent="0.25">
      <c r="B856" s="7"/>
      <c r="C856" s="7"/>
      <c r="D856" s="7"/>
      <c r="E856" s="7"/>
      <c r="F856" s="7"/>
      <c r="G856" s="7"/>
      <c r="H856" s="7"/>
    </row>
    <row r="857" spans="2:8" ht="12.5" x14ac:dyDescent="0.25">
      <c r="B857" s="9"/>
      <c r="C857" s="9"/>
      <c r="D857" s="9"/>
      <c r="E857" s="9"/>
      <c r="F857" s="9"/>
      <c r="G857" s="9"/>
      <c r="H857" s="9"/>
    </row>
    <row r="858" spans="2:8" ht="12.5" x14ac:dyDescent="0.25">
      <c r="B858" s="7"/>
      <c r="C858" s="7"/>
      <c r="D858" s="7"/>
      <c r="E858" s="7"/>
      <c r="F858" s="7"/>
      <c r="G858" s="7"/>
      <c r="H858" s="7"/>
    </row>
    <row r="859" spans="2:8" ht="12.5" x14ac:dyDescent="0.25">
      <c r="B859" s="7"/>
      <c r="C859" s="7"/>
      <c r="D859" s="7"/>
      <c r="E859" s="7"/>
      <c r="F859" s="7"/>
      <c r="G859" s="7"/>
      <c r="H859" s="7"/>
    </row>
    <row r="860" spans="2:8" ht="12.5" x14ac:dyDescent="0.25">
      <c r="B860" s="7"/>
      <c r="C860" s="7"/>
      <c r="D860" s="7"/>
      <c r="E860" s="7"/>
      <c r="F860" s="7"/>
      <c r="G860" s="7"/>
      <c r="H860" s="7"/>
    </row>
    <row r="861" spans="2:8" ht="12.5" x14ac:dyDescent="0.25">
      <c r="B861" s="7"/>
      <c r="C861" s="7"/>
      <c r="D861" s="7"/>
      <c r="E861" s="7"/>
      <c r="F861" s="7"/>
      <c r="G861" s="7"/>
      <c r="H861" s="7"/>
    </row>
    <row r="862" spans="2:8" ht="12.5" x14ac:dyDescent="0.25">
      <c r="B862" s="7"/>
      <c r="C862" s="7"/>
      <c r="D862" s="7"/>
      <c r="E862" s="7"/>
      <c r="F862" s="7"/>
      <c r="G862" s="7"/>
      <c r="H862" s="7"/>
    </row>
    <row r="863" spans="2:8" ht="12.5" x14ac:dyDescent="0.25">
      <c r="B863" s="7"/>
      <c r="C863" s="7"/>
      <c r="D863" s="7"/>
      <c r="E863" s="7"/>
      <c r="F863" s="7"/>
      <c r="G863" s="7"/>
      <c r="H863" s="7"/>
    </row>
    <row r="864" spans="2:8" ht="12.5" x14ac:dyDescent="0.25">
      <c r="B864" s="7"/>
      <c r="C864" s="7"/>
      <c r="D864" s="7"/>
      <c r="E864" s="7"/>
      <c r="F864" s="7"/>
      <c r="G864" s="7"/>
      <c r="H864" s="7"/>
    </row>
    <row r="866" spans="2:8" ht="12.5" x14ac:dyDescent="0.25">
      <c r="B866" s="7"/>
      <c r="C866" s="7"/>
      <c r="D866" s="7"/>
      <c r="E866" s="7"/>
      <c r="F866" s="7"/>
      <c r="G866" s="7"/>
      <c r="H866" s="7"/>
    </row>
    <row r="867" spans="2:8" ht="12.5" x14ac:dyDescent="0.25">
      <c r="B867" s="5"/>
      <c r="C867" s="5"/>
      <c r="D867" s="5"/>
      <c r="E867" s="5"/>
      <c r="F867" s="5"/>
      <c r="G867" s="5"/>
      <c r="H867" s="5"/>
    </row>
    <row r="868" spans="2:8" ht="12.5" x14ac:dyDescent="0.25">
      <c r="B868" s="6"/>
      <c r="C868" s="6"/>
      <c r="D868" s="6"/>
      <c r="E868" s="6"/>
      <c r="F868" s="6"/>
      <c r="G868" s="6"/>
      <c r="H868" s="6"/>
    </row>
    <row r="869" spans="2:8" ht="12.5" x14ac:dyDescent="0.25">
      <c r="B869" s="5"/>
      <c r="C869" s="5"/>
      <c r="D869" s="5"/>
      <c r="E869" s="5"/>
      <c r="F869" s="5"/>
      <c r="G869" s="5"/>
      <c r="H869" s="5"/>
    </row>
    <row r="870" spans="2:8" ht="12.5" x14ac:dyDescent="0.25">
      <c r="B870" s="9"/>
      <c r="C870" s="9"/>
      <c r="D870" s="9"/>
      <c r="E870" s="9"/>
      <c r="F870" s="9"/>
      <c r="G870" s="9"/>
      <c r="H870" s="9"/>
    </row>
    <row r="871" spans="2:8" ht="12.5" x14ac:dyDescent="0.25">
      <c r="B871" s="7"/>
      <c r="C871" s="7"/>
      <c r="D871" s="7"/>
      <c r="E871" s="7"/>
      <c r="F871" s="7"/>
      <c r="G871" s="7"/>
      <c r="H871" s="7"/>
    </row>
    <row r="872" spans="2:8" ht="12.5" x14ac:dyDescent="0.25">
      <c r="B872" s="5"/>
      <c r="C872" s="5"/>
      <c r="D872" s="5"/>
      <c r="E872" s="5"/>
      <c r="F872" s="5"/>
      <c r="G872" s="5"/>
      <c r="H872" s="5"/>
    </row>
    <row r="873" spans="2:8" ht="12.5" x14ac:dyDescent="0.25">
      <c r="B873" s="5"/>
      <c r="C873" s="5"/>
      <c r="D873" s="5"/>
      <c r="E873" s="5"/>
      <c r="F873" s="5"/>
      <c r="G873" s="5"/>
      <c r="H873" s="5"/>
    </row>
    <row r="875" spans="2:8" ht="12.5" x14ac:dyDescent="0.25">
      <c r="B875" s="5"/>
      <c r="C875" s="5"/>
      <c r="D875" s="5"/>
      <c r="E875" s="5"/>
      <c r="F875" s="5"/>
      <c r="G875" s="5"/>
      <c r="H875" s="5"/>
    </row>
    <row r="876" spans="2:8" ht="12.5" x14ac:dyDescent="0.25">
      <c r="B876" s="5"/>
      <c r="C876" s="5"/>
      <c r="D876" s="5"/>
      <c r="E876" s="5"/>
      <c r="F876" s="5"/>
      <c r="G876" s="5"/>
      <c r="H876" s="5"/>
    </row>
    <row r="878" spans="2:8" ht="12.5" x14ac:dyDescent="0.25">
      <c r="B878" s="7"/>
      <c r="C878" s="7"/>
      <c r="D878" s="7"/>
      <c r="E878" s="7"/>
      <c r="F878" s="7"/>
      <c r="G878" s="7"/>
      <c r="H878" s="7"/>
    </row>
    <row r="879" spans="2:8" ht="12.5" x14ac:dyDescent="0.25">
      <c r="B879" s="7"/>
      <c r="C879" s="7"/>
      <c r="D879" s="7"/>
      <c r="E879" s="7"/>
      <c r="F879" s="7"/>
      <c r="G879" s="7"/>
      <c r="H879" s="7"/>
    </row>
    <row r="880" spans="2:8" ht="12.5" x14ac:dyDescent="0.25">
      <c r="B880" s="7"/>
      <c r="C880" s="7"/>
      <c r="D880" s="7"/>
      <c r="E880" s="7"/>
      <c r="F880" s="7"/>
      <c r="G880" s="7"/>
      <c r="H880" s="7"/>
    </row>
    <row r="881" spans="2:8" ht="12.5" x14ac:dyDescent="0.25">
      <c r="B881" s="7"/>
      <c r="C881" s="7"/>
      <c r="D881" s="7"/>
      <c r="E881" s="7"/>
      <c r="F881" s="7"/>
      <c r="G881" s="7"/>
      <c r="H881" s="7"/>
    </row>
    <row r="882" spans="2:8" ht="12.5" x14ac:dyDescent="0.25">
      <c r="B882" s="7"/>
      <c r="C882" s="7"/>
      <c r="D882" s="7"/>
      <c r="E882" s="7"/>
      <c r="F882" s="7"/>
      <c r="G882" s="7"/>
      <c r="H882" s="7"/>
    </row>
    <row r="883" spans="2:8" ht="12.5" x14ac:dyDescent="0.25">
      <c r="B883" s="7"/>
      <c r="C883" s="7"/>
      <c r="D883" s="7"/>
      <c r="E883" s="7"/>
      <c r="F883" s="7"/>
      <c r="G883" s="7"/>
      <c r="H883" s="7"/>
    </row>
    <row r="884" spans="2:8" ht="12.5" x14ac:dyDescent="0.25">
      <c r="B884" s="9"/>
      <c r="C884" s="9"/>
      <c r="D884" s="9"/>
      <c r="E884" s="9"/>
      <c r="F884" s="9"/>
      <c r="G884" s="9"/>
      <c r="H884" s="9"/>
    </row>
    <row r="885" spans="2:8" ht="12.5" x14ac:dyDescent="0.25">
      <c r="B885" s="7"/>
      <c r="C885" s="7"/>
      <c r="D885" s="7"/>
      <c r="E885" s="7"/>
      <c r="F885" s="7"/>
      <c r="G885" s="7"/>
      <c r="H885" s="7"/>
    </row>
    <row r="886" spans="2:8" ht="12.5" x14ac:dyDescent="0.25">
      <c r="B886" s="7"/>
      <c r="C886" s="7"/>
      <c r="D886" s="7"/>
      <c r="E886" s="7"/>
      <c r="F886" s="7"/>
      <c r="G886" s="7"/>
      <c r="H886" s="7"/>
    </row>
    <row r="887" spans="2:8" ht="12.5" x14ac:dyDescent="0.25">
      <c r="B887" s="7"/>
      <c r="C887" s="7"/>
      <c r="D887" s="7"/>
      <c r="E887" s="7"/>
      <c r="F887" s="7"/>
      <c r="G887" s="7"/>
      <c r="H887" s="7"/>
    </row>
    <row r="888" spans="2:8" ht="12.5" x14ac:dyDescent="0.25">
      <c r="B888" s="7"/>
      <c r="C888" s="7"/>
      <c r="D888" s="7"/>
      <c r="E888" s="7"/>
      <c r="F888" s="7"/>
      <c r="G888" s="7"/>
      <c r="H888" s="7"/>
    </row>
    <row r="889" spans="2:8" ht="12.5" x14ac:dyDescent="0.25">
      <c r="B889" s="7"/>
      <c r="C889" s="7"/>
      <c r="D889" s="7"/>
      <c r="E889" s="7"/>
      <c r="F889" s="7"/>
      <c r="G889" s="7"/>
      <c r="H889" s="7"/>
    </row>
    <row r="890" spans="2:8" ht="12.5" x14ac:dyDescent="0.25">
      <c r="B890" s="7"/>
      <c r="C890" s="7"/>
      <c r="D890" s="7"/>
      <c r="E890" s="7"/>
      <c r="F890" s="7"/>
      <c r="G890" s="7"/>
      <c r="H890" s="7"/>
    </row>
    <row r="891" spans="2:8" ht="12.5" x14ac:dyDescent="0.25">
      <c r="B891" s="7"/>
      <c r="C891" s="7"/>
      <c r="D891" s="7"/>
      <c r="E891" s="7"/>
      <c r="F891" s="7"/>
      <c r="G891" s="7"/>
      <c r="H891" s="7"/>
    </row>
    <row r="893" spans="2:8" ht="12.5" x14ac:dyDescent="0.25">
      <c r="B893" s="7"/>
      <c r="C893" s="7"/>
      <c r="D893" s="7"/>
      <c r="E893" s="7"/>
      <c r="F893" s="7"/>
      <c r="G893" s="7"/>
      <c r="H893" s="7"/>
    </row>
    <row r="894" spans="2:8" ht="12.5" x14ac:dyDescent="0.25">
      <c r="B894" s="5"/>
      <c r="C894" s="5"/>
      <c r="D894" s="5"/>
      <c r="E894" s="5"/>
      <c r="F894" s="5"/>
      <c r="G894" s="5"/>
      <c r="H894" s="5"/>
    </row>
    <row r="895" spans="2:8" ht="12.5" x14ac:dyDescent="0.25">
      <c r="B895" s="6"/>
      <c r="C895" s="6"/>
      <c r="D895" s="6"/>
      <c r="E895" s="6"/>
      <c r="F895" s="6"/>
      <c r="G895" s="6"/>
      <c r="H895" s="6"/>
    </row>
    <row r="896" spans="2:8" ht="12.5" x14ac:dyDescent="0.25">
      <c r="B896" s="5"/>
      <c r="C896" s="5"/>
      <c r="D896" s="5"/>
      <c r="E896" s="5"/>
      <c r="F896" s="5"/>
      <c r="G896" s="5"/>
      <c r="H896" s="5"/>
    </row>
    <row r="897" spans="2:8" ht="12.5" x14ac:dyDescent="0.25">
      <c r="B897" s="9"/>
      <c r="C897" s="9"/>
      <c r="D897" s="9"/>
      <c r="E897" s="9"/>
      <c r="F897" s="9"/>
      <c r="G897" s="9"/>
      <c r="H897" s="9"/>
    </row>
    <row r="898" spans="2:8" ht="12.5" x14ac:dyDescent="0.25">
      <c r="B898" s="7"/>
      <c r="C898" s="7"/>
      <c r="D898" s="7"/>
      <c r="E898" s="7"/>
      <c r="F898" s="7"/>
      <c r="G898" s="7"/>
      <c r="H898" s="7"/>
    </row>
    <row r="899" spans="2:8" ht="12.5" x14ac:dyDescent="0.25">
      <c r="B899" s="5"/>
      <c r="C899" s="5"/>
      <c r="D899" s="5"/>
      <c r="E899" s="5"/>
      <c r="F899" s="5"/>
      <c r="G899" s="5"/>
      <c r="H899" s="5"/>
    </row>
    <row r="900" spans="2:8" ht="12.5" x14ac:dyDescent="0.25">
      <c r="B900" s="5"/>
      <c r="C900" s="5"/>
      <c r="D900" s="5"/>
      <c r="E900" s="5"/>
      <c r="F900" s="5"/>
      <c r="G900" s="5"/>
      <c r="H900" s="5"/>
    </row>
    <row r="902" spans="2:8" ht="12.5" x14ac:dyDescent="0.25">
      <c r="B902" s="5"/>
      <c r="C902" s="5"/>
      <c r="D902" s="5"/>
      <c r="E902" s="5"/>
      <c r="F902" s="5"/>
      <c r="G902" s="5"/>
      <c r="H902" s="5"/>
    </row>
    <row r="903" spans="2:8" ht="12.5" x14ac:dyDescent="0.25">
      <c r="B903" s="5"/>
      <c r="C903" s="5"/>
      <c r="D903" s="5"/>
      <c r="E903" s="5"/>
      <c r="F903" s="5"/>
      <c r="G903" s="5"/>
      <c r="H903" s="5"/>
    </row>
    <row r="905" spans="2:8" ht="12.5" x14ac:dyDescent="0.25">
      <c r="B905" s="7"/>
      <c r="C905" s="7"/>
      <c r="D905" s="7"/>
      <c r="E905" s="7"/>
      <c r="F905" s="7"/>
      <c r="G905" s="7"/>
      <c r="H905" s="7"/>
    </row>
    <row r="906" spans="2:8" ht="12.5" x14ac:dyDescent="0.25">
      <c r="B906" s="7"/>
      <c r="C906" s="7"/>
      <c r="D906" s="7"/>
      <c r="E906" s="7"/>
      <c r="F906" s="7"/>
      <c r="G906" s="7"/>
      <c r="H906" s="7"/>
    </row>
    <row r="907" spans="2:8" ht="12.5" x14ac:dyDescent="0.25">
      <c r="B907" s="7"/>
      <c r="C907" s="7"/>
      <c r="D907" s="7"/>
      <c r="E907" s="7"/>
      <c r="F907" s="7"/>
      <c r="G907" s="7"/>
      <c r="H907" s="7"/>
    </row>
    <row r="908" spans="2:8" ht="12.5" x14ac:dyDescent="0.25">
      <c r="B908" s="7"/>
      <c r="C908" s="7"/>
      <c r="D908" s="7"/>
      <c r="E908" s="7"/>
      <c r="F908" s="7"/>
      <c r="G908" s="7"/>
      <c r="H908" s="7"/>
    </row>
    <row r="909" spans="2:8" ht="12.5" x14ac:dyDescent="0.25">
      <c r="B909" s="7"/>
      <c r="C909" s="7"/>
      <c r="D909" s="7"/>
      <c r="E909" s="7"/>
      <c r="F909" s="7"/>
      <c r="G909" s="7"/>
      <c r="H909" s="7"/>
    </row>
    <row r="910" spans="2:8" ht="12.5" x14ac:dyDescent="0.25">
      <c r="B910" s="7"/>
      <c r="C910" s="7"/>
      <c r="D910" s="7"/>
      <c r="E910" s="7"/>
      <c r="F910" s="7"/>
      <c r="G910" s="7"/>
      <c r="H910" s="7"/>
    </row>
    <row r="911" spans="2:8" ht="12.5" x14ac:dyDescent="0.25">
      <c r="B911" s="9"/>
      <c r="C911" s="9"/>
      <c r="D911" s="9"/>
      <c r="E911" s="9"/>
      <c r="F911" s="9"/>
      <c r="G911" s="9"/>
      <c r="H911" s="9"/>
    </row>
    <row r="912" spans="2:8" ht="12.5" x14ac:dyDescent="0.25">
      <c r="B912" s="7"/>
      <c r="C912" s="7"/>
      <c r="D912" s="7"/>
      <c r="E912" s="7"/>
      <c r="F912" s="7"/>
      <c r="G912" s="7"/>
      <c r="H912" s="7"/>
    </row>
    <row r="913" spans="2:8" ht="12.5" x14ac:dyDescent="0.25">
      <c r="B913" s="7"/>
      <c r="C913" s="7"/>
      <c r="D913" s="7"/>
      <c r="E913" s="7"/>
      <c r="F913" s="7"/>
      <c r="G913" s="7"/>
      <c r="H913" s="7"/>
    </row>
    <row r="914" spans="2:8" ht="12.5" x14ac:dyDescent="0.25">
      <c r="B914" s="7"/>
      <c r="C914" s="7"/>
      <c r="D914" s="7"/>
      <c r="E914" s="7"/>
      <c r="F914" s="7"/>
      <c r="G914" s="7"/>
      <c r="H914" s="7"/>
    </row>
    <row r="915" spans="2:8" ht="12.5" x14ac:dyDescent="0.25">
      <c r="B915" s="7"/>
      <c r="C915" s="7"/>
      <c r="D915" s="7"/>
      <c r="E915" s="7"/>
      <c r="F915" s="7"/>
      <c r="G915" s="7"/>
      <c r="H915" s="7"/>
    </row>
    <row r="916" spans="2:8" ht="12.5" x14ac:dyDescent="0.25">
      <c r="B916" s="7"/>
      <c r="C916" s="7"/>
      <c r="D916" s="7"/>
      <c r="E916" s="7"/>
      <c r="F916" s="7"/>
      <c r="G916" s="7"/>
      <c r="H916" s="7"/>
    </row>
    <row r="917" spans="2:8" ht="12.5" x14ac:dyDescent="0.25">
      <c r="B917" s="7"/>
      <c r="C917" s="7"/>
      <c r="D917" s="7"/>
      <c r="E917" s="7"/>
      <c r="F917" s="7"/>
      <c r="G917" s="7"/>
      <c r="H917" s="7"/>
    </row>
    <row r="918" spans="2:8" ht="12.5" x14ac:dyDescent="0.25">
      <c r="B918" s="7"/>
      <c r="C918" s="7"/>
      <c r="D918" s="7"/>
      <c r="E918" s="7"/>
      <c r="F918" s="7"/>
      <c r="G918" s="7"/>
      <c r="H918" s="7"/>
    </row>
    <row r="920" spans="2:8" ht="12.5" x14ac:dyDescent="0.25">
      <c r="B920" s="7"/>
      <c r="C920" s="7"/>
      <c r="D920" s="7"/>
      <c r="E920" s="7"/>
      <c r="F920" s="7"/>
      <c r="G920" s="7"/>
      <c r="H920" s="7"/>
    </row>
    <row r="921" spans="2:8" ht="12.5" x14ac:dyDescent="0.25">
      <c r="B921" s="5"/>
      <c r="C921" s="5"/>
      <c r="D921" s="5"/>
      <c r="E921" s="5"/>
      <c r="F921" s="5"/>
      <c r="G921" s="5"/>
      <c r="H921" s="5"/>
    </row>
    <row r="922" spans="2:8" ht="12.5" x14ac:dyDescent="0.25">
      <c r="B922" s="6"/>
      <c r="C922" s="6"/>
      <c r="D922" s="6"/>
      <c r="E922" s="6"/>
      <c r="F922" s="6"/>
      <c r="G922" s="6"/>
      <c r="H922" s="6"/>
    </row>
    <row r="923" spans="2:8" ht="12.5" x14ac:dyDescent="0.25">
      <c r="B923" s="5"/>
      <c r="C923" s="5"/>
      <c r="D923" s="5"/>
      <c r="E923" s="5"/>
      <c r="F923" s="5"/>
      <c r="G923" s="5"/>
      <c r="H923" s="5"/>
    </row>
    <row r="924" spans="2:8" ht="12.5" x14ac:dyDescent="0.25">
      <c r="B924" s="9"/>
      <c r="C924" s="9"/>
      <c r="D924" s="9"/>
      <c r="E924" s="9"/>
      <c r="F924" s="9"/>
      <c r="G924" s="9"/>
      <c r="H924" s="9"/>
    </row>
    <row r="925" spans="2:8" ht="12.5" x14ac:dyDescent="0.25">
      <c r="B925" s="7"/>
      <c r="C925" s="7"/>
      <c r="D925" s="7"/>
      <c r="E925" s="7"/>
      <c r="F925" s="7"/>
      <c r="G925" s="7"/>
      <c r="H925" s="7"/>
    </row>
    <row r="926" spans="2:8" ht="12.5" x14ac:dyDescent="0.25">
      <c r="B926" s="5"/>
      <c r="C926" s="5"/>
      <c r="D926" s="5"/>
      <c r="E926" s="5"/>
      <c r="F926" s="5"/>
      <c r="G926" s="5"/>
      <c r="H926" s="5"/>
    </row>
    <row r="927" spans="2:8" ht="12.5" x14ac:dyDescent="0.25">
      <c r="B927" s="5"/>
      <c r="C927" s="5"/>
      <c r="D927" s="5"/>
      <c r="E927" s="5"/>
      <c r="F927" s="5"/>
      <c r="G927" s="5"/>
      <c r="H927" s="5"/>
    </row>
    <row r="929" spans="2:8" ht="12.5" x14ac:dyDescent="0.25">
      <c r="B929" s="5"/>
      <c r="C929" s="5"/>
      <c r="D929" s="5"/>
      <c r="E929" s="5"/>
      <c r="F929" s="5"/>
      <c r="G929" s="5"/>
      <c r="H929" s="5"/>
    </row>
    <row r="930" spans="2:8" ht="12.5" x14ac:dyDescent="0.25">
      <c r="B930" s="5"/>
      <c r="C930" s="5"/>
      <c r="D930" s="5"/>
      <c r="E930" s="5"/>
      <c r="F930" s="5"/>
      <c r="G930" s="5"/>
      <c r="H930" s="5"/>
    </row>
    <row r="932" spans="2:8" ht="12.5" x14ac:dyDescent="0.25">
      <c r="B932" s="7"/>
      <c r="C932" s="7"/>
      <c r="D932" s="7"/>
      <c r="E932" s="7"/>
      <c r="F932" s="7"/>
      <c r="G932" s="7"/>
      <c r="H932" s="7"/>
    </row>
    <row r="933" spans="2:8" ht="12.5" x14ac:dyDescent="0.25">
      <c r="B933" s="7"/>
      <c r="C933" s="7"/>
      <c r="D933" s="7"/>
      <c r="E933" s="7"/>
      <c r="F933" s="7"/>
      <c r="G933" s="7"/>
      <c r="H933" s="7"/>
    </row>
    <row r="934" spans="2:8" ht="12.5" x14ac:dyDescent="0.25">
      <c r="B934" s="7"/>
      <c r="C934" s="7"/>
      <c r="D934" s="7"/>
      <c r="E934" s="7"/>
      <c r="F934" s="7"/>
      <c r="G934" s="7"/>
      <c r="H934" s="7"/>
    </row>
    <row r="935" spans="2:8" ht="12.5" x14ac:dyDescent="0.25">
      <c r="B935" s="7"/>
      <c r="C935" s="7"/>
      <c r="D935" s="7"/>
      <c r="E935" s="7"/>
      <c r="F935" s="7"/>
      <c r="G935" s="7"/>
      <c r="H935" s="7"/>
    </row>
    <row r="936" spans="2:8" ht="12.5" x14ac:dyDescent="0.25">
      <c r="B936" s="7"/>
      <c r="C936" s="7"/>
      <c r="D936" s="7"/>
      <c r="E936" s="7"/>
      <c r="F936" s="7"/>
      <c r="G936" s="7"/>
      <c r="H936" s="7"/>
    </row>
    <row r="937" spans="2:8" ht="12.5" x14ac:dyDescent="0.25">
      <c r="B937" s="7"/>
      <c r="C937" s="7"/>
      <c r="D937" s="7"/>
      <c r="E937" s="7"/>
      <c r="F937" s="7"/>
      <c r="G937" s="7"/>
      <c r="H937" s="7"/>
    </row>
    <row r="938" spans="2:8" ht="12.5" x14ac:dyDescent="0.25">
      <c r="B938" s="9"/>
      <c r="C938" s="9"/>
      <c r="D938" s="9"/>
      <c r="E938" s="9"/>
      <c r="F938" s="9"/>
      <c r="G938" s="9"/>
      <c r="H938" s="9"/>
    </row>
    <row r="939" spans="2:8" ht="12.5" x14ac:dyDescent="0.25">
      <c r="B939" s="7"/>
      <c r="C939" s="7"/>
      <c r="D939" s="7"/>
      <c r="E939" s="7"/>
      <c r="F939" s="7"/>
      <c r="G939" s="7"/>
      <c r="H939" s="7"/>
    </row>
    <row r="940" spans="2:8" ht="12.5" x14ac:dyDescent="0.25">
      <c r="B940" s="7"/>
      <c r="C940" s="7"/>
      <c r="D940" s="7"/>
      <c r="E940" s="7"/>
      <c r="F940" s="7"/>
      <c r="G940" s="7"/>
      <c r="H940" s="7"/>
    </row>
    <row r="941" spans="2:8" ht="12.5" x14ac:dyDescent="0.25">
      <c r="B941" s="7"/>
      <c r="C941" s="7"/>
      <c r="D941" s="7"/>
      <c r="E941" s="7"/>
      <c r="F941" s="7"/>
      <c r="G941" s="7"/>
      <c r="H941" s="7"/>
    </row>
    <row r="942" spans="2:8" ht="12.5" x14ac:dyDescent="0.25">
      <c r="B942" s="7"/>
      <c r="C942" s="7"/>
      <c r="D942" s="7"/>
      <c r="E942" s="7"/>
      <c r="F942" s="7"/>
      <c r="G942" s="7"/>
      <c r="H942" s="7"/>
    </row>
    <row r="943" spans="2:8" ht="12.5" x14ac:dyDescent="0.25">
      <c r="B943" s="7"/>
      <c r="C943" s="7"/>
      <c r="D943" s="7"/>
      <c r="E943" s="7"/>
      <c r="F943" s="7"/>
      <c r="G943" s="7"/>
      <c r="H943" s="7"/>
    </row>
    <row r="944" spans="2:8" ht="12.5" x14ac:dyDescent="0.25">
      <c r="B944" s="7"/>
      <c r="C944" s="7"/>
      <c r="D944" s="7"/>
      <c r="E944" s="7"/>
      <c r="F944" s="7"/>
      <c r="G944" s="7"/>
      <c r="H944" s="7"/>
    </row>
    <row r="945" spans="2:8" ht="12.5" x14ac:dyDescent="0.25">
      <c r="B945" s="7"/>
      <c r="C945" s="7"/>
      <c r="D945" s="7"/>
      <c r="E945" s="7"/>
      <c r="F945" s="7"/>
      <c r="G945" s="7"/>
      <c r="H945" s="7"/>
    </row>
    <row r="947" spans="2:8" ht="12.5" x14ac:dyDescent="0.25">
      <c r="B947" s="7"/>
      <c r="C947" s="7"/>
      <c r="D947" s="7"/>
      <c r="E947" s="7"/>
      <c r="F947" s="7"/>
      <c r="G947" s="7"/>
      <c r="H947" s="7"/>
    </row>
    <row r="948" spans="2:8" ht="12.5" x14ac:dyDescent="0.25">
      <c r="B948" s="5"/>
      <c r="C948" s="5"/>
      <c r="D948" s="5"/>
      <c r="E948" s="5"/>
      <c r="F948" s="5"/>
      <c r="G948" s="5"/>
      <c r="H948" s="5"/>
    </row>
    <row r="949" spans="2:8" ht="12.5" x14ac:dyDescent="0.25">
      <c r="B949" s="6"/>
      <c r="C949" s="6"/>
      <c r="D949" s="6"/>
      <c r="E949" s="6"/>
      <c r="F949" s="6"/>
      <c r="G949" s="6"/>
      <c r="H949" s="6"/>
    </row>
    <row r="950" spans="2:8" ht="12.5" x14ac:dyDescent="0.25">
      <c r="B950" s="5"/>
      <c r="C950" s="5"/>
      <c r="D950" s="5"/>
      <c r="E950" s="5"/>
      <c r="F950" s="5"/>
      <c r="G950" s="5"/>
      <c r="H950" s="5"/>
    </row>
    <row r="951" spans="2:8" ht="12.5" x14ac:dyDescent="0.25">
      <c r="B951" s="9"/>
      <c r="C951" s="9"/>
      <c r="D951" s="9"/>
      <c r="E951" s="9"/>
      <c r="F951" s="9"/>
      <c r="G951" s="9"/>
      <c r="H951" s="9"/>
    </row>
    <row r="952" spans="2:8" ht="12.5" x14ac:dyDescent="0.25">
      <c r="B952" s="7"/>
      <c r="C952" s="7"/>
      <c r="D952" s="7"/>
      <c r="E952" s="7"/>
      <c r="F952" s="7"/>
      <c r="G952" s="7"/>
      <c r="H952" s="7"/>
    </row>
    <row r="953" spans="2:8" ht="12.5" x14ac:dyDescent="0.25">
      <c r="B953" s="5"/>
      <c r="C953" s="5"/>
      <c r="D953" s="5"/>
      <c r="E953" s="5"/>
      <c r="F953" s="5"/>
      <c r="G953" s="5"/>
      <c r="H953" s="5"/>
    </row>
    <row r="954" spans="2:8" ht="12.5" x14ac:dyDescent="0.25">
      <c r="B954" s="5"/>
      <c r="C954" s="5"/>
      <c r="D954" s="5"/>
      <c r="E954" s="5"/>
      <c r="F954" s="5"/>
      <c r="G954" s="5"/>
      <c r="H954" s="5"/>
    </row>
    <row r="956" spans="2:8" ht="12.5" x14ac:dyDescent="0.25">
      <c r="B956" s="5"/>
      <c r="C956" s="5"/>
      <c r="D956" s="5"/>
      <c r="E956" s="5"/>
      <c r="F956" s="5"/>
      <c r="G956" s="5"/>
      <c r="H956" s="5"/>
    </row>
    <row r="957" spans="2:8" ht="12.5" x14ac:dyDescent="0.25">
      <c r="B957" s="5"/>
      <c r="C957" s="5"/>
      <c r="D957" s="5"/>
      <c r="E957" s="5"/>
      <c r="F957" s="5"/>
      <c r="G957" s="5"/>
      <c r="H957" s="5"/>
    </row>
    <row r="959" spans="2:8" ht="12.5" x14ac:dyDescent="0.25">
      <c r="B959" s="7"/>
      <c r="C959" s="7"/>
      <c r="D959" s="7"/>
      <c r="E959" s="7"/>
      <c r="F959" s="7"/>
      <c r="G959" s="7"/>
      <c r="H959" s="7"/>
    </row>
    <row r="960" spans="2:8" ht="12.5" x14ac:dyDescent="0.25">
      <c r="B960" s="7"/>
      <c r="C960" s="7"/>
      <c r="D960" s="7"/>
      <c r="E960" s="7"/>
      <c r="F960" s="7"/>
      <c r="G960" s="7"/>
      <c r="H960" s="7"/>
    </row>
    <row r="961" spans="2:8" ht="12.5" x14ac:dyDescent="0.25">
      <c r="B961" s="7"/>
      <c r="C961" s="7"/>
      <c r="D961" s="7"/>
      <c r="E961" s="7"/>
      <c r="F961" s="7"/>
      <c r="G961" s="7"/>
      <c r="H961" s="7"/>
    </row>
    <row r="962" spans="2:8" ht="12.5" x14ac:dyDescent="0.25">
      <c r="B962" s="7"/>
      <c r="C962" s="7"/>
      <c r="D962" s="7"/>
      <c r="E962" s="7"/>
      <c r="F962" s="7"/>
      <c r="G962" s="7"/>
      <c r="H962" s="7"/>
    </row>
    <row r="963" spans="2:8" ht="12.5" x14ac:dyDescent="0.25">
      <c r="B963" s="7"/>
      <c r="C963" s="7"/>
      <c r="D963" s="7"/>
      <c r="E963" s="7"/>
      <c r="F963" s="7"/>
      <c r="G963" s="7"/>
      <c r="H963" s="7"/>
    </row>
    <row r="964" spans="2:8" ht="12.5" x14ac:dyDescent="0.25">
      <c r="B964" s="7"/>
      <c r="C964" s="7"/>
      <c r="D964" s="7"/>
      <c r="E964" s="7"/>
      <c r="F964" s="7"/>
      <c r="G964" s="7"/>
      <c r="H964" s="7"/>
    </row>
    <row r="965" spans="2:8" ht="12.5" x14ac:dyDescent="0.25">
      <c r="B965" s="9"/>
      <c r="C965" s="9"/>
      <c r="D965" s="9"/>
      <c r="E965" s="9"/>
      <c r="F965" s="9"/>
      <c r="G965" s="9"/>
      <c r="H965" s="9"/>
    </row>
    <row r="966" spans="2:8" ht="12.5" x14ac:dyDescent="0.25">
      <c r="B966" s="7"/>
      <c r="C966" s="7"/>
      <c r="D966" s="7"/>
      <c r="E966" s="7"/>
      <c r="F966" s="7"/>
      <c r="G966" s="7"/>
      <c r="H966" s="7"/>
    </row>
    <row r="967" spans="2:8" ht="12.5" x14ac:dyDescent="0.25">
      <c r="B967" s="7"/>
      <c r="C967" s="7"/>
      <c r="D967" s="7"/>
      <c r="E967" s="7"/>
      <c r="F967" s="7"/>
      <c r="G967" s="7"/>
      <c r="H967" s="7"/>
    </row>
    <row r="968" spans="2:8" ht="12.5" x14ac:dyDescent="0.25">
      <c r="B968" s="7"/>
      <c r="C968" s="7"/>
      <c r="D968" s="7"/>
      <c r="E968" s="7"/>
      <c r="F968" s="7"/>
      <c r="G968" s="7"/>
      <c r="H968" s="7"/>
    </row>
    <row r="969" spans="2:8" ht="12.5" x14ac:dyDescent="0.25">
      <c r="B969" s="7"/>
      <c r="C969" s="7"/>
      <c r="D969" s="7"/>
      <c r="E969" s="7"/>
      <c r="F969" s="7"/>
      <c r="G969" s="7"/>
      <c r="H969" s="7"/>
    </row>
    <row r="970" spans="2:8" ht="12.5" x14ac:dyDescent="0.25">
      <c r="B970" s="7"/>
      <c r="C970" s="7"/>
      <c r="D970" s="7"/>
      <c r="E970" s="7"/>
      <c r="F970" s="7"/>
      <c r="G970" s="7"/>
      <c r="H970" s="7"/>
    </row>
    <row r="971" spans="2:8" ht="12.5" x14ac:dyDescent="0.25">
      <c r="B971" s="7"/>
      <c r="C971" s="7"/>
      <c r="D971" s="7"/>
      <c r="E971" s="7"/>
      <c r="F971" s="7"/>
      <c r="G971" s="7"/>
      <c r="H971" s="7"/>
    </row>
    <row r="972" spans="2:8" ht="12.5" x14ac:dyDescent="0.25">
      <c r="B972" s="7"/>
      <c r="C972" s="7"/>
      <c r="D972" s="7"/>
      <c r="E972" s="7"/>
      <c r="F972" s="7"/>
      <c r="G972" s="7"/>
      <c r="H972" s="7"/>
    </row>
    <row r="974" spans="2:8" ht="12.5" x14ac:dyDescent="0.25">
      <c r="B974" s="7"/>
      <c r="C974" s="7"/>
      <c r="D974" s="7"/>
      <c r="E974" s="7"/>
      <c r="F974" s="7"/>
      <c r="G974" s="7"/>
      <c r="H974" s="7"/>
    </row>
    <row r="975" spans="2:8" ht="12.5" x14ac:dyDescent="0.25">
      <c r="B975" s="5"/>
      <c r="C975" s="5"/>
      <c r="D975" s="5"/>
      <c r="E975" s="5"/>
      <c r="F975" s="5"/>
      <c r="G975" s="5"/>
      <c r="H975" s="5"/>
    </row>
    <row r="976" spans="2:8" ht="12.5" x14ac:dyDescent="0.25">
      <c r="B976" s="6"/>
      <c r="C976" s="6"/>
      <c r="D976" s="6"/>
      <c r="E976" s="6"/>
      <c r="F976" s="6"/>
      <c r="G976" s="6"/>
      <c r="H976" s="6"/>
    </row>
    <row r="977" spans="2:8" ht="12.5" x14ac:dyDescent="0.25">
      <c r="B977" s="5"/>
      <c r="C977" s="5"/>
      <c r="D977" s="5"/>
      <c r="E977" s="5"/>
      <c r="F977" s="5"/>
      <c r="G977" s="5"/>
      <c r="H977" s="5"/>
    </row>
    <row r="978" spans="2:8" ht="12.5" x14ac:dyDescent="0.25">
      <c r="B978" s="9"/>
      <c r="C978" s="9"/>
      <c r="D978" s="9"/>
      <c r="E978" s="9"/>
      <c r="F978" s="9"/>
      <c r="G978" s="9"/>
      <c r="H978" s="9"/>
    </row>
    <row r="979" spans="2:8" ht="12.5" x14ac:dyDescent="0.25">
      <c r="B979" s="7"/>
      <c r="C979" s="7"/>
      <c r="D979" s="7"/>
      <c r="E979" s="7"/>
      <c r="F979" s="7"/>
      <c r="G979" s="7"/>
      <c r="H979" s="7"/>
    </row>
    <row r="980" spans="2:8" ht="12.5" x14ac:dyDescent="0.25">
      <c r="B980" s="5"/>
      <c r="C980" s="5"/>
      <c r="D980" s="5"/>
      <c r="E980" s="5"/>
      <c r="F980" s="5"/>
      <c r="G980" s="5"/>
      <c r="H980" s="5"/>
    </row>
    <row r="981" spans="2:8" ht="12.5" x14ac:dyDescent="0.25">
      <c r="B981" s="5"/>
      <c r="C981" s="5"/>
      <c r="D981" s="5"/>
      <c r="E981" s="5"/>
      <c r="F981" s="5"/>
      <c r="G981" s="5"/>
      <c r="H981" s="5"/>
    </row>
    <row r="983" spans="2:8" ht="12.5" x14ac:dyDescent="0.25">
      <c r="B983" s="5"/>
      <c r="C983" s="5"/>
      <c r="D983" s="5"/>
      <c r="E983" s="5"/>
      <c r="F983" s="5"/>
      <c r="G983" s="5"/>
      <c r="H983" s="5"/>
    </row>
    <row r="984" spans="2:8" ht="12.5" x14ac:dyDescent="0.25">
      <c r="B984" s="5"/>
      <c r="C984" s="5"/>
      <c r="D984" s="5"/>
      <c r="E984" s="5"/>
      <c r="F984" s="5"/>
      <c r="G984" s="5"/>
      <c r="H984" s="5"/>
    </row>
    <row r="986" spans="2:8" ht="12.5" x14ac:dyDescent="0.25">
      <c r="B986" s="7"/>
      <c r="C986" s="7"/>
      <c r="D986" s="7"/>
      <c r="E986" s="7"/>
      <c r="F986" s="7"/>
      <c r="G986" s="7"/>
      <c r="H986" s="7"/>
    </row>
    <row r="987" spans="2:8" ht="12.5" x14ac:dyDescent="0.25">
      <c r="B987" s="7"/>
      <c r="C987" s="7"/>
      <c r="D987" s="7"/>
      <c r="E987" s="7"/>
      <c r="F987" s="7"/>
      <c r="G987" s="7"/>
      <c r="H987" s="7"/>
    </row>
    <row r="988" spans="2:8" ht="12.5" x14ac:dyDescent="0.25">
      <c r="B988" s="7"/>
      <c r="C988" s="7"/>
      <c r="D988" s="7"/>
      <c r="E988" s="7"/>
      <c r="F988" s="7"/>
      <c r="G988" s="7"/>
      <c r="H988" s="7"/>
    </row>
    <row r="989" spans="2:8" ht="12.5" x14ac:dyDescent="0.25">
      <c r="B989" s="7"/>
      <c r="C989" s="7"/>
      <c r="D989" s="7"/>
      <c r="E989" s="7"/>
      <c r="F989" s="7"/>
      <c r="G989" s="7"/>
      <c r="H989" s="7"/>
    </row>
    <row r="990" spans="2:8" ht="12.5" x14ac:dyDescent="0.25">
      <c r="B990" s="7"/>
      <c r="C990" s="7"/>
      <c r="D990" s="7"/>
      <c r="E990" s="7"/>
      <c r="F990" s="7"/>
      <c r="G990" s="7"/>
      <c r="H990" s="7"/>
    </row>
    <row r="991" spans="2:8" ht="12.5" x14ac:dyDescent="0.25">
      <c r="B991" s="7"/>
      <c r="C991" s="7"/>
      <c r="D991" s="7"/>
      <c r="E991" s="7"/>
      <c r="F991" s="7"/>
      <c r="G991" s="7"/>
      <c r="H991" s="7"/>
    </row>
    <row r="992" spans="2:8" ht="12.5" x14ac:dyDescent="0.25">
      <c r="B992" s="9"/>
      <c r="C992" s="9"/>
      <c r="D992" s="9"/>
      <c r="E992" s="9"/>
      <c r="F992" s="9"/>
      <c r="G992" s="9"/>
      <c r="H992" s="9"/>
    </row>
    <row r="993" spans="2:8" ht="12.5" x14ac:dyDescent="0.25">
      <c r="B993" s="7"/>
      <c r="C993" s="7"/>
      <c r="D993" s="7"/>
      <c r="E993" s="7"/>
      <c r="F993" s="7"/>
      <c r="G993" s="7"/>
      <c r="H993" s="7"/>
    </row>
    <row r="994" spans="2:8" ht="12.5" x14ac:dyDescent="0.25">
      <c r="B994" s="7"/>
      <c r="C994" s="7"/>
      <c r="D994" s="7"/>
      <c r="E994" s="7"/>
      <c r="F994" s="7"/>
      <c r="G994" s="7"/>
      <c r="H994" s="7"/>
    </row>
    <row r="995" spans="2:8" ht="12.5" x14ac:dyDescent="0.25">
      <c r="B995" s="7"/>
      <c r="C995" s="7"/>
      <c r="D995" s="7"/>
      <c r="E995" s="7"/>
      <c r="F995" s="7"/>
      <c r="G995" s="7"/>
      <c r="H995" s="7"/>
    </row>
    <row r="996" spans="2:8" ht="12.5" x14ac:dyDescent="0.25">
      <c r="B996" s="7"/>
      <c r="C996" s="7"/>
      <c r="D996" s="7"/>
      <c r="E996" s="7"/>
      <c r="F996" s="7"/>
      <c r="G996" s="7"/>
      <c r="H996" s="7"/>
    </row>
    <row r="997" spans="2:8" ht="12.5" x14ac:dyDescent="0.25">
      <c r="B997" s="7"/>
      <c r="C997" s="7"/>
      <c r="D997" s="7"/>
      <c r="E997" s="7"/>
      <c r="F997" s="7"/>
      <c r="G997" s="7"/>
      <c r="H997" s="7"/>
    </row>
    <row r="998" spans="2:8" ht="12.5" x14ac:dyDescent="0.25">
      <c r="B998" s="7"/>
      <c r="C998" s="7"/>
      <c r="D998" s="7"/>
      <c r="E998" s="7"/>
      <c r="F998" s="7"/>
      <c r="G998" s="7"/>
      <c r="H998" s="7"/>
    </row>
    <row r="999" spans="2:8" ht="12.5" x14ac:dyDescent="0.25">
      <c r="B999" s="7"/>
      <c r="C999" s="7"/>
      <c r="D999" s="7"/>
      <c r="E999" s="7"/>
      <c r="F999" s="7"/>
      <c r="G999" s="7"/>
      <c r="H999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H28"/>
  <sheetViews>
    <sheetView workbookViewId="0">
      <pane xSplit="1" topLeftCell="B1" activePane="topRight" state="frozen"/>
      <selection pane="topRight" activeCell="C2" sqref="C2"/>
    </sheetView>
  </sheetViews>
  <sheetFormatPr defaultColWidth="12.6328125" defaultRowHeight="15.75" customHeight="1" x14ac:dyDescent="0.25"/>
  <cols>
    <col min="1" max="1" width="17.36328125" customWidth="1"/>
  </cols>
  <sheetData>
    <row r="1" spans="1:34" ht="15.75" customHeight="1" x14ac:dyDescent="0.25">
      <c r="A1" s="1" t="s">
        <v>11</v>
      </c>
      <c r="B1" s="1">
        <v>1860</v>
      </c>
      <c r="C1" s="1">
        <v>1861</v>
      </c>
      <c r="D1" s="1">
        <v>1862</v>
      </c>
      <c r="E1" s="1">
        <v>1863</v>
      </c>
      <c r="F1" s="1">
        <v>1864</v>
      </c>
      <c r="G1" s="1">
        <v>1865</v>
      </c>
      <c r="H1" s="1">
        <v>1866</v>
      </c>
      <c r="I1" s="1">
        <v>1867</v>
      </c>
      <c r="J1" s="1">
        <v>1868</v>
      </c>
      <c r="K1" s="1">
        <v>1869</v>
      </c>
      <c r="L1" s="1">
        <v>1870</v>
      </c>
      <c r="M1" s="1">
        <v>1871</v>
      </c>
      <c r="N1" s="1">
        <v>1872</v>
      </c>
      <c r="O1" s="1">
        <v>1873</v>
      </c>
      <c r="P1" s="1">
        <v>1874</v>
      </c>
    </row>
    <row r="2" spans="1:34" ht="15.75" customHeight="1" x14ac:dyDescent="0.25">
      <c r="A2" s="7" t="s">
        <v>12</v>
      </c>
      <c r="B2" s="7">
        <v>9824000</v>
      </c>
      <c r="C2" s="7">
        <f t="shared" ref="C2:P2" si="0">B2*(1+B3)</f>
        <v>10015568</v>
      </c>
      <c r="D2" s="7">
        <f t="shared" si="0"/>
        <v>10210871.576000001</v>
      </c>
      <c r="E2" s="7">
        <f t="shared" si="0"/>
        <v>10409983.571732001</v>
      </c>
      <c r="F2" s="7">
        <f t="shared" si="0"/>
        <v>10612978.251380777</v>
      </c>
      <c r="G2" s="7">
        <f t="shared" si="0"/>
        <v>10819931.327282703</v>
      </c>
      <c r="H2" s="7">
        <f t="shared" si="0"/>
        <v>11030919.988164715</v>
      </c>
      <c r="I2" s="7">
        <f t="shared" si="0"/>
        <v>11246022.927933928</v>
      </c>
      <c r="J2" s="7">
        <f t="shared" si="0"/>
        <v>11465320.37502864</v>
      </c>
      <c r="K2" s="7">
        <f t="shared" si="0"/>
        <v>11688894.1223417</v>
      </c>
      <c r="L2" s="7">
        <f t="shared" si="0"/>
        <v>11916827.557727365</v>
      </c>
      <c r="M2" s="7">
        <f t="shared" si="0"/>
        <v>12149205.695103049</v>
      </c>
      <c r="N2" s="7">
        <f t="shared" si="0"/>
        <v>12386115.20615756</v>
      </c>
      <c r="O2" s="7">
        <f t="shared" si="0"/>
        <v>12627644.452677634</v>
      </c>
      <c r="P2" s="7">
        <f t="shared" si="0"/>
        <v>12873883.519504849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5">
      <c r="A3" s="5" t="s">
        <v>13</v>
      </c>
      <c r="B3" s="5">
        <v>1.95E-2</v>
      </c>
      <c r="C3" s="5">
        <v>1.95E-2</v>
      </c>
      <c r="D3" s="5">
        <v>1.95E-2</v>
      </c>
      <c r="E3" s="5">
        <v>1.95E-2</v>
      </c>
      <c r="F3" s="5">
        <v>1.95E-2</v>
      </c>
      <c r="G3" s="5">
        <v>1.95E-2</v>
      </c>
      <c r="H3" s="5">
        <v>1.95E-2</v>
      </c>
      <c r="I3" s="5">
        <v>1.95E-2</v>
      </c>
      <c r="J3" s="5">
        <v>1.95E-2</v>
      </c>
      <c r="K3" s="5">
        <v>1.95E-2</v>
      </c>
      <c r="L3" s="5">
        <v>1.95E-2</v>
      </c>
      <c r="M3" s="5">
        <v>1.95E-2</v>
      </c>
      <c r="N3" s="5">
        <v>1.95E-2</v>
      </c>
      <c r="O3" s="5">
        <v>1.95E-2</v>
      </c>
      <c r="P3" s="5">
        <v>1.95E-2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5.75" customHeight="1" x14ac:dyDescent="0.25">
      <c r="A4" s="8" t="s">
        <v>14</v>
      </c>
      <c r="B4" s="6">
        <v>640000</v>
      </c>
      <c r="C4" s="6">
        <f t="shared" ref="C4:P4" si="1">B4*(1+B5)</f>
        <v>647360</v>
      </c>
      <c r="D4" s="6">
        <f t="shared" si="1"/>
        <v>654804.64</v>
      </c>
      <c r="E4" s="6">
        <f t="shared" si="1"/>
        <v>662334.8933600001</v>
      </c>
      <c r="F4" s="6">
        <f t="shared" si="1"/>
        <v>669951.74463364016</v>
      </c>
      <c r="G4" s="6">
        <f t="shared" si="1"/>
        <v>677656.18969692709</v>
      </c>
      <c r="H4" s="6">
        <f t="shared" si="1"/>
        <v>685449.23587844183</v>
      </c>
      <c r="I4" s="6">
        <f t="shared" si="1"/>
        <v>693331.902091044</v>
      </c>
      <c r="J4" s="6">
        <f t="shared" si="1"/>
        <v>701305.21896509104</v>
      </c>
      <c r="K4" s="6">
        <f t="shared" si="1"/>
        <v>709370.22898318968</v>
      </c>
      <c r="L4" s="6">
        <f t="shared" si="1"/>
        <v>717527.98661649646</v>
      </c>
      <c r="M4" s="6">
        <f t="shared" si="1"/>
        <v>725779.55846258625</v>
      </c>
      <c r="N4" s="6">
        <f t="shared" si="1"/>
        <v>734126.023384906</v>
      </c>
      <c r="O4" s="6">
        <f t="shared" si="1"/>
        <v>742568.47265383252</v>
      </c>
      <c r="P4" s="6">
        <f t="shared" si="1"/>
        <v>751108.01008935168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5">
      <c r="A5" s="5" t="s">
        <v>15</v>
      </c>
      <c r="B5" s="5">
        <v>1.15E-2</v>
      </c>
      <c r="C5" s="5">
        <v>1.15E-2</v>
      </c>
      <c r="D5" s="5">
        <v>1.15E-2</v>
      </c>
      <c r="E5" s="5">
        <v>1.15E-2</v>
      </c>
      <c r="F5" s="5">
        <v>1.15E-2</v>
      </c>
      <c r="G5" s="5">
        <v>1.15E-2</v>
      </c>
      <c r="H5" s="5">
        <v>1.15E-2</v>
      </c>
      <c r="I5" s="5">
        <v>1.15E-2</v>
      </c>
      <c r="J5" s="5">
        <v>1.15E-2</v>
      </c>
      <c r="K5" s="5">
        <v>1.15E-2</v>
      </c>
      <c r="L5" s="5">
        <v>1.15E-2</v>
      </c>
      <c r="M5" s="5">
        <v>1.15E-2</v>
      </c>
      <c r="N5" s="5">
        <v>1.15E-2</v>
      </c>
      <c r="O5" s="5">
        <v>1.15E-2</v>
      </c>
      <c r="P5" s="5">
        <v>1.15E-2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5.75" customHeight="1" x14ac:dyDescent="0.25">
      <c r="A6" s="7" t="s">
        <v>16</v>
      </c>
      <c r="B6" s="9">
        <f t="shared" ref="B6:P6" si="2">B2/B4</f>
        <v>15.35</v>
      </c>
      <c r="C6" s="9">
        <f t="shared" si="2"/>
        <v>15.471403855659911</v>
      </c>
      <c r="D6" s="9">
        <f t="shared" si="2"/>
        <v>15.593767899995335</v>
      </c>
      <c r="E6" s="9">
        <f t="shared" si="2"/>
        <v>15.71709972718264</v>
      </c>
      <c r="F6" s="9">
        <f t="shared" si="2"/>
        <v>15.841406991460904</v>
      </c>
      <c r="G6" s="9">
        <f t="shared" si="2"/>
        <v>15.96669740760691</v>
      </c>
      <c r="H6" s="9">
        <f t="shared" si="2"/>
        <v>16.092978751413984</v>
      </c>
      <c r="I6" s="9">
        <f t="shared" si="2"/>
        <v>16.220258860174546</v>
      </c>
      <c r="J6" s="9">
        <f t="shared" si="2"/>
        <v>16.348545633166534</v>
      </c>
      <c r="K6" s="9">
        <f t="shared" si="2"/>
        <v>16.477847032143632</v>
      </c>
      <c r="L6" s="9">
        <f t="shared" si="2"/>
        <v>16.608171081829394</v>
      </c>
      <c r="M6" s="9">
        <f t="shared" si="2"/>
        <v>16.739525870415289</v>
      </c>
      <c r="N6" s="9">
        <f t="shared" si="2"/>
        <v>16.871919550062668</v>
      </c>
      <c r="O6" s="9">
        <f t="shared" si="2"/>
        <v>17.005360337408693</v>
      </c>
      <c r="P6" s="9">
        <f t="shared" si="2"/>
        <v>17.139856514076282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5">
      <c r="A7" s="7" t="s">
        <v>17</v>
      </c>
      <c r="B7" s="7">
        <v>-1980000</v>
      </c>
      <c r="C7" s="7">
        <f t="shared" ref="C7:P7" si="3">B7+B14</f>
        <v>-1919206.48</v>
      </c>
      <c r="D7" s="7">
        <f t="shared" si="3"/>
        <v>-1851312.9769199998</v>
      </c>
      <c r="E7" s="7">
        <f t="shared" si="3"/>
        <v>-1775829.1277782598</v>
      </c>
      <c r="F7" s="7">
        <f t="shared" si="3"/>
        <v>-1692234.0686728507</v>
      </c>
      <c r="G7" s="7">
        <f t="shared" si="3"/>
        <v>-1599974.5941526098</v>
      </c>
      <c r="H7" s="7">
        <f t="shared" si="3"/>
        <v>-1498463.2065670921</v>
      </c>
      <c r="I7" s="7">
        <f t="shared" si="3"/>
        <v>-1387076.0488394529</v>
      </c>
      <c r="J7" s="7">
        <f t="shared" si="3"/>
        <v>-1265150.7137159107</v>
      </c>
      <c r="K7" s="7">
        <f t="shared" si="3"/>
        <v>-1131983.9221319426</v>
      </c>
      <c r="L7" s="7">
        <f t="shared" si="3"/>
        <v>-919476.01953040157</v>
      </c>
      <c r="M7" s="7">
        <f t="shared" si="3"/>
        <v>-702824.21282813058</v>
      </c>
      <c r="N7" s="7">
        <f t="shared" si="3"/>
        <v>-481947.69589516521</v>
      </c>
      <c r="O7" s="7">
        <f t="shared" si="3"/>
        <v>-256764.08688200696</v>
      </c>
      <c r="P7" s="7">
        <f t="shared" si="3"/>
        <v>-27189.39749309211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5">
      <c r="A8" s="5" t="s">
        <v>18</v>
      </c>
      <c r="B8" s="5">
        <v>5.9499999999999997E-2</v>
      </c>
      <c r="C8" s="5">
        <v>5.9499999999999997E-2</v>
      </c>
      <c r="D8" s="5">
        <v>5.9499999999999997E-2</v>
      </c>
      <c r="E8" s="5">
        <v>5.9499999999999997E-2</v>
      </c>
      <c r="F8" s="5">
        <v>5.9499999999999997E-2</v>
      </c>
      <c r="G8" s="5">
        <v>5.9499999999999997E-2</v>
      </c>
      <c r="H8" s="5">
        <v>5.9499999999999997E-2</v>
      </c>
      <c r="I8" s="5">
        <v>5.9499999999999997E-2</v>
      </c>
      <c r="J8" s="5">
        <v>5.9499999999999997E-2</v>
      </c>
      <c r="K8" s="5">
        <v>5.9499999999999997E-2</v>
      </c>
      <c r="L8" s="5">
        <v>5.9499999999999997E-2</v>
      </c>
      <c r="M8" s="5">
        <v>5.9499999999999997E-2</v>
      </c>
      <c r="N8" s="5">
        <v>5.9499999999999997E-2</v>
      </c>
      <c r="O8" s="5">
        <v>5.9499999999999997E-2</v>
      </c>
      <c r="P8" s="5">
        <v>5.9499999999999997E-2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5.75" customHeight="1" x14ac:dyDescent="0.25">
      <c r="A9" s="1" t="s">
        <v>19</v>
      </c>
      <c r="B9" s="5">
        <f t="shared" ref="B9:P9" si="4">B7/B2</f>
        <v>-0.20154723127035831</v>
      </c>
      <c r="C9" s="5">
        <f t="shared" si="4"/>
        <v>-0.19162233035610163</v>
      </c>
      <c r="D9" s="5">
        <f t="shared" si="4"/>
        <v>-0.18130802675761706</v>
      </c>
      <c r="E9" s="5">
        <f t="shared" si="4"/>
        <v>-0.17058904229210031</v>
      </c>
      <c r="F9" s="5">
        <f t="shared" si="4"/>
        <v>-0.15944949933848085</v>
      </c>
      <c r="G9" s="5">
        <f t="shared" si="4"/>
        <v>-0.14787289731851047</v>
      </c>
      <c r="H9" s="5">
        <f t="shared" si="4"/>
        <v>-0.13584208825508859</v>
      </c>
      <c r="I9" s="5">
        <f t="shared" si="4"/>
        <v>-0.12333925137162073</v>
      </c>
      <c r="J9" s="5">
        <f t="shared" si="4"/>
        <v>-0.11034586669478483</v>
      </c>
      <c r="K9" s="5">
        <f t="shared" si="4"/>
        <v>-9.6842687621604195E-2</v>
      </c>
      <c r="L9" s="5">
        <f t="shared" si="4"/>
        <v>-7.7157785079651944E-2</v>
      </c>
      <c r="M9" s="5">
        <f t="shared" si="4"/>
        <v>-5.7849396122366767E-2</v>
      </c>
      <c r="N9" s="5">
        <f t="shared" si="4"/>
        <v>-3.8910319165735889E-2</v>
      </c>
      <c r="O9" s="5">
        <f t="shared" si="4"/>
        <v>-2.0333490370609962E-2</v>
      </c>
      <c r="P9" s="5">
        <f t="shared" si="4"/>
        <v>-2.111981008053882E-3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5.75" customHeight="1" x14ac:dyDescent="0.25">
      <c r="A10" s="1" t="s">
        <v>20</v>
      </c>
      <c r="B10" s="1">
        <v>8.5000000000000006E-2</v>
      </c>
      <c r="C10" s="1">
        <v>8.5000000000000006E-2</v>
      </c>
      <c r="D10" s="1">
        <v>8.5000000000000006E-2</v>
      </c>
      <c r="E10" s="1">
        <v>8.5000000000000006E-2</v>
      </c>
      <c r="F10" s="1">
        <v>8.5000000000000006E-2</v>
      </c>
      <c r="G10" s="1">
        <v>8.5000000000000006E-2</v>
      </c>
      <c r="H10" s="1">
        <v>8.5000000000000006E-2</v>
      </c>
      <c r="I10" s="1">
        <v>8.5000000000000006E-2</v>
      </c>
      <c r="J10" s="1">
        <v>8.5000000000000006E-2</v>
      </c>
      <c r="K10" s="1">
        <v>8.5000000000000006E-2</v>
      </c>
      <c r="L10" s="1">
        <v>8.5000000000000006E-2</v>
      </c>
      <c r="M10" s="1">
        <v>8.5000000000000006E-2</v>
      </c>
      <c r="N10" s="1">
        <v>8.5000000000000006E-2</v>
      </c>
      <c r="O10" s="1">
        <v>8.5000000000000006E-2</v>
      </c>
      <c r="P10" s="1">
        <v>8.5000000000000006E-2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5.75" customHeight="1" x14ac:dyDescent="0.25">
      <c r="A11" s="1" t="s">
        <v>21</v>
      </c>
      <c r="B11" s="5">
        <v>3.7999999999999999E-2</v>
      </c>
      <c r="C11" s="5">
        <v>3.7999999999999999E-2</v>
      </c>
      <c r="D11" s="5">
        <v>3.7999999999999999E-2</v>
      </c>
      <c r="E11" s="5">
        <v>3.7999999999999999E-2</v>
      </c>
      <c r="F11" s="5">
        <v>3.7999999999999999E-2</v>
      </c>
      <c r="G11" s="5">
        <v>3.7999999999999999E-2</v>
      </c>
      <c r="H11" s="5">
        <v>3.7999999999999999E-2</v>
      </c>
      <c r="I11" s="5">
        <v>3.7999999999999999E-2</v>
      </c>
      <c r="J11" s="5">
        <v>3.7999999999999999E-2</v>
      </c>
      <c r="K11" s="5">
        <v>3.7999999999999999E-2</v>
      </c>
      <c r="L11" s="5">
        <v>3.7999999999999999E-2</v>
      </c>
      <c r="M11" s="5">
        <v>3.7999999999999999E-2</v>
      </c>
      <c r="N11" s="5">
        <v>3.7999999999999999E-2</v>
      </c>
      <c r="O11" s="5">
        <v>3.7999999999999999E-2</v>
      </c>
      <c r="P11" s="5">
        <v>3.7999999999999999E-2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5.75" customHeight="1" x14ac:dyDescent="0.25">
      <c r="A12" s="1" t="s">
        <v>22</v>
      </c>
      <c r="B12" s="5">
        <v>4.8000000000000001E-2</v>
      </c>
      <c r="C12" s="5">
        <v>4.8000000000000001E-2</v>
      </c>
      <c r="D12" s="5">
        <v>4.8000000000000001E-2</v>
      </c>
      <c r="E12" s="5">
        <v>4.8000000000000001E-2</v>
      </c>
      <c r="F12" s="5">
        <v>4.8000000000000001E-2</v>
      </c>
      <c r="G12" s="5">
        <v>4.8000000000000001E-2</v>
      </c>
      <c r="H12" s="5">
        <v>4.8000000000000001E-2</v>
      </c>
      <c r="I12" s="5">
        <v>4.8000000000000001E-2</v>
      </c>
      <c r="J12" s="5">
        <v>4.8000000000000001E-2</v>
      </c>
      <c r="K12" s="5">
        <v>4.8000000000000001E-2</v>
      </c>
      <c r="L12" s="5">
        <v>4.8000000000000001E-2</v>
      </c>
      <c r="M12" s="5">
        <v>4.8000000000000001E-2</v>
      </c>
      <c r="N12" s="5">
        <v>4.8000000000000001E-2</v>
      </c>
      <c r="O12" s="5">
        <v>4.8000000000000001E-2</v>
      </c>
      <c r="P12" s="5">
        <v>4.8000000000000001E-2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4" spans="1:34" ht="15.75" customHeight="1" x14ac:dyDescent="0.25">
      <c r="A14" s="7" t="s">
        <v>23</v>
      </c>
      <c r="B14" s="7">
        <f t="shared" ref="B14:P14" si="5">B16-B21</f>
        <v>60793.520000000019</v>
      </c>
      <c r="C14" s="7">
        <f t="shared" si="5"/>
        <v>67893.503080000053</v>
      </c>
      <c r="D14" s="7">
        <f t="shared" si="5"/>
        <v>75483.849141740007</v>
      </c>
      <c r="E14" s="7">
        <f t="shared" si="5"/>
        <v>83595.05910540896</v>
      </c>
      <c r="F14" s="7">
        <f t="shared" si="5"/>
        <v>92259.474520240969</v>
      </c>
      <c r="G14" s="7">
        <f t="shared" si="5"/>
        <v>101511.38758551778</v>
      </c>
      <c r="H14" s="7">
        <f t="shared" si="5"/>
        <v>111387.15772763913</v>
      </c>
      <c r="I14" s="7">
        <f t="shared" si="5"/>
        <v>121925.33512354217</v>
      </c>
      <c r="J14" s="7">
        <f t="shared" si="5"/>
        <v>133166.79158396804</v>
      </c>
      <c r="K14" s="7">
        <f t="shared" si="5"/>
        <v>212507.90260154096</v>
      </c>
      <c r="L14" s="7">
        <f t="shared" si="5"/>
        <v>216651.80670227099</v>
      </c>
      <c r="M14" s="7">
        <f t="shared" si="5"/>
        <v>220876.51693296537</v>
      </c>
      <c r="N14" s="7">
        <f t="shared" si="5"/>
        <v>225183.60901315825</v>
      </c>
      <c r="O14" s="7">
        <f t="shared" si="5"/>
        <v>229574.68938891485</v>
      </c>
      <c r="P14" s="7">
        <f t="shared" si="5"/>
        <v>234051.39583199879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5">
      <c r="A16" s="7" t="s">
        <v>24</v>
      </c>
      <c r="B16" s="7">
        <f t="shared" ref="B16:P16" si="6">SUM(B17:B19)</f>
        <v>503283.52</v>
      </c>
      <c r="C16" s="7">
        <f t="shared" si="6"/>
        <v>513097.54864000005</v>
      </c>
      <c r="D16" s="7">
        <f t="shared" si="6"/>
        <v>523102.95083848009</v>
      </c>
      <c r="E16" s="7">
        <f t="shared" si="6"/>
        <v>533303.45837983047</v>
      </c>
      <c r="F16" s="7">
        <f t="shared" si="6"/>
        <v>543702.8758182372</v>
      </c>
      <c r="G16" s="7">
        <f t="shared" si="6"/>
        <v>554305.08189669286</v>
      </c>
      <c r="H16" s="7">
        <f t="shared" si="6"/>
        <v>565114.03099367837</v>
      </c>
      <c r="I16" s="7">
        <f t="shared" si="6"/>
        <v>576133.75459805515</v>
      </c>
      <c r="J16" s="7">
        <f t="shared" si="6"/>
        <v>587368.36281271733</v>
      </c>
      <c r="K16" s="7">
        <f t="shared" si="6"/>
        <v>598822.04588756536</v>
      </c>
      <c r="L16" s="7">
        <f t="shared" si="6"/>
        <v>610499.07578237285</v>
      </c>
      <c r="M16" s="7">
        <f t="shared" si="6"/>
        <v>622403.80776012922</v>
      </c>
      <c r="N16" s="7">
        <f t="shared" si="6"/>
        <v>634540.68201145181</v>
      </c>
      <c r="O16" s="7">
        <f t="shared" si="6"/>
        <v>646914.22531067522</v>
      </c>
      <c r="P16" s="7">
        <f t="shared" si="6"/>
        <v>659529.05270423344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5">
      <c r="A17" s="7" t="s">
        <v>25</v>
      </c>
      <c r="B17" s="7">
        <f t="shared" ref="B17:P17" si="7">B12*B2</f>
        <v>471552</v>
      </c>
      <c r="C17" s="7">
        <f t="shared" si="7"/>
        <v>480747.26400000002</v>
      </c>
      <c r="D17" s="7">
        <f t="shared" si="7"/>
        <v>490121.83564800007</v>
      </c>
      <c r="E17" s="7">
        <f t="shared" si="7"/>
        <v>499679.2114431361</v>
      </c>
      <c r="F17" s="7">
        <f t="shared" si="7"/>
        <v>509422.95606627729</v>
      </c>
      <c r="G17" s="7">
        <f t="shared" si="7"/>
        <v>519356.70370956976</v>
      </c>
      <c r="H17" s="7">
        <f t="shared" si="7"/>
        <v>529484.1594319063</v>
      </c>
      <c r="I17" s="7">
        <f t="shared" si="7"/>
        <v>539809.10054082854</v>
      </c>
      <c r="J17" s="7">
        <f t="shared" si="7"/>
        <v>550335.37800137477</v>
      </c>
      <c r="K17" s="7">
        <f t="shared" si="7"/>
        <v>561066.91787240165</v>
      </c>
      <c r="L17" s="7">
        <f t="shared" si="7"/>
        <v>572007.7227709135</v>
      </c>
      <c r="M17" s="7">
        <f t="shared" si="7"/>
        <v>583161.87336494634</v>
      </c>
      <c r="N17" s="7">
        <f t="shared" si="7"/>
        <v>594533.52989556291</v>
      </c>
      <c r="O17" s="7">
        <f t="shared" si="7"/>
        <v>606126.93372852646</v>
      </c>
      <c r="P17" s="7">
        <f t="shared" si="7"/>
        <v>617946.40893623279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5">
      <c r="A18" s="7" t="s">
        <v>26</v>
      </c>
      <c r="B18" s="7">
        <f t="shared" ref="B18:P18" si="8">B11*B10*B2</f>
        <v>31731.520000000004</v>
      </c>
      <c r="C18" s="7">
        <f t="shared" si="8"/>
        <v>32350.284640000002</v>
      </c>
      <c r="D18" s="7">
        <f t="shared" si="8"/>
        <v>32981.115190480006</v>
      </c>
      <c r="E18" s="7">
        <f t="shared" si="8"/>
        <v>33624.24693669437</v>
      </c>
      <c r="F18" s="7">
        <f t="shared" si="8"/>
        <v>34279.919751959911</v>
      </c>
      <c r="G18" s="7">
        <f t="shared" si="8"/>
        <v>34948.378187123133</v>
      </c>
      <c r="H18" s="7">
        <f t="shared" si="8"/>
        <v>35629.87156177203</v>
      </c>
      <c r="I18" s="7">
        <f t="shared" si="8"/>
        <v>36324.654057226588</v>
      </c>
      <c r="J18" s="7">
        <f t="shared" si="8"/>
        <v>37032.984811342511</v>
      </c>
      <c r="K18" s="7">
        <f t="shared" si="8"/>
        <v>37755.128015163697</v>
      </c>
      <c r="L18" s="7">
        <f t="shared" si="8"/>
        <v>38491.353011459389</v>
      </c>
      <c r="M18" s="7">
        <f t="shared" si="8"/>
        <v>39241.934395182849</v>
      </c>
      <c r="N18" s="7">
        <f t="shared" si="8"/>
        <v>40007.152115888923</v>
      </c>
      <c r="O18" s="7">
        <f t="shared" si="8"/>
        <v>40787.291582148762</v>
      </c>
      <c r="P18" s="7">
        <f t="shared" si="8"/>
        <v>41582.643768000664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5">
      <c r="A19" s="7" t="s">
        <v>27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1:34" ht="15.75" customHeight="1" x14ac:dyDescent="0.25">
      <c r="A21" s="7" t="s">
        <v>28</v>
      </c>
      <c r="B21" s="7">
        <f t="shared" ref="B21:P21" si="9">SUM(B22:B27)</f>
        <v>442490</v>
      </c>
      <c r="C21" s="7">
        <f t="shared" si="9"/>
        <v>445204.04556</v>
      </c>
      <c r="D21" s="7">
        <f t="shared" si="9"/>
        <v>447619.10169674008</v>
      </c>
      <c r="E21" s="7">
        <f t="shared" si="9"/>
        <v>449708.39927442151</v>
      </c>
      <c r="F21" s="7">
        <f t="shared" si="9"/>
        <v>451443.40129799623</v>
      </c>
      <c r="G21" s="7">
        <f t="shared" si="9"/>
        <v>452793.69431117509</v>
      </c>
      <c r="H21" s="7">
        <f t="shared" si="9"/>
        <v>453726.87326603924</v>
      </c>
      <c r="I21" s="7">
        <f t="shared" si="9"/>
        <v>454208.41947451298</v>
      </c>
      <c r="J21" s="7">
        <f t="shared" si="9"/>
        <v>454201.57122874929</v>
      </c>
      <c r="K21" s="7">
        <f t="shared" si="9"/>
        <v>386314.14328602439</v>
      </c>
      <c r="L21" s="7">
        <f t="shared" si="9"/>
        <v>393847.26908010186</v>
      </c>
      <c r="M21" s="7">
        <f t="shared" si="9"/>
        <v>401527.29082716384</v>
      </c>
      <c r="N21" s="7">
        <f t="shared" si="9"/>
        <v>409357.07299829356</v>
      </c>
      <c r="O21" s="7">
        <f t="shared" si="9"/>
        <v>417339.53592176037</v>
      </c>
      <c r="P21" s="7">
        <f t="shared" si="9"/>
        <v>425477.65687223466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5">
      <c r="A22" s="7" t="s">
        <v>29</v>
      </c>
      <c r="B22" s="7">
        <v>210000</v>
      </c>
      <c r="C22" s="7">
        <f t="shared" ref="C22:P22" si="10">B22*(1+C$3)</f>
        <v>214095.00000000003</v>
      </c>
      <c r="D22" s="7">
        <f t="shared" si="10"/>
        <v>218269.85250000004</v>
      </c>
      <c r="E22" s="7">
        <f t="shared" si="10"/>
        <v>222526.11462375007</v>
      </c>
      <c r="F22" s="7">
        <f t="shared" si="10"/>
        <v>226865.3738589132</v>
      </c>
      <c r="G22" s="7">
        <f t="shared" si="10"/>
        <v>231289.24864916201</v>
      </c>
      <c r="H22" s="7">
        <f t="shared" si="10"/>
        <v>235799.38899782067</v>
      </c>
      <c r="I22" s="7">
        <f t="shared" si="10"/>
        <v>240397.47708327818</v>
      </c>
      <c r="J22" s="7">
        <f t="shared" si="10"/>
        <v>245085.22788640214</v>
      </c>
      <c r="K22" s="7">
        <f t="shared" si="10"/>
        <v>249864.38983018699</v>
      </c>
      <c r="L22" s="7">
        <f t="shared" si="10"/>
        <v>254736.74543187566</v>
      </c>
      <c r="M22" s="7">
        <f t="shared" si="10"/>
        <v>259704.11196779725</v>
      </c>
      <c r="N22" s="7">
        <f t="shared" si="10"/>
        <v>264768.34215116932</v>
      </c>
      <c r="O22" s="7">
        <f t="shared" si="10"/>
        <v>269931.32482311712</v>
      </c>
      <c r="P22" s="7">
        <f t="shared" si="10"/>
        <v>275194.98565716791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5">
      <c r="A23" s="7" t="s">
        <v>30</v>
      </c>
      <c r="B23" s="7">
        <v>6000</v>
      </c>
      <c r="C23" s="7">
        <f t="shared" ref="C23:P23" si="11">B23*(1+C$3)</f>
        <v>6117</v>
      </c>
      <c r="D23" s="7">
        <f t="shared" si="11"/>
        <v>6236.2815000000001</v>
      </c>
      <c r="E23" s="7">
        <f t="shared" si="11"/>
        <v>6357.8889892500001</v>
      </c>
      <c r="F23" s="7">
        <f t="shared" si="11"/>
        <v>6481.8678245403753</v>
      </c>
      <c r="G23" s="7">
        <f t="shared" si="11"/>
        <v>6608.2642471189129</v>
      </c>
      <c r="H23" s="7">
        <f t="shared" si="11"/>
        <v>6737.1253999377323</v>
      </c>
      <c r="I23" s="7">
        <f t="shared" si="11"/>
        <v>6868.4993452365188</v>
      </c>
      <c r="J23" s="7">
        <f t="shared" si="11"/>
        <v>7002.4350824686317</v>
      </c>
      <c r="K23" s="7">
        <f t="shared" si="11"/>
        <v>7138.9825665767703</v>
      </c>
      <c r="L23" s="7">
        <f t="shared" si="11"/>
        <v>7278.1927266250177</v>
      </c>
      <c r="M23" s="7">
        <f t="shared" si="11"/>
        <v>7420.1174847942057</v>
      </c>
      <c r="N23" s="7">
        <f t="shared" si="11"/>
        <v>7564.8097757476935</v>
      </c>
      <c r="O23" s="7">
        <f t="shared" si="11"/>
        <v>7712.3235663747737</v>
      </c>
      <c r="P23" s="7">
        <f t="shared" si="11"/>
        <v>7862.7138759190821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7" t="s">
        <v>31</v>
      </c>
      <c r="B24" s="7">
        <v>35000</v>
      </c>
      <c r="C24" s="7">
        <f t="shared" ref="C24:P24" si="12">B24*(1+C$3)</f>
        <v>35682.5</v>
      </c>
      <c r="D24" s="7">
        <f t="shared" si="12"/>
        <v>36378.308750000004</v>
      </c>
      <c r="E24" s="7">
        <f t="shared" si="12"/>
        <v>37087.685770625008</v>
      </c>
      <c r="F24" s="7">
        <f t="shared" si="12"/>
        <v>37810.895643152202</v>
      </c>
      <c r="G24" s="7">
        <f t="shared" si="12"/>
        <v>38548.20810819367</v>
      </c>
      <c r="H24" s="7">
        <f t="shared" si="12"/>
        <v>39299.89816630345</v>
      </c>
      <c r="I24" s="7">
        <f t="shared" si="12"/>
        <v>40066.246180546368</v>
      </c>
      <c r="J24" s="7">
        <f t="shared" si="12"/>
        <v>40847.537981067027</v>
      </c>
      <c r="K24" s="7">
        <f t="shared" si="12"/>
        <v>41644.064971697837</v>
      </c>
      <c r="L24" s="7">
        <f t="shared" si="12"/>
        <v>42456.124238645949</v>
      </c>
      <c r="M24" s="7">
        <f t="shared" si="12"/>
        <v>43284.018661299546</v>
      </c>
      <c r="N24" s="7">
        <f t="shared" si="12"/>
        <v>44128.057025194888</v>
      </c>
      <c r="O24" s="7">
        <f t="shared" si="12"/>
        <v>44988.554137186191</v>
      </c>
      <c r="P24" s="7">
        <f t="shared" si="12"/>
        <v>45865.830942861328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5">
      <c r="A25" s="7" t="s">
        <v>32</v>
      </c>
      <c r="B25" s="7">
        <f>B2*0.0075</f>
        <v>73680</v>
      </c>
      <c r="C25" s="7">
        <f t="shared" ref="C25:P25" si="13">B25*(1+C$3)</f>
        <v>75116.760000000009</v>
      </c>
      <c r="D25" s="7">
        <f t="shared" si="13"/>
        <v>76581.536820000008</v>
      </c>
      <c r="E25" s="7">
        <f t="shared" si="13"/>
        <v>78074.876787990012</v>
      </c>
      <c r="F25" s="7">
        <f t="shared" si="13"/>
        <v>79597.33688535582</v>
      </c>
      <c r="G25" s="7">
        <f t="shared" si="13"/>
        <v>81149.48495462026</v>
      </c>
      <c r="H25" s="7">
        <f t="shared" si="13"/>
        <v>82731.899911235363</v>
      </c>
      <c r="I25" s="7">
        <f t="shared" si="13"/>
        <v>84345.171959504456</v>
      </c>
      <c r="J25" s="7">
        <f t="shared" si="13"/>
        <v>85989.902812714805</v>
      </c>
      <c r="K25" s="7">
        <f t="shared" si="13"/>
        <v>87666.705917562751</v>
      </c>
      <c r="L25" s="7">
        <f t="shared" si="13"/>
        <v>89376.206682955235</v>
      </c>
      <c r="M25" s="7">
        <f t="shared" si="13"/>
        <v>91119.042713272866</v>
      </c>
      <c r="N25" s="7">
        <f t="shared" si="13"/>
        <v>92895.864046181698</v>
      </c>
      <c r="O25" s="7">
        <f t="shared" si="13"/>
        <v>94707.333395082242</v>
      </c>
      <c r="P25" s="7">
        <f t="shared" si="13"/>
        <v>96554.126396286345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5">
      <c r="A26" s="7" t="s">
        <v>33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5">
      <c r="A27" s="7" t="s">
        <v>34</v>
      </c>
      <c r="B27" s="7">
        <f t="shared" ref="B27:J27" si="14">B8*-B7</f>
        <v>117810</v>
      </c>
      <c r="C27" s="7">
        <f t="shared" si="14"/>
        <v>114192.78555999999</v>
      </c>
      <c r="D27" s="7">
        <f t="shared" si="14"/>
        <v>110153.12212673998</v>
      </c>
      <c r="E27" s="7">
        <f t="shared" si="14"/>
        <v>105661.83310280646</v>
      </c>
      <c r="F27" s="7">
        <f t="shared" si="14"/>
        <v>100687.92708603462</v>
      </c>
      <c r="G27" s="7">
        <f t="shared" si="14"/>
        <v>95198.488352080283</v>
      </c>
      <c r="H27" s="7">
        <f t="shared" si="14"/>
        <v>89158.560790741976</v>
      </c>
      <c r="I27" s="7">
        <f t="shared" si="14"/>
        <v>82531.024905947444</v>
      </c>
      <c r="J27" s="7">
        <f t="shared" si="14"/>
        <v>75276.467466096685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46</vt:i4>
      </vt:variant>
    </vt:vector>
  </HeadingPairs>
  <TitlesOfParts>
    <vt:vector size="46" baseType="lpstr">
      <vt:lpstr>Corpos</vt:lpstr>
      <vt:lpstr>Blad1</vt:lpstr>
      <vt:lpstr>Austria-Hungary</vt:lpstr>
      <vt:lpstr>Atlantic Republic</vt:lpstr>
      <vt:lpstr>Argentina</vt:lpstr>
      <vt:lpstr>Bavaria</vt:lpstr>
      <vt:lpstr>Britain</vt:lpstr>
      <vt:lpstr>Bulgaria</vt:lpstr>
      <vt:lpstr>California</vt:lpstr>
      <vt:lpstr>Denmark</vt:lpstr>
      <vt:lpstr>Ethiopia</vt:lpstr>
      <vt:lpstr>Egypt</vt:lpstr>
      <vt:lpstr>France</vt:lpstr>
      <vt:lpstr>Gran Colombia</vt:lpstr>
      <vt:lpstr>Greece</vt:lpstr>
      <vt:lpstr>Hannover</vt:lpstr>
      <vt:lpstr>Hesse</vt:lpstr>
      <vt:lpstr>Japan</vt:lpstr>
      <vt:lpstr>Joseon</vt:lpstr>
      <vt:lpstr>Mexico</vt:lpstr>
      <vt:lpstr>Mississippi</vt:lpstr>
      <vt:lpstr>Mughal Empire</vt:lpstr>
      <vt:lpstr>Netherlands</vt:lpstr>
      <vt:lpstr>New England</vt:lpstr>
      <vt:lpstr>Ohio</vt:lpstr>
      <vt:lpstr>Ottoman Empire</vt:lpstr>
      <vt:lpstr>Papal States</vt:lpstr>
      <vt:lpstr>Piedmont</vt:lpstr>
      <vt:lpstr>Poland</vt:lpstr>
      <vt:lpstr>Portugal</vt:lpstr>
      <vt:lpstr>Prussia</vt:lpstr>
      <vt:lpstr>Qajar</vt:lpstr>
      <vt:lpstr>Qing</vt:lpstr>
      <vt:lpstr>Quebec</vt:lpstr>
      <vt:lpstr>Rhine Republic</vt:lpstr>
      <vt:lpstr>Romania</vt:lpstr>
      <vt:lpstr>Russia</vt:lpstr>
      <vt:lpstr>Saxony</vt:lpstr>
      <vt:lpstr>Serbia</vt:lpstr>
      <vt:lpstr>Siam</vt:lpstr>
      <vt:lpstr>Sicilies</vt:lpstr>
      <vt:lpstr>Spain</vt:lpstr>
      <vt:lpstr>Sweden</vt:lpstr>
      <vt:lpstr>Taiping</vt:lpstr>
      <vt:lpstr>Texas</vt:lpstr>
      <vt:lpstr>Venice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Lousinha</cp:lastModifiedBy>
  <dcterms:modified xsi:type="dcterms:W3CDTF">2024-08-09T11:11:10Z</dcterms:modified>
</cp:coreProperties>
</file>