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C++ Projects\LatBo\LatBo\tool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K31" i="11" l="1"/>
  <c r="K33" i="11" s="1"/>
  <c r="K35" i="11" s="1"/>
  <c r="K30" i="11"/>
  <c r="K28" i="11"/>
  <c r="K29" i="11"/>
  <c r="K25" i="11"/>
  <c r="K24" i="11"/>
  <c r="I25" i="11"/>
  <c r="K27" i="11" s="1"/>
  <c r="I24" i="11"/>
  <c r="I27" i="11" s="1"/>
  <c r="I22" i="11"/>
  <c r="I26" i="11"/>
  <c r="K26" i="11"/>
  <c r="K36" i="11"/>
  <c r="K32" i="11" l="1"/>
  <c r="K34" i="11" s="1"/>
  <c r="K23" i="11"/>
  <c r="K22" i="11"/>
  <c r="I30" i="11"/>
  <c r="I29" i="11"/>
  <c r="I28" i="11"/>
  <c r="I23" i="11"/>
  <c r="G24" i="11"/>
  <c r="G23" i="11"/>
  <c r="G22" i="11"/>
  <c r="C26" i="11"/>
  <c r="C13" i="4" l="1"/>
  <c r="E3" i="4" l="1"/>
  <c r="D3" i="4" s="1"/>
  <c r="N3" i="4" s="1"/>
  <c r="C26" i="13" l="1"/>
  <c r="H15" i="13" s="1"/>
  <c r="C25" i="13"/>
  <c r="C24" i="13"/>
  <c r="F13" i="13" s="1"/>
  <c r="G16" i="13"/>
  <c r="F16" i="13"/>
  <c r="M16" i="13" s="1"/>
  <c r="E16" i="13"/>
  <c r="D16" i="13" s="1"/>
  <c r="N16" i="13" s="1"/>
  <c r="G15" i="13"/>
  <c r="E15" i="13"/>
  <c r="D15" i="13"/>
  <c r="N15" i="13" s="1"/>
  <c r="G14" i="13"/>
  <c r="E14" i="13"/>
  <c r="D14" i="13"/>
  <c r="N14" i="13" s="1"/>
  <c r="H13" i="13"/>
  <c r="G13" i="13"/>
  <c r="E13" i="13"/>
  <c r="D13" i="13" s="1"/>
  <c r="N13" i="13" s="1"/>
  <c r="G12" i="13"/>
  <c r="E12" i="13"/>
  <c r="D12" i="13" s="1"/>
  <c r="N12" i="13" s="1"/>
  <c r="G11" i="13"/>
  <c r="F11" i="13"/>
  <c r="E11" i="13"/>
  <c r="D11" i="13" s="1"/>
  <c r="N11" i="13" s="1"/>
  <c r="G10" i="13"/>
  <c r="E10" i="13"/>
  <c r="D10" i="13" s="1"/>
  <c r="N10" i="13" s="1"/>
  <c r="G9" i="13"/>
  <c r="E9" i="13"/>
  <c r="D9" i="13"/>
  <c r="N9" i="13" s="1"/>
  <c r="G8" i="13"/>
  <c r="F8" i="13"/>
  <c r="E8" i="13"/>
  <c r="D8" i="13" s="1"/>
  <c r="N8" i="13" s="1"/>
  <c r="G7" i="13"/>
  <c r="E7" i="13"/>
  <c r="D7" i="13" s="1"/>
  <c r="N7" i="13" s="1"/>
  <c r="G6" i="13"/>
  <c r="E6" i="13"/>
  <c r="D6" i="13"/>
  <c r="N6" i="13" s="1"/>
  <c r="G5" i="13"/>
  <c r="F5" i="13"/>
  <c r="E5" i="13"/>
  <c r="D5" i="13" s="1"/>
  <c r="N5" i="13" s="1"/>
  <c r="G4" i="13"/>
  <c r="E4" i="13"/>
  <c r="D4" i="13"/>
  <c r="N4" i="13" s="1"/>
  <c r="G3" i="13"/>
  <c r="F3" i="13"/>
  <c r="E3" i="13"/>
  <c r="D3" i="13" s="1"/>
  <c r="N3" i="13" s="1"/>
  <c r="G2" i="13"/>
  <c r="E2" i="13"/>
  <c r="D2" i="13" s="1"/>
  <c r="N2" i="13" s="1"/>
  <c r="C26" i="12"/>
  <c r="H16" i="12" s="1"/>
  <c r="C25" i="12"/>
  <c r="G13" i="12" s="1"/>
  <c r="C24" i="12"/>
  <c r="F16" i="12" s="1"/>
  <c r="E16" i="12"/>
  <c r="D16" i="12" s="1"/>
  <c r="N16" i="12" s="1"/>
  <c r="E15" i="12"/>
  <c r="D15" i="12" s="1"/>
  <c r="N15" i="12" s="1"/>
  <c r="E14" i="12"/>
  <c r="D14" i="12" s="1"/>
  <c r="N14" i="12" s="1"/>
  <c r="E13" i="12"/>
  <c r="D13" i="12" s="1"/>
  <c r="N13" i="12" s="1"/>
  <c r="E12" i="12"/>
  <c r="D12" i="12" s="1"/>
  <c r="N12" i="12" s="1"/>
  <c r="E11" i="12"/>
  <c r="D11" i="12" s="1"/>
  <c r="N11" i="12" s="1"/>
  <c r="E10" i="12"/>
  <c r="D10" i="12" s="1"/>
  <c r="N10" i="12" s="1"/>
  <c r="E9" i="12"/>
  <c r="D9" i="12" s="1"/>
  <c r="N9" i="12" s="1"/>
  <c r="E8" i="12"/>
  <c r="D8" i="12" s="1"/>
  <c r="N8" i="12" s="1"/>
  <c r="E7" i="12"/>
  <c r="D7" i="12" s="1"/>
  <c r="N7" i="12" s="1"/>
  <c r="E6" i="12"/>
  <c r="D6" i="12" s="1"/>
  <c r="N6" i="12" s="1"/>
  <c r="E5" i="12"/>
  <c r="D5" i="12"/>
  <c r="N5" i="12" s="1"/>
  <c r="E4" i="12"/>
  <c r="D4" i="12" s="1"/>
  <c r="N4" i="12" s="1"/>
  <c r="E3" i="12"/>
  <c r="D3" i="12" s="1"/>
  <c r="N3" i="12" s="1"/>
  <c r="E2" i="12"/>
  <c r="D2" i="12" s="1"/>
  <c r="N2" i="12" s="1"/>
  <c r="H13" i="11"/>
  <c r="C25" i="11"/>
  <c r="G14" i="11" s="1"/>
  <c r="C24" i="11"/>
  <c r="E16" i="11"/>
  <c r="D16" i="11"/>
  <c r="N16" i="11" s="1"/>
  <c r="E15" i="11"/>
  <c r="D15" i="11" s="1"/>
  <c r="N15" i="11" s="1"/>
  <c r="E14" i="11"/>
  <c r="D14" i="11" s="1"/>
  <c r="N14" i="11" s="1"/>
  <c r="E13" i="11"/>
  <c r="D13" i="11" s="1"/>
  <c r="N13" i="11" s="1"/>
  <c r="E12" i="11"/>
  <c r="D12" i="11" s="1"/>
  <c r="N12" i="11" s="1"/>
  <c r="E11" i="11"/>
  <c r="D11" i="11"/>
  <c r="N11" i="11" s="1"/>
  <c r="E10" i="11"/>
  <c r="D10" i="11" s="1"/>
  <c r="N10" i="11" s="1"/>
  <c r="E9" i="11"/>
  <c r="D9" i="11"/>
  <c r="N9" i="11" s="1"/>
  <c r="E8" i="11"/>
  <c r="D8" i="11" s="1"/>
  <c r="N8" i="11" s="1"/>
  <c r="E7" i="11"/>
  <c r="D7" i="11" s="1"/>
  <c r="N7" i="11" s="1"/>
  <c r="E6" i="11"/>
  <c r="D6" i="11" s="1"/>
  <c r="N6" i="11" s="1"/>
  <c r="E5" i="11"/>
  <c r="D5" i="11" s="1"/>
  <c r="N5" i="11" s="1"/>
  <c r="E4" i="11"/>
  <c r="D4" i="11" s="1"/>
  <c r="N4" i="11" s="1"/>
  <c r="E3" i="11"/>
  <c r="D3" i="11" s="1"/>
  <c r="N3" i="11" s="1"/>
  <c r="E2" i="11"/>
  <c r="D2" i="11" s="1"/>
  <c r="N2" i="11" s="1"/>
  <c r="C26" i="10"/>
  <c r="H16" i="10" s="1"/>
  <c r="C25" i="10"/>
  <c r="G13" i="10" s="1"/>
  <c r="C24" i="10"/>
  <c r="F16" i="10" s="1"/>
  <c r="G16" i="10"/>
  <c r="E16" i="10"/>
  <c r="D16" i="10"/>
  <c r="N16" i="10" s="1"/>
  <c r="G15" i="10"/>
  <c r="E15" i="10"/>
  <c r="D15" i="10"/>
  <c r="N15" i="10" s="1"/>
  <c r="G14" i="10"/>
  <c r="F14" i="10"/>
  <c r="E14" i="10"/>
  <c r="D14" i="10" s="1"/>
  <c r="N14" i="10" s="1"/>
  <c r="E13" i="10"/>
  <c r="D13" i="10" s="1"/>
  <c r="N13" i="10" s="1"/>
  <c r="F12" i="10"/>
  <c r="E12" i="10"/>
  <c r="D12" i="10" s="1"/>
  <c r="N12" i="10" s="1"/>
  <c r="G11" i="10"/>
  <c r="F11" i="10"/>
  <c r="E11" i="10"/>
  <c r="D11" i="10" s="1"/>
  <c r="N11" i="10" s="1"/>
  <c r="E10" i="10"/>
  <c r="D10" i="10"/>
  <c r="N10" i="10" s="1"/>
  <c r="G9" i="10"/>
  <c r="F9" i="10"/>
  <c r="E9" i="10"/>
  <c r="D9" i="10" s="1"/>
  <c r="N9" i="10" s="1"/>
  <c r="G8" i="10"/>
  <c r="E8" i="10"/>
  <c r="D8" i="10"/>
  <c r="N8" i="10" s="1"/>
  <c r="G7" i="10"/>
  <c r="E7" i="10"/>
  <c r="D7" i="10"/>
  <c r="N7" i="10" s="1"/>
  <c r="G6" i="10"/>
  <c r="F6" i="10"/>
  <c r="E6" i="10"/>
  <c r="D6" i="10" s="1"/>
  <c r="N6" i="10" s="1"/>
  <c r="E5" i="10"/>
  <c r="D5" i="10" s="1"/>
  <c r="N5" i="10" s="1"/>
  <c r="F4" i="10"/>
  <c r="E4" i="10"/>
  <c r="D4" i="10" s="1"/>
  <c r="N4" i="10" s="1"/>
  <c r="G3" i="10"/>
  <c r="F3" i="10"/>
  <c r="E3" i="10"/>
  <c r="D3" i="10" s="1"/>
  <c r="N3" i="10" s="1"/>
  <c r="F2" i="10"/>
  <c r="E2" i="10"/>
  <c r="D2" i="10" s="1"/>
  <c r="N2" i="10" s="1"/>
  <c r="H2" i="13" l="1"/>
  <c r="M5" i="13"/>
  <c r="H7" i="13"/>
  <c r="H5" i="13"/>
  <c r="J5" i="13" s="1"/>
  <c r="K5" i="13" s="1"/>
  <c r="L5" i="13" s="1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7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I16" i="12" s="1"/>
  <c r="G12" i="12"/>
  <c r="G9" i="12"/>
  <c r="H13" i="12"/>
  <c r="M8" i="13"/>
  <c r="J11" i="13"/>
  <c r="K11" i="13" s="1"/>
  <c r="M13" i="13"/>
  <c r="J13" i="13"/>
  <c r="K13" i="13" s="1"/>
  <c r="I13" i="13"/>
  <c r="H8" i="13"/>
  <c r="F14" i="13"/>
  <c r="I8" i="13"/>
  <c r="H11" i="13"/>
  <c r="M11" i="13" s="1"/>
  <c r="F4" i="13"/>
  <c r="H6" i="13"/>
  <c r="J8" i="13"/>
  <c r="K8" i="13" s="1"/>
  <c r="F12" i="13"/>
  <c r="H14" i="13"/>
  <c r="F6" i="13"/>
  <c r="F7" i="13"/>
  <c r="H9" i="13"/>
  <c r="F15" i="13"/>
  <c r="I5" i="13"/>
  <c r="H16" i="13"/>
  <c r="J16" i="13" s="1"/>
  <c r="K16" i="13" s="1"/>
  <c r="C27" i="13"/>
  <c r="H3" i="13"/>
  <c r="M3" i="13" s="1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M11" i="11" s="1"/>
  <c r="H11" i="10"/>
  <c r="M11" i="10" s="1"/>
  <c r="H3" i="10"/>
  <c r="I3" i="10" s="1"/>
  <c r="H13" i="10"/>
  <c r="H5" i="10"/>
  <c r="F10" i="10"/>
  <c r="J14" i="10"/>
  <c r="K14" i="10" s="1"/>
  <c r="M16" i="10"/>
  <c r="I16" i="10"/>
  <c r="J16" i="10"/>
  <c r="K16" i="10" s="1"/>
  <c r="H14" i="10"/>
  <c r="M14" i="10" s="1"/>
  <c r="C27" i="10"/>
  <c r="G4" i="10"/>
  <c r="M4" i="10" s="1"/>
  <c r="F7" i="10"/>
  <c r="H9" i="10"/>
  <c r="I9" i="10" s="1"/>
  <c r="G12" i="10"/>
  <c r="I12" i="10" s="1"/>
  <c r="I14" i="10"/>
  <c r="F15" i="10"/>
  <c r="H4" i="10"/>
  <c r="I4" i="10" s="1"/>
  <c r="H12" i="10"/>
  <c r="G2" i="10"/>
  <c r="F5" i="10"/>
  <c r="H7" i="10"/>
  <c r="G10" i="10"/>
  <c r="F13" i="10"/>
  <c r="H15" i="10"/>
  <c r="H6" i="10"/>
  <c r="M6" i="10" s="1"/>
  <c r="H2" i="10"/>
  <c r="G5" i="10"/>
  <c r="F8" i="10"/>
  <c r="H10" i="10"/>
  <c r="H8" i="10"/>
  <c r="M5" i="11" l="1"/>
  <c r="J16" i="11"/>
  <c r="K16" i="11" s="1"/>
  <c r="L16" i="11" s="1"/>
  <c r="J9" i="10"/>
  <c r="K9" i="10" s="1"/>
  <c r="L9" i="10" s="1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 s="1"/>
  <c r="L13" i="11" s="1"/>
  <c r="I5" i="11"/>
  <c r="I15" i="11"/>
  <c r="M2" i="11"/>
  <c r="J10" i="11"/>
  <c r="K10" i="11" s="1"/>
  <c r="L10" i="11" s="1"/>
  <c r="I2" i="11"/>
  <c r="J15" i="11"/>
  <c r="K15" i="11" s="1"/>
  <c r="L15" i="11" s="1"/>
  <c r="J9" i="11"/>
  <c r="K9" i="11" s="1"/>
  <c r="L9" i="11" s="1"/>
  <c r="I8" i="11"/>
  <c r="J2" i="11"/>
  <c r="K2" i="11" s="1"/>
  <c r="L2" i="11" s="1"/>
  <c r="M6" i="11"/>
  <c r="M14" i="11"/>
  <c r="J12" i="11"/>
  <c r="K12" i="11" s="1"/>
  <c r="L12" i="11" s="1"/>
  <c r="J7" i="11"/>
  <c r="K7" i="11" s="1"/>
  <c r="L7" i="11" s="1"/>
  <c r="J14" i="11"/>
  <c r="K14" i="11" s="1"/>
  <c r="L14" i="11" s="1"/>
  <c r="I4" i="11"/>
  <c r="J8" i="11"/>
  <c r="K8" i="11" s="1"/>
  <c r="L8" i="11" s="1"/>
  <c r="I9" i="11"/>
  <c r="M8" i="11"/>
  <c r="I6" i="11"/>
  <c r="J5" i="11"/>
  <c r="K5" i="11" s="1"/>
  <c r="L5" i="11" s="1"/>
  <c r="J6" i="11"/>
  <c r="K6" i="11" s="1"/>
  <c r="L6" i="11" s="1"/>
  <c r="I12" i="11"/>
  <c r="I16" i="11"/>
  <c r="I10" i="11"/>
  <c r="M4" i="11"/>
  <c r="J3" i="11"/>
  <c r="K3" i="11" s="1"/>
  <c r="L3" i="11" s="1"/>
  <c r="I3" i="11"/>
  <c r="M9" i="11"/>
  <c r="J4" i="11"/>
  <c r="K4" i="11" s="1"/>
  <c r="L4" i="11" s="1"/>
  <c r="I13" i="11"/>
  <c r="M12" i="11"/>
  <c r="M15" i="11"/>
  <c r="M11" i="12"/>
  <c r="M3" i="12"/>
  <c r="I6" i="12"/>
  <c r="I14" i="12"/>
  <c r="M9" i="12"/>
  <c r="M16" i="12"/>
  <c r="J16" i="12"/>
  <c r="K16" i="12" s="1"/>
  <c r="L16" i="12" s="1"/>
  <c r="I4" i="12"/>
  <c r="J9" i="12"/>
  <c r="K9" i="12" s="1"/>
  <c r="L9" i="12" s="1"/>
  <c r="I7" i="12"/>
  <c r="I9" i="12"/>
  <c r="J3" i="12"/>
  <c r="K3" i="12" s="1"/>
  <c r="L3" i="12" s="1"/>
  <c r="I12" i="12"/>
  <c r="M12" i="12"/>
  <c r="J10" i="13"/>
  <c r="K10" i="13" s="1"/>
  <c r="L10" i="13" s="1"/>
  <c r="I10" i="13"/>
  <c r="M10" i="13"/>
  <c r="J14" i="13"/>
  <c r="K14" i="13" s="1"/>
  <c r="L14" i="13" s="1"/>
  <c r="M14" i="13"/>
  <c r="I14" i="13"/>
  <c r="I15" i="13"/>
  <c r="M15" i="13"/>
  <c r="J15" i="13"/>
  <c r="K15" i="13" s="1"/>
  <c r="L15" i="13" s="1"/>
  <c r="L8" i="13"/>
  <c r="J2" i="13"/>
  <c r="K2" i="13" s="1"/>
  <c r="L2" i="13" s="1"/>
  <c r="I2" i="13"/>
  <c r="M2" i="13"/>
  <c r="J3" i="13"/>
  <c r="K3" i="13" s="1"/>
  <c r="L3" i="13" s="1"/>
  <c r="I12" i="13"/>
  <c r="M12" i="13"/>
  <c r="J12" i="13"/>
  <c r="K12" i="13" s="1"/>
  <c r="L12" i="13" s="1"/>
  <c r="I16" i="13"/>
  <c r="J7" i="13"/>
  <c r="K7" i="13" s="1"/>
  <c r="L7" i="13" s="1"/>
  <c r="I7" i="13"/>
  <c r="M7" i="13"/>
  <c r="I4" i="13"/>
  <c r="J4" i="13"/>
  <c r="K4" i="13" s="1"/>
  <c r="L4" i="13" s="1"/>
  <c r="M4" i="13"/>
  <c r="J9" i="13"/>
  <c r="K9" i="13" s="1"/>
  <c r="L9" i="13" s="1"/>
  <c r="I9" i="13"/>
  <c r="M9" i="13"/>
  <c r="J6" i="13"/>
  <c r="K6" i="13" s="1"/>
  <c r="L6" i="13" s="1"/>
  <c r="I6" i="13"/>
  <c r="M6" i="13"/>
  <c r="I3" i="13"/>
  <c r="L13" i="13"/>
  <c r="L11" i="13"/>
  <c r="J6" i="12"/>
  <c r="K6" i="12" s="1"/>
  <c r="L6" i="12" s="1"/>
  <c r="M6" i="12"/>
  <c r="I11" i="12"/>
  <c r="I3" i="12"/>
  <c r="J4" i="12"/>
  <c r="K4" i="12" s="1"/>
  <c r="L4" i="12" s="1"/>
  <c r="M4" i="12"/>
  <c r="J14" i="12"/>
  <c r="K14" i="12" s="1"/>
  <c r="L14" i="12" s="1"/>
  <c r="M14" i="12"/>
  <c r="J11" i="12"/>
  <c r="K11" i="12" s="1"/>
  <c r="L11" i="12" s="1"/>
  <c r="J13" i="12"/>
  <c r="K13" i="12" s="1"/>
  <c r="L13" i="12" s="1"/>
  <c r="I13" i="12"/>
  <c r="M13" i="12"/>
  <c r="J10" i="12"/>
  <c r="K10" i="12" s="1"/>
  <c r="L10" i="12" s="1"/>
  <c r="I10" i="12"/>
  <c r="M10" i="12"/>
  <c r="J15" i="12"/>
  <c r="K15" i="12" s="1"/>
  <c r="L15" i="12" s="1"/>
  <c r="I15" i="12"/>
  <c r="M15" i="12"/>
  <c r="M8" i="12"/>
  <c r="J8" i="12"/>
  <c r="K8" i="12" s="1"/>
  <c r="L8" i="12" s="1"/>
  <c r="I8" i="12"/>
  <c r="I5" i="12"/>
  <c r="M5" i="12"/>
  <c r="J5" i="12"/>
  <c r="K5" i="12" s="1"/>
  <c r="L5" i="12" s="1"/>
  <c r="M7" i="12"/>
  <c r="J7" i="12"/>
  <c r="K7" i="12" s="1"/>
  <c r="L7" i="12" s="1"/>
  <c r="J2" i="12"/>
  <c r="K2" i="12" s="1"/>
  <c r="L2" i="12" s="1"/>
  <c r="I2" i="12"/>
  <c r="M2" i="12"/>
  <c r="J12" i="12"/>
  <c r="K12" i="12" s="1"/>
  <c r="L12" i="12" s="1"/>
  <c r="I11" i="11"/>
  <c r="J11" i="11"/>
  <c r="K11" i="11" s="1"/>
  <c r="L11" i="11" s="1"/>
  <c r="I6" i="10"/>
  <c r="M3" i="10"/>
  <c r="J3" i="10"/>
  <c r="K3" i="10" s="1"/>
  <c r="L3" i="10" s="1"/>
  <c r="M12" i="10"/>
  <c r="J11" i="10"/>
  <c r="K11" i="10" s="1"/>
  <c r="L11" i="10" s="1"/>
  <c r="I11" i="10"/>
  <c r="M10" i="10"/>
  <c r="L14" i="10"/>
  <c r="M8" i="10"/>
  <c r="J8" i="10"/>
  <c r="K8" i="10" s="1"/>
  <c r="L8" i="10" s="1"/>
  <c r="I8" i="10"/>
  <c r="J15" i="10"/>
  <c r="K15" i="10" s="1"/>
  <c r="L15" i="10" s="1"/>
  <c r="I15" i="10"/>
  <c r="M15" i="10"/>
  <c r="J6" i="10"/>
  <c r="K6" i="10" s="1"/>
  <c r="L6" i="10" s="1"/>
  <c r="I5" i="10"/>
  <c r="J5" i="10"/>
  <c r="K5" i="10" s="1"/>
  <c r="L5" i="10" s="1"/>
  <c r="M5" i="10"/>
  <c r="J2" i="10"/>
  <c r="K2" i="10" s="1"/>
  <c r="L2" i="10" s="1"/>
  <c r="I2" i="10"/>
  <c r="J12" i="10"/>
  <c r="K12" i="10" s="1"/>
  <c r="L12" i="10" s="1"/>
  <c r="I7" i="10"/>
  <c r="J7" i="10"/>
  <c r="K7" i="10" s="1"/>
  <c r="L7" i="10" s="1"/>
  <c r="M7" i="10"/>
  <c r="J10" i="10"/>
  <c r="K10" i="10" s="1"/>
  <c r="L10" i="10" s="1"/>
  <c r="I10" i="10"/>
  <c r="J13" i="10"/>
  <c r="K13" i="10" s="1"/>
  <c r="L13" i="10" s="1"/>
  <c r="I13" i="10"/>
  <c r="M13" i="10"/>
  <c r="L16" i="10"/>
  <c r="J4" i="10"/>
  <c r="K4" i="10" s="1"/>
  <c r="L4" i="10" s="1"/>
  <c r="C14" i="7"/>
  <c r="C13" i="7"/>
  <c r="C12" i="7"/>
  <c r="F3" i="7" s="1"/>
  <c r="E4" i="7"/>
  <c r="D4" i="7" s="1"/>
  <c r="N4" i="7" s="1"/>
  <c r="E3" i="7"/>
  <c r="D3" i="7" s="1"/>
  <c r="N3" i="7" s="1"/>
  <c r="E2" i="7"/>
  <c r="D2" i="7" s="1"/>
  <c r="N2" i="7" s="1"/>
  <c r="H2" i="7" l="1"/>
  <c r="H4" i="7"/>
  <c r="G3" i="7"/>
  <c r="G4" i="7"/>
  <c r="G2" i="7"/>
  <c r="C15" i="7"/>
  <c r="H3" i="7"/>
  <c r="F2" i="7"/>
  <c r="F4" i="7"/>
  <c r="J3" i="7" l="1"/>
  <c r="K3" i="7" s="1"/>
  <c r="L3" i="7" s="1"/>
  <c r="M3" i="7"/>
  <c r="I3" i="7"/>
  <c r="I4" i="7"/>
  <c r="J4" i="7"/>
  <c r="K4" i="7" s="1"/>
  <c r="L4" i="7" s="1"/>
  <c r="M4" i="7"/>
  <c r="I2" i="7"/>
  <c r="M2" i="7"/>
  <c r="J2" i="7"/>
  <c r="K2" i="7" s="1"/>
  <c r="L2" i="7" s="1"/>
  <c r="C12" i="4"/>
  <c r="G3" i="4" s="1"/>
  <c r="C11" i="4"/>
  <c r="F3" i="4" s="1"/>
  <c r="E2" i="4"/>
  <c r="D2" i="4" s="1"/>
  <c r="N2" i="4" s="1"/>
  <c r="H2" i="4" l="1"/>
  <c r="H3" i="4"/>
  <c r="I3" i="4" s="1"/>
  <c r="G2" i="4"/>
  <c r="C14" i="4"/>
  <c r="F2" i="4"/>
  <c r="J3" i="4" l="1"/>
  <c r="K3" i="4" s="1"/>
  <c r="L3" i="4" s="1"/>
  <c r="M3" i="4"/>
  <c r="J2" i="4"/>
  <c r="K2" i="4" s="1"/>
  <c r="L2" i="4" s="1"/>
  <c r="I2" i="4"/>
  <c r="M2" i="4"/>
</calcChain>
</file>

<file path=xl/sharedStrings.xml><?xml version="1.0" encoding="utf-8"?>
<sst xmlns="http://schemas.openxmlformats.org/spreadsheetml/2006/main" count="176" uniqueCount="49">
  <si>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</si>
  <si>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</si>
  <si>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</si>
  <si>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</si>
  <si>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</si>
  <si>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</si>
  <si>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</si>
  <si>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</si>
  <si>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</si>
  <si>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</si>
  <si>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</si>
  <si>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</si>
  <si>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</si>
  <si>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</si>
  <si>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</si>
  <si>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</si>
  <si>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</si>
  <si>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</si>
  <si>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</si>
  <si>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</si>
  <si>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</si>
  <si>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</si>
  <si>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</si>
  <si>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</si>
  <si>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</si>
  <si>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Grids = 0</t>
  </si>
  <si>
    <t>startx</t>
  </si>
  <si>
    <t>starty</t>
  </si>
  <si>
    <t>length</t>
  </si>
  <si>
    <t>refXstart</t>
  </si>
  <si>
    <t>refXend</t>
  </si>
  <si>
    <t>refYstart</t>
  </si>
  <si>
    <t>refYend</t>
  </si>
  <si>
    <t>Grids = 1</t>
  </si>
  <si>
    <t>Alpha</t>
  </si>
  <si>
    <t>N1</t>
  </si>
  <si>
    <t>M1</t>
  </si>
  <si>
    <t>Grids = 2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</si>
  <si>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</si>
  <si>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</si>
  <si>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</si>
  <si>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</si>
  <si>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</si>
  <si>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</si>
  <si>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</si>
  <si>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</si>
  <si>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</si>
  <si>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</si>
  <si>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2D Aerofoil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</si>
</sst>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6"/>
  <sheetViews>
    <sheetView tabSelected="1" topLeftCell="A16" zoomScale="115" zoomScaleNormal="115" workbookViewId="0">
      <selection activeCell="K34" sqref="K3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6</v>
      </c>
      <c r="B2" s="4">
        <v>4</v>
      </c>
      <c r="C2" s="4">
        <v>1</v>
      </c>
      <c r="D2" s="5">
        <f t="shared" ref="D2:D16" si="0">E2/$B$19</f>
        <v>1</v>
      </c>
      <c r="E2" s="5">
        <f t="shared" ref="E2:E16" si="1">A2*B2*C2</f>
        <v>24</v>
      </c>
      <c r="F2" s="5">
        <f t="shared" ref="F2:F16" si="2">($C$24/A2)+2</f>
        <v>252</v>
      </c>
      <c r="G2" s="5">
        <f t="shared" ref="G2:G16" si="3">($C$25/B2)+2</f>
        <v>377</v>
      </c>
      <c r="H2" s="5">
        <f t="shared" ref="H2:H16" si="4">($C$26/C2)+2</f>
        <v>3</v>
      </c>
      <c r="I2" s="5">
        <f t="shared" ref="I2:I16" si="5">F2*G2*H2</f>
        <v>285012</v>
      </c>
      <c r="J2" s="5">
        <f t="shared" ref="J2:J16" si="6">4*F2*G2+4*G2*H2+4*F2*H2</f>
        <v>387564</v>
      </c>
      <c r="K2" s="5">
        <f t="shared" ref="K2:K16" si="7">J2*E2</f>
        <v>9301536</v>
      </c>
      <c r="L2" s="5">
        <f t="shared" ref="L2:L16" si="8">K2/$C$27*100</f>
        <v>413.40159999999997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12</v>
      </c>
      <c r="B3" s="4">
        <v>4</v>
      </c>
      <c r="C3" s="4">
        <v>1</v>
      </c>
      <c r="D3" s="5">
        <f t="shared" si="0"/>
        <v>2</v>
      </c>
      <c r="E3" s="5">
        <f t="shared" si="1"/>
        <v>48</v>
      </c>
      <c r="F3" s="5">
        <f t="shared" si="2"/>
        <v>127</v>
      </c>
      <c r="G3" s="5">
        <f t="shared" si="3"/>
        <v>377</v>
      </c>
      <c r="H3" s="5">
        <f t="shared" si="4"/>
        <v>3</v>
      </c>
      <c r="I3" s="5">
        <f t="shared" si="5"/>
        <v>143637</v>
      </c>
      <c r="J3" s="5">
        <f t="shared" si="6"/>
        <v>197564</v>
      </c>
      <c r="K3" s="5">
        <f t="shared" si="7"/>
        <v>9483072</v>
      </c>
      <c r="L3" s="5">
        <f t="shared" si="8"/>
        <v>421.46986666666669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6</v>
      </c>
      <c r="C4" s="4">
        <v>1</v>
      </c>
      <c r="D4" s="5">
        <f t="shared" si="0"/>
        <v>3</v>
      </c>
      <c r="E4" s="5">
        <f t="shared" si="1"/>
        <v>72</v>
      </c>
      <c r="F4" s="5">
        <f t="shared" si="2"/>
        <v>127</v>
      </c>
      <c r="G4" s="5">
        <f t="shared" si="3"/>
        <v>252</v>
      </c>
      <c r="H4" s="5">
        <f t="shared" si="4"/>
        <v>3</v>
      </c>
      <c r="I4" s="5">
        <f t="shared" si="5"/>
        <v>96012</v>
      </c>
      <c r="J4" s="5">
        <f t="shared" si="6"/>
        <v>132564</v>
      </c>
      <c r="K4" s="5">
        <f t="shared" si="7"/>
        <v>9544608</v>
      </c>
      <c r="L4" s="5">
        <f t="shared" si="8"/>
        <v>424.20479999999998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12</v>
      </c>
      <c r="B5" s="4">
        <v>10</v>
      </c>
      <c r="C5" s="4">
        <v>1</v>
      </c>
      <c r="D5" s="5">
        <f t="shared" si="0"/>
        <v>5</v>
      </c>
      <c r="E5" s="5">
        <f t="shared" si="1"/>
        <v>120</v>
      </c>
      <c r="F5" s="5">
        <f t="shared" si="2"/>
        <v>127</v>
      </c>
      <c r="G5" s="5">
        <f t="shared" si="3"/>
        <v>152</v>
      </c>
      <c r="H5" s="5">
        <f t="shared" si="4"/>
        <v>3</v>
      </c>
      <c r="I5" s="5">
        <f t="shared" si="5"/>
        <v>57912</v>
      </c>
      <c r="J5" s="5">
        <f t="shared" si="6"/>
        <v>80564</v>
      </c>
      <c r="K5" s="5">
        <f t="shared" si="7"/>
        <v>9667680</v>
      </c>
      <c r="L5" s="5">
        <f t="shared" si="8"/>
        <v>429.67466666666667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5</v>
      </c>
      <c r="C6" s="4">
        <v>8</v>
      </c>
      <c r="D6" s="5">
        <f t="shared" si="0"/>
        <v>20</v>
      </c>
      <c r="E6" s="5">
        <f t="shared" si="1"/>
        <v>480</v>
      </c>
      <c r="F6" s="5">
        <f t="shared" si="2"/>
        <v>127</v>
      </c>
      <c r="G6" s="5">
        <f t="shared" si="3"/>
        <v>302</v>
      </c>
      <c r="H6" s="5">
        <f t="shared" si="4"/>
        <v>2.125</v>
      </c>
      <c r="I6" s="5">
        <f t="shared" si="5"/>
        <v>81502.25</v>
      </c>
      <c r="J6" s="5">
        <f t="shared" si="6"/>
        <v>157062.5</v>
      </c>
      <c r="K6" s="5">
        <f t="shared" si="7"/>
        <v>75390000</v>
      </c>
      <c r="L6" s="5">
        <f t="shared" si="8"/>
        <v>3350.666666666667</v>
      </c>
      <c r="M6" s="6" t="b">
        <f t="shared" si="10"/>
        <v>0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127</v>
      </c>
      <c r="G7" s="5">
        <f t="shared" si="3"/>
        <v>127</v>
      </c>
      <c r="H7" s="5">
        <f t="shared" si="4"/>
        <v>2.1</v>
      </c>
      <c r="I7" s="5">
        <f t="shared" si="5"/>
        <v>33870.9</v>
      </c>
      <c r="J7" s="5">
        <f t="shared" si="6"/>
        <v>66649.600000000006</v>
      </c>
      <c r="K7" s="5">
        <f t="shared" si="7"/>
        <v>95975424.000000015</v>
      </c>
      <c r="L7" s="5">
        <f t="shared" si="8"/>
        <v>4265.5744000000004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127</v>
      </c>
      <c r="G8" s="5">
        <f t="shared" si="3"/>
        <v>152</v>
      </c>
      <c r="H8" s="5">
        <f t="shared" si="4"/>
        <v>2.5</v>
      </c>
      <c r="I8" s="5">
        <f t="shared" si="5"/>
        <v>48260</v>
      </c>
      <c r="J8" s="5">
        <f t="shared" si="6"/>
        <v>80006</v>
      </c>
      <c r="K8" s="5">
        <f t="shared" si="7"/>
        <v>19201440</v>
      </c>
      <c r="L8" s="5">
        <f t="shared" si="8"/>
        <v>853.39733333333334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189.5</v>
      </c>
      <c r="G9" s="5">
        <f t="shared" si="3"/>
        <v>302</v>
      </c>
      <c r="H9" s="5">
        <f t="shared" si="4"/>
        <v>2.25</v>
      </c>
      <c r="I9" s="5">
        <f t="shared" si="5"/>
        <v>128765.25</v>
      </c>
      <c r="J9" s="5">
        <f t="shared" si="6"/>
        <v>233339.5</v>
      </c>
      <c r="K9" s="5">
        <f t="shared" si="7"/>
        <v>37334320</v>
      </c>
      <c r="L9" s="5">
        <f t="shared" si="8"/>
        <v>1659.3031111111109</v>
      </c>
      <c r="M9" s="6" t="b">
        <f t="shared" si="11"/>
        <v>0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152</v>
      </c>
      <c r="G10" s="5">
        <f t="shared" si="3"/>
        <v>377</v>
      </c>
      <c r="H10" s="5">
        <f t="shared" si="4"/>
        <v>2.25</v>
      </c>
      <c r="I10" s="5">
        <f t="shared" si="5"/>
        <v>128934</v>
      </c>
      <c r="J10" s="5">
        <f t="shared" si="6"/>
        <v>233977</v>
      </c>
      <c r="K10" s="5">
        <f t="shared" si="7"/>
        <v>37436320</v>
      </c>
      <c r="L10" s="5">
        <f t="shared" si="8"/>
        <v>1663.8364444444444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95.75</v>
      </c>
      <c r="G11" s="5">
        <f t="shared" si="3"/>
        <v>302</v>
      </c>
      <c r="H11" s="5">
        <f t="shared" si="4"/>
        <v>2.5</v>
      </c>
      <c r="I11" s="5">
        <f t="shared" si="5"/>
        <v>72291.25</v>
      </c>
      <c r="J11" s="5">
        <f t="shared" si="6"/>
        <v>119643.5</v>
      </c>
      <c r="K11" s="5">
        <f t="shared" si="7"/>
        <v>19142960</v>
      </c>
      <c r="L11" s="5">
        <f t="shared" si="8"/>
        <v>850.79822222222231</v>
      </c>
      <c r="M11" s="6" t="b">
        <f t="shared" si="11"/>
        <v>0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189.5</v>
      </c>
      <c r="G12" s="5">
        <f t="shared" si="3"/>
        <v>189.5</v>
      </c>
      <c r="H12" s="5">
        <f t="shared" si="4"/>
        <v>2.1666666666666665</v>
      </c>
      <c r="I12" s="5">
        <f t="shared" si="5"/>
        <v>77805.541666666657</v>
      </c>
      <c r="J12" s="5">
        <f t="shared" si="6"/>
        <v>146925.66666666669</v>
      </c>
      <c r="K12" s="5">
        <f t="shared" si="7"/>
        <v>56419456.000000007</v>
      </c>
      <c r="L12" s="5">
        <f t="shared" si="8"/>
        <v>2507.5313777777778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95.75</v>
      </c>
      <c r="G13" s="5">
        <f t="shared" si="3"/>
        <v>377</v>
      </c>
      <c r="H13" s="5">
        <f t="shared" si="4"/>
        <v>2.25</v>
      </c>
      <c r="I13" s="5">
        <f t="shared" si="5"/>
        <v>81219.9375</v>
      </c>
      <c r="J13" s="5">
        <f t="shared" si="6"/>
        <v>148645.75</v>
      </c>
      <c r="K13" s="5">
        <f t="shared" si="7"/>
        <v>38053312</v>
      </c>
      <c r="L13" s="5">
        <f t="shared" si="8"/>
        <v>1691.2583111111112</v>
      </c>
      <c r="M13" s="6" t="b">
        <f t="shared" si="11"/>
        <v>0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189.5</v>
      </c>
      <c r="G14" s="5">
        <f t="shared" si="3"/>
        <v>189.5</v>
      </c>
      <c r="H14" s="5">
        <f t="shared" si="4"/>
        <v>2.25</v>
      </c>
      <c r="I14" s="5">
        <f t="shared" si="5"/>
        <v>80798.0625</v>
      </c>
      <c r="J14" s="5">
        <f t="shared" si="6"/>
        <v>147052</v>
      </c>
      <c r="K14" s="5">
        <f t="shared" si="7"/>
        <v>37645312</v>
      </c>
      <c r="L14" s="5">
        <f t="shared" si="8"/>
        <v>1673.1249777777775</v>
      </c>
      <c r="M14" s="6" t="b">
        <f t="shared" si="11"/>
        <v>0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95.75</v>
      </c>
      <c r="G15" s="5">
        <f t="shared" si="3"/>
        <v>152</v>
      </c>
      <c r="H15" s="5">
        <f t="shared" si="4"/>
        <v>2.5</v>
      </c>
      <c r="I15" s="5">
        <f t="shared" si="5"/>
        <v>36385</v>
      </c>
      <c r="J15" s="5">
        <f t="shared" si="6"/>
        <v>60693.5</v>
      </c>
      <c r="K15" s="5">
        <f t="shared" si="7"/>
        <v>19421920</v>
      </c>
      <c r="L15" s="5">
        <f t="shared" si="8"/>
        <v>863.19644444444441</v>
      </c>
      <c r="M15" s="6" t="b">
        <f t="shared" si="11"/>
        <v>0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152</v>
      </c>
      <c r="G16" s="5">
        <f t="shared" si="3"/>
        <v>189.5</v>
      </c>
      <c r="H16" s="5">
        <f t="shared" si="4"/>
        <v>2.25</v>
      </c>
      <c r="I16" s="5">
        <f t="shared" si="5"/>
        <v>64809</v>
      </c>
      <c r="J16" s="5">
        <f t="shared" si="6"/>
        <v>118289.5</v>
      </c>
      <c r="K16" s="5">
        <f t="shared" si="7"/>
        <v>37852640</v>
      </c>
      <c r="L16" s="5">
        <f t="shared" si="8"/>
        <v>1682.3395555555558</v>
      </c>
      <c r="M16" s="6" t="b">
        <f t="shared" si="11"/>
        <v>0</v>
      </c>
      <c r="N16" s="6" t="b">
        <f t="shared" si="9"/>
        <v>0</v>
      </c>
    </row>
    <row r="19" spans="1:11" ht="26.4" x14ac:dyDescent="0.25">
      <c r="A19" s="11" t="s">
        <v>9</v>
      </c>
      <c r="B19" s="14">
        <v>24</v>
      </c>
      <c r="D19" s="9" t="s">
        <v>23</v>
      </c>
    </row>
    <row r="20" spans="1:11" ht="26.4" x14ac:dyDescent="0.25">
      <c r="A20" s="2" t="s">
        <v>10</v>
      </c>
      <c r="B20" s="14">
        <v>100</v>
      </c>
      <c r="D20" s="10" t="s">
        <v>18</v>
      </c>
      <c r="F20" t="s">
        <v>48</v>
      </c>
    </row>
    <row r="21" spans="1:11" x14ac:dyDescent="0.25">
      <c r="A21" t="s">
        <v>34</v>
      </c>
      <c r="B21" s="14">
        <v>30</v>
      </c>
      <c r="F21" t="s">
        <v>25</v>
      </c>
      <c r="H21" t="s">
        <v>33</v>
      </c>
      <c r="J21" t="s">
        <v>37</v>
      </c>
    </row>
    <row r="22" spans="1:11" x14ac:dyDescent="0.25">
      <c r="F22" t="s">
        <v>26</v>
      </c>
      <c r="G22" s="13">
        <f>0.5*($C$24-$B$20*COS($B$21*PI()/180))</f>
        <v>706.6987298107781</v>
      </c>
      <c r="H22" t="s">
        <v>29</v>
      </c>
      <c r="I22" s="13">
        <f>$C$24/4</f>
        <v>375</v>
      </c>
      <c r="J22" t="s">
        <v>38</v>
      </c>
      <c r="K22" s="13">
        <f>$C$24/4</f>
        <v>375</v>
      </c>
    </row>
    <row r="23" spans="1:11" x14ac:dyDescent="0.25">
      <c r="A23" s="1"/>
      <c r="B23" s="1" t="s">
        <v>11</v>
      </c>
      <c r="C23" s="1" t="s">
        <v>12</v>
      </c>
      <c r="F23" t="s">
        <v>27</v>
      </c>
      <c r="G23" s="13">
        <f>0.5*($C$24-$B$20*SIN($B$21*PI()/180))</f>
        <v>725</v>
      </c>
      <c r="H23" t="s">
        <v>30</v>
      </c>
      <c r="I23" s="13">
        <f>3*$C$24/4</f>
        <v>1125</v>
      </c>
      <c r="J23" t="s">
        <v>41</v>
      </c>
      <c r="K23" s="13">
        <f>3*$C$24/4</f>
        <v>1125</v>
      </c>
    </row>
    <row r="24" spans="1:11" x14ac:dyDescent="0.25">
      <c r="A24" s="1" t="s">
        <v>4</v>
      </c>
      <c r="B24" s="15">
        <v>15</v>
      </c>
      <c r="C24" s="3">
        <f>$B$20*B24</f>
        <v>1500</v>
      </c>
      <c r="E24" s="12"/>
      <c r="F24" t="s">
        <v>28</v>
      </c>
      <c r="G24" s="12">
        <f>B20*COS(B21*PI()/180)</f>
        <v>86.602540378443877</v>
      </c>
      <c r="H24" s="12" t="s">
        <v>31</v>
      </c>
      <c r="I24" s="13">
        <f>$C$25/4</f>
        <v>375</v>
      </c>
      <c r="J24" s="12" t="s">
        <v>40</v>
      </c>
      <c r="K24" s="13">
        <f>$C$25/4</f>
        <v>375</v>
      </c>
    </row>
    <row r="25" spans="1:11" x14ac:dyDescent="0.25">
      <c r="A25" s="1" t="s">
        <v>5</v>
      </c>
      <c r="B25" s="15">
        <v>15</v>
      </c>
      <c r="C25" s="3">
        <f t="shared" ref="C25" si="12">$B$20*B25</f>
        <v>1500</v>
      </c>
      <c r="E25" s="12"/>
      <c r="H25" s="12" t="s">
        <v>32</v>
      </c>
      <c r="I25" s="13">
        <f>3*$C$25/4</f>
        <v>1125</v>
      </c>
      <c r="J25" s="12" t="s">
        <v>42</v>
      </c>
      <c r="K25" s="13">
        <f>3*$C$25/4</f>
        <v>1125</v>
      </c>
    </row>
    <row r="26" spans="1:11" x14ac:dyDescent="0.25">
      <c r="A26" s="1" t="s">
        <v>6</v>
      </c>
      <c r="B26" s="15">
        <v>0</v>
      </c>
      <c r="C26" s="3">
        <f>IF(B26=0,1,$B$20*B26)</f>
        <v>1</v>
      </c>
      <c r="H26" t="s">
        <v>35</v>
      </c>
      <c r="I26" s="13">
        <f>($I$23-$I$22+1)*2</f>
        <v>1502</v>
      </c>
      <c r="J26" t="s">
        <v>35</v>
      </c>
      <c r="K26" s="13">
        <f>($I$23-$I$22+1)*2</f>
        <v>1502</v>
      </c>
    </row>
    <row r="27" spans="1:11" x14ac:dyDescent="0.25">
      <c r="B27" s="1" t="s">
        <v>13</v>
      </c>
      <c r="C27" s="3">
        <f>C24*C25*C26</f>
        <v>2250000</v>
      </c>
      <c r="H27" t="s">
        <v>36</v>
      </c>
      <c r="I27" s="13">
        <f>($I$25-$I$24+1)*2</f>
        <v>1502</v>
      </c>
      <c r="J27" t="s">
        <v>36</v>
      </c>
      <c r="K27" s="13">
        <f>($I$25-$I$24+1)*2</f>
        <v>1502</v>
      </c>
    </row>
    <row r="28" spans="1:11" x14ac:dyDescent="0.25">
      <c r="H28" t="s">
        <v>26</v>
      </c>
      <c r="I28" s="13">
        <f>0.5*($I$26-$B$20*2*COS($B$21*PI()/180))</f>
        <v>664.3974596215561</v>
      </c>
      <c r="J28" t="s">
        <v>43</v>
      </c>
      <c r="K28" s="13">
        <f>($K$26/4)</f>
        <v>375.5</v>
      </c>
    </row>
    <row r="29" spans="1:11" x14ac:dyDescent="0.25">
      <c r="H29" s="12" t="s">
        <v>27</v>
      </c>
      <c r="I29" s="13">
        <f>0.5*($I$26-$B$20*2*SIN($B$21*PI()/180))</f>
        <v>701</v>
      </c>
      <c r="J29" t="s">
        <v>39</v>
      </c>
      <c r="K29" s="13">
        <f>(3*$K$26/4)</f>
        <v>1126.5</v>
      </c>
    </row>
    <row r="30" spans="1:11" x14ac:dyDescent="0.25">
      <c r="H30" s="12" t="s">
        <v>28</v>
      </c>
      <c r="I30" s="13">
        <f>$B$20*2*COS($B$21*PI()/180)</f>
        <v>173.20508075688775</v>
      </c>
      <c r="J30" s="12" t="s">
        <v>44</v>
      </c>
      <c r="K30" s="13">
        <f>($K$27/4)</f>
        <v>375.5</v>
      </c>
    </row>
    <row r="31" spans="1:11" x14ac:dyDescent="0.25">
      <c r="H31" s="12"/>
      <c r="J31" s="12" t="s">
        <v>45</v>
      </c>
      <c r="K31" s="13">
        <f>(3*$K$27/4)</f>
        <v>1126.5</v>
      </c>
    </row>
    <row r="32" spans="1:11" x14ac:dyDescent="0.25">
      <c r="J32" t="s">
        <v>46</v>
      </c>
      <c r="K32" s="13">
        <f>($K$29-$K$28+1)*2</f>
        <v>1504</v>
      </c>
    </row>
    <row r="33" spans="8:11" x14ac:dyDescent="0.25">
      <c r="H33" s="12"/>
      <c r="J33" t="s">
        <v>47</v>
      </c>
      <c r="K33" s="13">
        <f>($K$31-$K$30+1)*2</f>
        <v>1504</v>
      </c>
    </row>
    <row r="34" spans="8:11" x14ac:dyDescent="0.25">
      <c r="H34" s="12"/>
      <c r="J34" t="s">
        <v>26</v>
      </c>
      <c r="K34" s="13">
        <f>0.5*($K$32-$B$20*4*COS($B$21*PI()/180))</f>
        <v>578.79491924311219</v>
      </c>
    </row>
    <row r="35" spans="8:11" x14ac:dyDescent="0.25">
      <c r="J35" s="12" t="s">
        <v>27</v>
      </c>
      <c r="K35" s="13">
        <f>0.5*($K$33-$B$20*4*SIN($B$21*PI()/180))</f>
        <v>652</v>
      </c>
    </row>
    <row r="36" spans="8:11" x14ac:dyDescent="0.25">
      <c r="J36" s="12" t="s">
        <v>28</v>
      </c>
      <c r="K36" s="13">
        <f>$B$20*4*COS($B$21*PI()/180)</f>
        <v>346.41016151377551</v>
      </c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4"/>
  <sheetViews>
    <sheetView topLeftCell="A16" zoomScale="115" zoomScaleNormal="115" workbookViewId="0">
      <selection activeCell="E32" sqref="E32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189.5</v>
      </c>
      <c r="G2" s="5">
        <f t="shared" ref="G2:G16" si="3">($C$25/B2)+2</f>
        <v>152</v>
      </c>
      <c r="H2" s="5">
        <f t="shared" ref="H2:H16" si="4">($C$26/C2)+2</f>
        <v>302</v>
      </c>
      <c r="I2" s="5">
        <f t="shared" ref="I2:I16" si="5">F2*G2*H2</f>
        <v>8698808</v>
      </c>
      <c r="J2" s="5">
        <f t="shared" ref="J2:J16" si="6">4*F2*G2+4*G2*H2+4*F2*H2</f>
        <v>527748</v>
      </c>
      <c r="K2" s="5">
        <f t="shared" ref="K2:K16" si="7">J2*E2</f>
        <v>33775872</v>
      </c>
      <c r="L2" s="5">
        <f t="shared" ref="L2:L16" si="8">K2/$C$27*100</f>
        <v>6.2547911111111114</v>
      </c>
      <c r="M2" s="6" t="b">
        <f>IF((F2-FLOOR(F2,1))=0,IF((G2-FLOOR(G2,1))=0,IF((H2-FLOOR(H2,1))=0,TRUE,FALSE),FALSE),FALSE)</f>
        <v>0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189.5</v>
      </c>
      <c r="G3" s="5">
        <f t="shared" si="3"/>
        <v>152</v>
      </c>
      <c r="H3" s="5">
        <f t="shared" si="4"/>
        <v>152</v>
      </c>
      <c r="I3" s="5">
        <f t="shared" si="5"/>
        <v>4378208</v>
      </c>
      <c r="J3" s="5">
        <f t="shared" si="6"/>
        <v>322848</v>
      </c>
      <c r="K3" s="5">
        <f t="shared" si="7"/>
        <v>41324544</v>
      </c>
      <c r="L3" s="5">
        <f t="shared" si="8"/>
        <v>7.6526933333333336</v>
      </c>
      <c r="M3" s="6" t="b">
        <f>IF((F3-FLOOR(F3,1))=0,IF((G3-FLOOR(G3,1))=0,IF((H3-FLOOR(H3,1))=0,TRUE,FALSE),FALSE),FALSE)</f>
        <v>0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127</v>
      </c>
      <c r="G4" s="5">
        <f t="shared" si="3"/>
        <v>152</v>
      </c>
      <c r="H4" s="5">
        <f t="shared" si="4"/>
        <v>152</v>
      </c>
      <c r="I4" s="5">
        <f t="shared" si="5"/>
        <v>2934208</v>
      </c>
      <c r="J4" s="5">
        <f t="shared" si="6"/>
        <v>246848</v>
      </c>
      <c r="K4" s="5">
        <f t="shared" si="7"/>
        <v>47394816</v>
      </c>
      <c r="L4" s="5">
        <f t="shared" si="8"/>
        <v>8.7768177777777776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16</v>
      </c>
      <c r="B5" s="4">
        <v>4</v>
      </c>
      <c r="C5" s="4">
        <v>4</v>
      </c>
      <c r="D5" s="5">
        <f t="shared" si="0"/>
        <v>4</v>
      </c>
      <c r="E5" s="5">
        <f t="shared" si="1"/>
        <v>256</v>
      </c>
      <c r="F5" s="5">
        <f t="shared" si="2"/>
        <v>95.75</v>
      </c>
      <c r="G5" s="5">
        <f t="shared" si="3"/>
        <v>152</v>
      </c>
      <c r="H5" s="5">
        <f t="shared" si="4"/>
        <v>152</v>
      </c>
      <c r="I5" s="5">
        <f t="shared" si="5"/>
        <v>2212208</v>
      </c>
      <c r="J5" s="5">
        <f t="shared" si="6"/>
        <v>208848</v>
      </c>
      <c r="K5" s="5">
        <f t="shared" si="7"/>
        <v>53465088</v>
      </c>
      <c r="L5" s="5">
        <f t="shared" si="8"/>
        <v>9.9009422222222234</v>
      </c>
      <c r="M5" s="6" t="b">
        <f t="shared" si="10"/>
        <v>0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77</v>
      </c>
      <c r="G6" s="5">
        <f t="shared" si="3"/>
        <v>152</v>
      </c>
      <c r="H6" s="5">
        <f t="shared" si="4"/>
        <v>152</v>
      </c>
      <c r="I6" s="5">
        <f t="shared" si="5"/>
        <v>1779008</v>
      </c>
      <c r="J6" s="5">
        <f t="shared" si="6"/>
        <v>186048</v>
      </c>
      <c r="K6" s="5">
        <f t="shared" si="7"/>
        <v>59535360</v>
      </c>
      <c r="L6" s="5">
        <f t="shared" si="8"/>
        <v>11.025066666666666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377</v>
      </c>
      <c r="G7" s="5">
        <f t="shared" si="3"/>
        <v>68.666666666666671</v>
      </c>
      <c r="H7" s="5">
        <f t="shared" si="4"/>
        <v>152</v>
      </c>
      <c r="I7" s="5">
        <f t="shared" si="5"/>
        <v>3934874.666666667</v>
      </c>
      <c r="J7" s="5">
        <f t="shared" si="6"/>
        <v>374514.66666666669</v>
      </c>
      <c r="K7" s="5">
        <f t="shared" si="7"/>
        <v>53930112</v>
      </c>
      <c r="L7" s="5">
        <f t="shared" si="8"/>
        <v>9.9870577777777783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189.5</v>
      </c>
      <c r="G8" s="5">
        <f t="shared" si="3"/>
        <v>77</v>
      </c>
      <c r="H8" s="5">
        <f t="shared" si="4"/>
        <v>602</v>
      </c>
      <c r="I8" s="5">
        <f t="shared" si="5"/>
        <v>8784083</v>
      </c>
      <c r="J8" s="5">
        <f t="shared" si="6"/>
        <v>700098</v>
      </c>
      <c r="K8" s="5">
        <f t="shared" si="7"/>
        <v>44806272</v>
      </c>
      <c r="L8" s="5">
        <f t="shared" si="8"/>
        <v>8.2974577777777778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95.75</v>
      </c>
      <c r="G9" s="5">
        <f t="shared" si="3"/>
        <v>77</v>
      </c>
      <c r="H9" s="5">
        <f t="shared" si="4"/>
        <v>602</v>
      </c>
      <c r="I9" s="5">
        <f t="shared" si="5"/>
        <v>4438395.5</v>
      </c>
      <c r="J9" s="5">
        <f t="shared" si="6"/>
        <v>445473</v>
      </c>
      <c r="K9" s="5">
        <f t="shared" si="7"/>
        <v>57020544</v>
      </c>
      <c r="L9" s="5">
        <f t="shared" si="8"/>
        <v>10.55936</v>
      </c>
      <c r="M9" s="6" t="b">
        <f t="shared" si="11"/>
        <v>0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64.5</v>
      </c>
      <c r="G10" s="5">
        <f t="shared" si="3"/>
        <v>77</v>
      </c>
      <c r="H10" s="5">
        <f t="shared" si="4"/>
        <v>602</v>
      </c>
      <c r="I10" s="5">
        <f t="shared" si="5"/>
        <v>2989833</v>
      </c>
      <c r="J10" s="5">
        <f t="shared" si="6"/>
        <v>360598</v>
      </c>
      <c r="K10" s="5">
        <f t="shared" si="7"/>
        <v>69234816</v>
      </c>
      <c r="L10" s="5">
        <f t="shared" si="8"/>
        <v>12.821262222222222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48.875</v>
      </c>
      <c r="G11" s="5">
        <f t="shared" si="3"/>
        <v>77</v>
      </c>
      <c r="H11" s="5">
        <f t="shared" si="4"/>
        <v>602</v>
      </c>
      <c r="I11" s="5">
        <f t="shared" si="5"/>
        <v>2265551.75</v>
      </c>
      <c r="J11" s="5">
        <f t="shared" si="6"/>
        <v>318160.5</v>
      </c>
      <c r="K11" s="5">
        <f t="shared" si="7"/>
        <v>81449088</v>
      </c>
      <c r="L11" s="5">
        <f t="shared" si="8"/>
        <v>15.083164444444444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39.5</v>
      </c>
      <c r="G12" s="5">
        <f t="shared" si="3"/>
        <v>77</v>
      </c>
      <c r="H12" s="5">
        <f t="shared" si="4"/>
        <v>602</v>
      </c>
      <c r="I12" s="5">
        <f t="shared" si="5"/>
        <v>1830983</v>
      </c>
      <c r="J12" s="5">
        <f t="shared" si="6"/>
        <v>292698</v>
      </c>
      <c r="K12" s="5">
        <f t="shared" si="7"/>
        <v>93663360</v>
      </c>
      <c r="L12" s="5">
        <f t="shared" si="8"/>
        <v>17.345066666666668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95.75</v>
      </c>
      <c r="G13" s="5">
        <f t="shared" si="3"/>
        <v>68.666666666666671</v>
      </c>
      <c r="H13" s="5">
        <f t="shared" si="4"/>
        <v>152</v>
      </c>
      <c r="I13" s="5">
        <f t="shared" si="5"/>
        <v>999374.66666666674</v>
      </c>
      <c r="J13" s="5">
        <f t="shared" si="6"/>
        <v>126264.66666666667</v>
      </c>
      <c r="K13" s="5">
        <f t="shared" si="7"/>
        <v>72728448</v>
      </c>
      <c r="L13" s="5">
        <f t="shared" si="8"/>
        <v>13.468231111111113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377</v>
      </c>
      <c r="G14" s="5">
        <f t="shared" si="3"/>
        <v>302</v>
      </c>
      <c r="H14" s="5">
        <f t="shared" si="4"/>
        <v>302</v>
      </c>
      <c r="I14" s="5">
        <f t="shared" si="5"/>
        <v>34383908</v>
      </c>
      <c r="J14" s="5">
        <f t="shared" si="6"/>
        <v>1275648</v>
      </c>
      <c r="K14" s="5">
        <f t="shared" si="7"/>
        <v>20410368</v>
      </c>
      <c r="L14" s="5">
        <f t="shared" si="8"/>
        <v>3.7796977777777774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752</v>
      </c>
      <c r="G15" s="5">
        <f t="shared" si="3"/>
        <v>302</v>
      </c>
      <c r="H15" s="5">
        <f t="shared" si="4"/>
        <v>302</v>
      </c>
      <c r="I15" s="5">
        <f t="shared" si="5"/>
        <v>68585408</v>
      </c>
      <c r="J15" s="5">
        <f t="shared" si="6"/>
        <v>2181648</v>
      </c>
      <c r="K15" s="5">
        <f t="shared" si="7"/>
        <v>17453184</v>
      </c>
      <c r="L15" s="5">
        <f t="shared" si="8"/>
        <v>3.2320711111111109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152</v>
      </c>
      <c r="G16" s="5">
        <f t="shared" si="3"/>
        <v>77</v>
      </c>
      <c r="H16" s="5">
        <f t="shared" si="4"/>
        <v>77</v>
      </c>
      <c r="I16" s="5">
        <f t="shared" si="5"/>
        <v>901208</v>
      </c>
      <c r="J16" s="5">
        <f t="shared" si="6"/>
        <v>117348</v>
      </c>
      <c r="K16" s="5">
        <f t="shared" si="7"/>
        <v>75102720</v>
      </c>
      <c r="L16" s="5">
        <f t="shared" si="8"/>
        <v>13.90791111111111</v>
      </c>
      <c r="M16" s="6" t="b">
        <f t="shared" si="11"/>
        <v>1</v>
      </c>
      <c r="N16" s="6" t="b">
        <f t="shared" si="9"/>
        <v>1</v>
      </c>
    </row>
    <row r="19" spans="1:13" ht="26.4" x14ac:dyDescent="0.25">
      <c r="A19" s="11" t="s">
        <v>9</v>
      </c>
      <c r="B19">
        <v>64</v>
      </c>
      <c r="D19" s="9" t="s">
        <v>23</v>
      </c>
    </row>
    <row r="20" spans="1:13" ht="26.4" x14ac:dyDescent="0.25">
      <c r="A20" s="2" t="s">
        <v>10</v>
      </c>
      <c r="B20">
        <v>150</v>
      </c>
      <c r="D20" s="10" t="s">
        <v>18</v>
      </c>
    </row>
    <row r="23" spans="1:13" x14ac:dyDescent="0.25">
      <c r="A23" s="1"/>
      <c r="B23" s="1" t="s">
        <v>11</v>
      </c>
      <c r="C23" s="1" t="s">
        <v>12</v>
      </c>
      <c r="M23" s="12"/>
    </row>
    <row r="24" spans="1:13" x14ac:dyDescent="0.25">
      <c r="A24" s="1" t="s">
        <v>4</v>
      </c>
      <c r="B24" s="1">
        <v>10</v>
      </c>
      <c r="C24" s="3">
        <f>$B$20*B24</f>
        <v>1500</v>
      </c>
      <c r="E24" s="12"/>
      <c r="H24" s="12"/>
      <c r="J24" s="12"/>
    </row>
    <row r="25" spans="1:13" x14ac:dyDescent="0.25">
      <c r="A25" s="1" t="s">
        <v>5</v>
      </c>
      <c r="B25" s="1">
        <v>4</v>
      </c>
      <c r="C25" s="3">
        <f t="shared" ref="C25:C26" si="12">$B$20*B25</f>
        <v>600</v>
      </c>
      <c r="E25" s="12"/>
      <c r="H25" s="12"/>
      <c r="J25" s="12"/>
    </row>
    <row r="26" spans="1:13" x14ac:dyDescent="0.25">
      <c r="A26" s="1" t="s">
        <v>6</v>
      </c>
      <c r="B26" s="1">
        <v>4</v>
      </c>
      <c r="C26" s="3">
        <f t="shared" si="12"/>
        <v>600</v>
      </c>
      <c r="J26" s="12"/>
    </row>
    <row r="27" spans="1:13" x14ac:dyDescent="0.25">
      <c r="B27" s="1" t="s">
        <v>13</v>
      </c>
      <c r="C27" s="3">
        <f>C24*C25*C26</f>
        <v>540000000</v>
      </c>
      <c r="H27" s="12"/>
      <c r="J27" s="12"/>
    </row>
    <row r="28" spans="1:13" x14ac:dyDescent="0.25">
      <c r="H28" s="12"/>
      <c r="J28" s="12"/>
    </row>
    <row r="29" spans="1:13" x14ac:dyDescent="0.25">
      <c r="J29" s="12"/>
    </row>
    <row r="30" spans="1:13" x14ac:dyDescent="0.25">
      <c r="H30" s="12"/>
      <c r="J30" s="12"/>
    </row>
    <row r="31" spans="1:13" x14ac:dyDescent="0.25">
      <c r="H31" s="12"/>
      <c r="J31" s="12"/>
    </row>
    <row r="32" spans="1:13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1"/>
  <sheetViews>
    <sheetView zoomScale="115" zoomScaleNormal="115" workbookViewId="0">
      <selection activeCell="J21" sqref="J21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202</v>
      </c>
      <c r="G2" s="5">
        <f>($C$12/B2)+2</f>
        <v>82</v>
      </c>
      <c r="H2" s="5">
        <f>($C$13/C2)+2</f>
        <v>82</v>
      </c>
      <c r="I2" s="5">
        <f t="shared" ref="I2" si="1">F2*G2*H2</f>
        <v>1358248</v>
      </c>
      <c r="J2" s="5">
        <f t="shared" ref="J2" si="2">4*F2*G2+4*G2*H2+4*F2*H2</f>
        <v>159408</v>
      </c>
      <c r="K2" s="5">
        <f t="shared" ref="K2" si="3">J2*E2</f>
        <v>1275264</v>
      </c>
      <c r="L2" s="5">
        <f>K2/$C$14*100</f>
        <v>12.453749999999999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102</v>
      </c>
      <c r="G3" s="5">
        <f>($C$12/B3)+2</f>
        <v>82</v>
      </c>
      <c r="H3" s="5">
        <f>($C$13/C3)+2</f>
        <v>82</v>
      </c>
      <c r="I3" s="5">
        <f t="shared" ref="I3" si="5">F3*G3*H3</f>
        <v>685848</v>
      </c>
      <c r="J3" s="5">
        <f t="shared" ref="J3" si="6">4*F3*G3+4*G3*H3+4*F3*H3</f>
        <v>93808</v>
      </c>
      <c r="K3" s="5">
        <f t="shared" ref="K3" si="7">J3*E3</f>
        <v>1500928</v>
      </c>
      <c r="L3" s="5">
        <f>K3/$C$14*100</f>
        <v>14.657500000000001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40</v>
      </c>
      <c r="D7" s="10" t="s">
        <v>18</v>
      </c>
    </row>
    <row r="10" spans="1:14" x14ac:dyDescent="0.25">
      <c r="A10" s="1"/>
      <c r="B10" s="1" t="s">
        <v>11</v>
      </c>
      <c r="C10" s="1" t="s">
        <v>12</v>
      </c>
    </row>
    <row r="11" spans="1:14" x14ac:dyDescent="0.25">
      <c r="A11" s="1" t="s">
        <v>4</v>
      </c>
      <c r="B11" s="1">
        <v>10</v>
      </c>
      <c r="C11" s="3">
        <f>$B$7*B11</f>
        <v>400</v>
      </c>
      <c r="E11" s="12"/>
      <c r="H11" s="12"/>
      <c r="J11" s="12"/>
    </row>
    <row r="12" spans="1:14" x14ac:dyDescent="0.25">
      <c r="A12" s="1" t="s">
        <v>5</v>
      </c>
      <c r="B12" s="1">
        <v>4</v>
      </c>
      <c r="C12" s="3">
        <f t="shared" ref="C12:C13" si="8">$B$7*B12</f>
        <v>160</v>
      </c>
      <c r="E12" s="12"/>
      <c r="H12" s="12"/>
      <c r="J12" s="12"/>
    </row>
    <row r="13" spans="1:14" x14ac:dyDescent="0.25">
      <c r="A13" s="1" t="s">
        <v>6</v>
      </c>
      <c r="B13" s="1">
        <v>4</v>
      </c>
      <c r="C13" s="3">
        <f t="shared" si="8"/>
        <v>160</v>
      </c>
      <c r="J13" s="12"/>
    </row>
    <row r="14" spans="1:14" x14ac:dyDescent="0.25">
      <c r="B14" s="1" t="s">
        <v>13</v>
      </c>
      <c r="C14" s="3">
        <f>C11*C12*C13</f>
        <v>10240000</v>
      </c>
      <c r="H14" s="12"/>
      <c r="J14" s="12"/>
    </row>
    <row r="15" spans="1:14" x14ac:dyDescent="0.25">
      <c r="H15" s="12"/>
      <c r="J15" s="12"/>
    </row>
    <row r="16" spans="1:14" x14ac:dyDescent="0.25">
      <c r="J16" s="12"/>
    </row>
    <row r="17" spans="8:10" x14ac:dyDescent="0.25">
      <c r="H17" s="12"/>
      <c r="J17" s="12"/>
    </row>
    <row r="18" spans="8:10" x14ac:dyDescent="0.25">
      <c r="H18" s="12"/>
      <c r="J18" s="12"/>
    </row>
    <row r="19" spans="8:10" x14ac:dyDescent="0.25">
      <c r="J19" s="12"/>
    </row>
    <row r="20" spans="8:10" x14ac:dyDescent="0.25">
      <c r="H20" s="12"/>
      <c r="J20" s="12"/>
    </row>
    <row r="21" spans="8:10" x14ac:dyDescent="0.25">
      <c r="H21" s="12"/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2016-05-27T10:40:23Z</dcterms:modified>
  <dc:language>en-GB</dc:language>
</cp:coreProperties>
</file>