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75" windowWidth="20115" windowHeight="679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45621"/>
</workbook>
</file>

<file path=xl/calcChain.xml><?xml version="1.0" encoding="utf-8"?>
<calcChain xmlns="http://schemas.openxmlformats.org/spreadsheetml/2006/main">
  <c r="G68" i="2" l="1"/>
  <c r="G67" i="2"/>
  <c r="G63" i="2"/>
  <c r="G61" i="2"/>
  <c r="G59" i="2"/>
  <c r="G58" i="2"/>
  <c r="G56" i="2"/>
  <c r="G55" i="2"/>
  <c r="G53" i="2"/>
  <c r="G51" i="2"/>
  <c r="G50" i="2"/>
  <c r="G49" i="2"/>
  <c r="G48" i="2"/>
  <c r="G46" i="2"/>
  <c r="G45" i="2"/>
  <c r="G44" i="2"/>
  <c r="G42" i="2"/>
  <c r="G41" i="2"/>
  <c r="G40" i="2"/>
  <c r="G37" i="2"/>
  <c r="G35" i="2"/>
  <c r="G33" i="2"/>
  <c r="G31" i="2"/>
  <c r="G30" i="2"/>
  <c r="G28" i="2"/>
  <c r="G27" i="2"/>
  <c r="G25" i="2"/>
  <c r="G24" i="2"/>
  <c r="G23" i="2"/>
  <c r="G22" i="2"/>
  <c r="G21" i="2"/>
  <c r="G19" i="2"/>
  <c r="G18" i="2"/>
  <c r="G17" i="2"/>
  <c r="G13" i="2"/>
  <c r="G12" i="2"/>
  <c r="G11" i="2"/>
  <c r="G10" i="2"/>
  <c r="G6" i="2"/>
  <c r="G82" i="1"/>
  <c r="G80" i="1"/>
  <c r="G76" i="1"/>
  <c r="G75" i="1"/>
  <c r="G74" i="1"/>
  <c r="G73" i="1"/>
  <c r="G70" i="1"/>
  <c r="G69" i="1"/>
  <c r="G65" i="1"/>
  <c r="G64" i="1"/>
  <c r="G63" i="1"/>
  <c r="G62" i="1"/>
  <c r="G59" i="1"/>
  <c r="G58" i="1"/>
  <c r="G56" i="1"/>
  <c r="G54" i="1"/>
  <c r="G52" i="1"/>
  <c r="G51" i="1"/>
  <c r="G50" i="1"/>
  <c r="G48" i="1"/>
  <c r="G46" i="1"/>
  <c r="G45" i="1"/>
  <c r="G44" i="1"/>
  <c r="G43" i="1"/>
  <c r="G42" i="1"/>
  <c r="G41" i="1"/>
  <c r="G39" i="1"/>
  <c r="G38" i="1"/>
  <c r="G37" i="1"/>
  <c r="G36" i="1"/>
  <c r="G35" i="1"/>
  <c r="G34" i="1"/>
  <c r="G30" i="1"/>
  <c r="G29" i="1"/>
  <c r="G26" i="1"/>
  <c r="G22" i="1"/>
  <c r="G21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5" i="2"/>
  <c r="G37" i="11" l="1"/>
  <c r="G36" i="11"/>
  <c r="G35" i="11"/>
  <c r="G34" i="11"/>
  <c r="G31" i="11"/>
  <c r="G29" i="11"/>
  <c r="G28" i="11"/>
  <c r="G26" i="11"/>
  <c r="G25" i="11"/>
  <c r="G23" i="11"/>
  <c r="G22" i="11"/>
  <c r="G21" i="11"/>
  <c r="G19" i="11"/>
  <c r="G18" i="11"/>
  <c r="G14" i="11"/>
  <c r="G12" i="11"/>
  <c r="G11" i="11"/>
  <c r="G10" i="11"/>
  <c r="G8" i="11"/>
  <c r="G7" i="11"/>
  <c r="G6" i="11"/>
  <c r="G5" i="11"/>
  <c r="G62" i="10"/>
  <c r="G61" i="10"/>
  <c r="G60" i="10"/>
  <c r="G59" i="10"/>
  <c r="G58" i="10"/>
  <c r="G57" i="10"/>
  <c r="G56" i="10"/>
  <c r="G54" i="10"/>
  <c r="G51" i="10"/>
  <c r="G50" i="10"/>
  <c r="G48" i="10"/>
  <c r="G47" i="10"/>
  <c r="G45" i="10"/>
  <c r="G42" i="10"/>
  <c r="G41" i="10"/>
  <c r="G39" i="10"/>
  <c r="G38" i="10"/>
  <c r="G37" i="10"/>
  <c r="G36" i="10"/>
  <c r="G35" i="10"/>
  <c r="G34" i="10"/>
  <c r="G33" i="10"/>
  <c r="G32" i="10"/>
  <c r="G29" i="10"/>
  <c r="G27" i="10"/>
  <c r="G26" i="10"/>
  <c r="G24" i="10"/>
  <c r="G20" i="10"/>
  <c r="G19" i="10"/>
  <c r="G18" i="10"/>
  <c r="G17" i="10"/>
  <c r="G16" i="10"/>
  <c r="G15" i="10"/>
  <c r="G14" i="10"/>
  <c r="G13" i="10"/>
  <c r="G12" i="10"/>
  <c r="G11" i="10"/>
  <c r="G8" i="10"/>
  <c r="G7" i="10"/>
  <c r="G6" i="10"/>
  <c r="G5" i="10"/>
  <c r="G47" i="9"/>
  <c r="G46" i="9"/>
  <c r="G45" i="9"/>
  <c r="G43" i="9"/>
  <c r="G42" i="9"/>
  <c r="G41" i="9"/>
  <c r="G40" i="9"/>
  <c r="G39" i="9"/>
  <c r="G38" i="9"/>
  <c r="G36" i="9"/>
  <c r="G35" i="9"/>
  <c r="G34" i="9"/>
  <c r="G33" i="9"/>
  <c r="G32" i="9"/>
  <c r="G31" i="9"/>
  <c r="G30" i="9"/>
  <c r="G28" i="9"/>
  <c r="G27" i="9"/>
  <c r="G25" i="9"/>
  <c r="G24" i="9"/>
  <c r="G22" i="9"/>
  <c r="G21" i="9"/>
  <c r="G20" i="9"/>
  <c r="G19" i="9"/>
  <c r="G17" i="9"/>
  <c r="G16" i="9"/>
  <c r="G15" i="9"/>
  <c r="G14" i="9"/>
  <c r="G13" i="9"/>
  <c r="G12" i="9"/>
  <c r="G11" i="9"/>
  <c r="G10" i="9"/>
  <c r="G9" i="9"/>
  <c r="G8" i="9"/>
  <c r="G7" i="9"/>
  <c r="G6" i="9"/>
  <c r="G57" i="8"/>
  <c r="G56" i="8"/>
  <c r="G55" i="8"/>
  <c r="G54" i="8"/>
  <c r="G52" i="8"/>
  <c r="G49" i="8"/>
  <c r="G48" i="8"/>
  <c r="G46" i="8"/>
  <c r="G45" i="8"/>
  <c r="G44" i="8"/>
  <c r="G43" i="8"/>
  <c r="G42" i="8"/>
  <c r="G41" i="8"/>
  <c r="G39" i="8"/>
  <c r="G38" i="8"/>
  <c r="G37" i="8"/>
  <c r="G34" i="8"/>
  <c r="G32" i="8"/>
  <c r="G31" i="8"/>
  <c r="G25" i="8"/>
  <c r="G23" i="8"/>
  <c r="G22" i="8"/>
  <c r="G20" i="8"/>
  <c r="G17" i="8"/>
  <c r="G15" i="8"/>
  <c r="G14" i="8"/>
  <c r="G13" i="8"/>
  <c r="G9" i="8"/>
  <c r="G8" i="8"/>
  <c r="G5" i="8"/>
  <c r="G50" i="7"/>
  <c r="G49" i="7"/>
  <c r="G48" i="7"/>
  <c r="G41" i="7"/>
  <c r="G40" i="7"/>
  <c r="G39" i="7"/>
  <c r="G38" i="7"/>
  <c r="G37" i="7"/>
  <c r="G36" i="7"/>
  <c r="G34" i="7"/>
  <c r="G33" i="7"/>
  <c r="G32" i="7"/>
  <c r="G31" i="7"/>
  <c r="G30" i="7"/>
  <c r="G29" i="7"/>
  <c r="G28" i="7"/>
  <c r="G24" i="7"/>
  <c r="G22" i="7"/>
  <c r="G20" i="7"/>
  <c r="G18" i="7"/>
  <c r="G17" i="7"/>
  <c r="G14" i="7"/>
  <c r="G13" i="7"/>
  <c r="G12" i="7"/>
  <c r="G11" i="7"/>
  <c r="G8" i="7"/>
  <c r="G7" i="7"/>
  <c r="G6" i="7"/>
  <c r="G52" i="6"/>
  <c r="G51" i="6"/>
  <c r="G50" i="6"/>
  <c r="G49" i="6"/>
  <c r="G48" i="6"/>
  <c r="G46" i="6"/>
  <c r="G45" i="6"/>
  <c r="G43" i="6"/>
  <c r="G42" i="6"/>
  <c r="G41" i="6"/>
  <c r="G38" i="6"/>
  <c r="G35" i="6"/>
  <c r="G34" i="6"/>
  <c r="G32" i="6"/>
  <c r="G31" i="6"/>
  <c r="G30" i="6"/>
  <c r="G29" i="6"/>
  <c r="G28" i="6"/>
  <c r="G26" i="6"/>
  <c r="G24" i="6"/>
  <c r="G23" i="6"/>
  <c r="G22" i="6"/>
  <c r="G20" i="6"/>
  <c r="G19" i="6"/>
  <c r="G17" i="6"/>
  <c r="G16" i="6"/>
  <c r="G12" i="6"/>
  <c r="G11" i="6"/>
  <c r="G9" i="6"/>
  <c r="G7" i="6"/>
  <c r="G6" i="6"/>
  <c r="G5" i="6"/>
  <c r="G61" i="5"/>
  <c r="G59" i="5"/>
  <c r="G58" i="5"/>
  <c r="G56" i="5"/>
  <c r="G55" i="5"/>
  <c r="G52" i="5"/>
  <c r="G51" i="5"/>
  <c r="G50" i="5"/>
  <c r="G49" i="5"/>
  <c r="G48" i="5"/>
  <c r="G46" i="5"/>
  <c r="G45" i="5"/>
  <c r="G43" i="5"/>
  <c r="G41" i="5"/>
  <c r="G40" i="5"/>
  <c r="G39" i="5"/>
  <c r="G38" i="5"/>
  <c r="G37" i="5"/>
  <c r="G36" i="5"/>
  <c r="G30" i="5"/>
  <c r="G29" i="5"/>
  <c r="G27" i="5"/>
  <c r="G26" i="5"/>
  <c r="G25" i="5"/>
  <c r="G24" i="5"/>
  <c r="G23" i="5"/>
  <c r="G22" i="5"/>
  <c r="G20" i="5"/>
  <c r="G19" i="5"/>
  <c r="G18" i="5"/>
  <c r="G17" i="5"/>
  <c r="G16" i="5"/>
  <c r="G12" i="5"/>
  <c r="G10" i="5"/>
  <c r="G9" i="5"/>
  <c r="G8" i="5"/>
  <c r="G7" i="5"/>
  <c r="G6" i="5"/>
  <c r="G5" i="5"/>
  <c r="G66" i="4"/>
  <c r="G65" i="4"/>
  <c r="G64" i="4"/>
  <c r="G63" i="4"/>
  <c r="G62" i="4"/>
  <c r="G61" i="4"/>
  <c r="G60" i="4"/>
  <c r="G58" i="4"/>
  <c r="G57" i="4"/>
  <c r="G56" i="4"/>
  <c r="G55" i="4"/>
  <c r="G54" i="4"/>
  <c r="G49" i="4"/>
  <c r="G46" i="4"/>
  <c r="G44" i="4"/>
  <c r="G43" i="4"/>
  <c r="G42" i="4"/>
  <c r="G41" i="4"/>
  <c r="G40" i="4"/>
  <c r="G37" i="4"/>
  <c r="G35" i="4"/>
  <c r="G34" i="4"/>
  <c r="G33" i="4"/>
  <c r="G32" i="4"/>
  <c r="G30" i="4"/>
  <c r="G29" i="4"/>
  <c r="G27" i="4"/>
  <c r="G26" i="4"/>
  <c r="G25" i="4"/>
  <c r="G24" i="4"/>
  <c r="G23" i="4"/>
  <c r="G22" i="4"/>
  <c r="G19" i="4"/>
  <c r="G15" i="4"/>
  <c r="G13" i="4"/>
  <c r="G12" i="4"/>
  <c r="G10" i="4"/>
  <c r="G9" i="4"/>
  <c r="G7" i="4"/>
  <c r="G6" i="4"/>
  <c r="G57" i="3"/>
  <c r="G56" i="3"/>
  <c r="G55" i="3"/>
  <c r="G54" i="3"/>
  <c r="G50" i="3"/>
  <c r="G49" i="3"/>
  <c r="G47" i="3"/>
  <c r="G46" i="3"/>
  <c r="G45" i="3"/>
  <c r="G44" i="3"/>
  <c r="G43" i="3"/>
  <c r="G42" i="3"/>
  <c r="G40" i="3"/>
  <c r="G39" i="3"/>
  <c r="G38" i="3"/>
  <c r="G36" i="3"/>
  <c r="G35" i="3"/>
  <c r="G34" i="3"/>
  <c r="G33" i="3"/>
  <c r="G31" i="3"/>
  <c r="G29" i="3"/>
  <c r="G28" i="3"/>
  <c r="G27" i="3"/>
  <c r="G26" i="3"/>
  <c r="G24" i="3"/>
  <c r="G23" i="3"/>
  <c r="G22" i="3"/>
  <c r="G21" i="3"/>
  <c r="G20" i="3"/>
  <c r="G19" i="3"/>
  <c r="G18" i="3"/>
  <c r="G17" i="3"/>
  <c r="G13" i="3"/>
  <c r="G11" i="3"/>
  <c r="G9" i="3"/>
  <c r="G47" i="6" l="1"/>
</calcChain>
</file>

<file path=xl/sharedStrings.xml><?xml version="1.0" encoding="utf-8"?>
<sst xmlns="http://schemas.openxmlformats.org/spreadsheetml/2006/main" count="4640" uniqueCount="1467">
  <si>
    <t>OT</t>
  </si>
  <si>
    <t>CLIENTE</t>
  </si>
  <si>
    <t>TRABAJO</t>
  </si>
  <si>
    <t>PRESUPUESTO</t>
  </si>
  <si>
    <t>DETALLE DEL PROCESO</t>
  </si>
  <si>
    <t>GUIA DESPACHO</t>
  </si>
  <si>
    <t>DESPACHO TOTAL</t>
  </si>
  <si>
    <t>LIBERADA TOTAL</t>
  </si>
  <si>
    <t>FACTURADA TOTAL</t>
  </si>
  <si>
    <t>HH TOTAL</t>
  </si>
  <si>
    <t>104,00</t>
  </si>
  <si>
    <t>12,75</t>
  </si>
  <si>
    <t>8,00</t>
  </si>
  <si>
    <t>23,25</t>
  </si>
  <si>
    <t>16,00</t>
  </si>
  <si>
    <t>17,25</t>
  </si>
  <si>
    <t>41,25</t>
  </si>
  <si>
    <t>47,75</t>
  </si>
  <si>
    <t xml:space="preserve">AGMIN </t>
  </si>
  <si>
    <t>BARRENADO CONVENCIONAL</t>
  </si>
  <si>
    <t>BARRENADO EN TERRENO</t>
  </si>
  <si>
    <t>BARRENADO LAZZATIEC</t>
  </si>
  <si>
    <t>CENTRO MECANIZADO</t>
  </si>
  <si>
    <t>DECANTER</t>
  </si>
  <si>
    <t>EQUIPO EN TERRENO</t>
  </si>
  <si>
    <t>EQUIPOS</t>
  </si>
  <si>
    <t>ESCOPLADO</t>
  </si>
  <si>
    <t>FRESA</t>
  </si>
  <si>
    <t>METALADO</t>
  </si>
  <si>
    <t>RECTIFICADO</t>
  </si>
  <si>
    <t>SOLDADURA</t>
  </si>
  <si>
    <t>TORNO CONVENCIONAL</t>
  </si>
  <si>
    <t>TORNO VERTICAL</t>
  </si>
  <si>
    <t>SUB  RECURSO MANO DE OBRA HRS.</t>
  </si>
  <si>
    <t>22,75</t>
  </si>
  <si>
    <t>15,75</t>
  </si>
  <si>
    <t>1,5</t>
  </si>
  <si>
    <t>14,25</t>
  </si>
  <si>
    <t>40,5</t>
  </si>
  <si>
    <t>30,00</t>
  </si>
  <si>
    <t>19,00</t>
  </si>
  <si>
    <t>9,75</t>
  </si>
  <si>
    <t>2,5</t>
  </si>
  <si>
    <t>3,00</t>
  </si>
  <si>
    <t>4,25</t>
  </si>
  <si>
    <t>98,00</t>
  </si>
  <si>
    <t>55,00</t>
  </si>
  <si>
    <t>58,25</t>
  </si>
  <si>
    <t>REDUCTORES</t>
  </si>
  <si>
    <t>16,5</t>
  </si>
  <si>
    <t>36,00</t>
  </si>
  <si>
    <t>SOLDADURA EN TERRENO</t>
  </si>
  <si>
    <t>TORNO C:N.C</t>
  </si>
  <si>
    <t>8,25</t>
  </si>
  <si>
    <t>132,25</t>
  </si>
  <si>
    <t>1,00</t>
  </si>
  <si>
    <t>7,5</t>
  </si>
  <si>
    <t>0,5</t>
  </si>
  <si>
    <t>16,75</t>
  </si>
  <si>
    <t>5,00</t>
  </si>
  <si>
    <t>6,25</t>
  </si>
  <si>
    <t>21,00</t>
  </si>
  <si>
    <t>19,25</t>
  </si>
  <si>
    <t>3,75</t>
  </si>
  <si>
    <t>24,75</t>
  </si>
  <si>
    <t>24,25</t>
  </si>
  <si>
    <t>37,25</t>
  </si>
  <si>
    <t>18,00</t>
  </si>
  <si>
    <t>160,75</t>
  </si>
  <si>
    <t>281,75</t>
  </si>
  <si>
    <t>128,5</t>
  </si>
  <si>
    <t>354,75</t>
  </si>
  <si>
    <t>912,25</t>
  </si>
  <si>
    <t>96,00</t>
  </si>
  <si>
    <t>800,25</t>
  </si>
  <si>
    <t>12,00</t>
  </si>
  <si>
    <t>MINERA VALLE CENTRAL S.A.</t>
  </si>
  <si>
    <t>MINERA LOS PELAMBRES</t>
  </si>
  <si>
    <t>ANGLO AMERICAN SUR S.A.</t>
  </si>
  <si>
    <t>SANDVIK MINING AND CONSTRUCTION CHILE S.A.</t>
  </si>
  <si>
    <t>GOOD YEAR DE CHILE S.A.I.C.</t>
  </si>
  <si>
    <t>BLOND S.A.</t>
  </si>
  <si>
    <t>FLSMIDTH   S.A.</t>
  </si>
  <si>
    <t>TIGRE CHILE S.A</t>
  </si>
  <si>
    <t>ANGLO AMERICAN NORTE S.A</t>
  </si>
  <si>
    <t>ELECTRICA PUNTILLA S.A.</t>
  </si>
  <si>
    <t>PLASTEK S.A.</t>
  </si>
  <si>
    <t>SERVICIOS MINEROS TRICOMIN S.A.</t>
  </si>
  <si>
    <t>DISTRIBUIDORA CUMMINS CHILE S.A.</t>
  </si>
  <si>
    <t>MINERA LAS CENIZAS S. A.</t>
  </si>
  <si>
    <t>SOCIEDAD NACIONAL DE OLEODUCTOS S.A.</t>
  </si>
  <si>
    <t>ESTRUCTURAS DELGADO LTDA.</t>
  </si>
  <si>
    <t>VULCO S.A.</t>
  </si>
  <si>
    <t>PLASTICOS TECNICOS S.A.</t>
  </si>
  <si>
    <t>SKI PORTILLO S.A.</t>
  </si>
  <si>
    <t>RENER PROYECTOS E INGENIERIA SA</t>
  </si>
  <si>
    <t>EMP. DEP. DE AGUAS SERVS. MAPOCHO-TREBAL LTDA.</t>
  </si>
  <si>
    <t>ALIMENTOS FRUNA LTDA.</t>
  </si>
  <si>
    <t>EMPRESA NACIONAL DE MINERIA</t>
  </si>
  <si>
    <t>VIÑEDOS ERRAZURIZ OVALLE S.A.</t>
  </si>
  <si>
    <t>GARIBALDI S.A</t>
  </si>
  <si>
    <t>VULCO  S.A.</t>
  </si>
  <si>
    <t>CERVECERIA CHILE S.A.</t>
  </si>
  <si>
    <t>EMPRESA DEPURADORA DE AGUAS SERVIDAS LTDA.</t>
  </si>
  <si>
    <t>MANUFACTURAS TEXTILES EPSILON S.A.</t>
  </si>
  <si>
    <t>COMPAÑIA CONTRACTUAL MINERA CANDELARIA</t>
  </si>
  <si>
    <t>JOY GLOBAL (CHILE) S.A</t>
  </si>
  <si>
    <t>COMPAÑIA MINERA TECK CARMEN DE ANDACOLLO</t>
  </si>
  <si>
    <t>COMERCIAL Y SERVICIOS A&amp;T LTDA.</t>
  </si>
  <si>
    <t>CAJA CROWD PAB07SE RECIBE SOLO TAMBOR EN GD.323473</t>
  </si>
  <si>
    <t>DESMONTAJE DE CILINDRO HIDRAULICO.</t>
  </si>
  <si>
    <t>DESMONTAJE DE RODAMIENTO EN EJE, MEDIDAS REFERENCIALES  Ø240x2000 APROX.</t>
  </si>
  <si>
    <t>MECANIZADO IN SITU de 02 DRIVE CAGE Ø3932.</t>
  </si>
  <si>
    <t xml:space="preserve">FABRICACION DE 10 PERNOS de  1 ¼" x 11"  HEXAGONALES GRADO 8. </t>
  </si>
  <si>
    <t>FABRICAR 2 PIÑONES RECTOS Z= 10  PARA LAINERA.</t>
  </si>
  <si>
    <t>FABRICACION DE 02 PIÑON RECTO Z= 10 , EN ACERO SAE 4340.</t>
  </si>
  <si>
    <t>SERVICIO DE CONTROL DE DUREZA Y DIMENSIONAL A CASQUETES DE CARGADOR.</t>
  </si>
  <si>
    <t>EVALUAR COMPONENTE : POLEA CORREA 104 DIA5800.OBS: EJE CENTRAL CORTADO.</t>
  </si>
  <si>
    <t>SERVICIO DE RECUPERACION IN SITU DE BOTTOM SHELL.</t>
  </si>
  <si>
    <t xml:space="preserve">SERVICIO DE RECUPERACION VALVULA GLOBO 14" </t>
  </si>
  <si>
    <t>CONTROL DIMENSIONAL DE CAMISA FILTRO  SCHENK  Y EJE.</t>
  </si>
  <si>
    <t>SERVICIO DE RECUPERACION EN EJE DE AGITADOR.</t>
  </si>
  <si>
    <t>SERVICIO DE REPARACION A FRAME.</t>
  </si>
  <si>
    <t>CONTROL DIMENSIONALI N SITU A BASE DE ACOMPLAMIENTO DE TRANSMISION , EN CAMION KOMATSU 830 Nº39.</t>
  </si>
  <si>
    <t xml:space="preserve">FABRICACION DE 3 PLETINAS Y 2 PERNOS SEGÚN MUESTRA. </t>
  </si>
  <si>
    <t xml:space="preserve">SERVICIO DE RECTIFICADO IN SITU DE CARA INFERIOR PLACA BASE DE LA BOLA DE ARTICULACION </t>
  </si>
  <si>
    <t>SERVICIO RECUPERACION PISTAS DE SELLO EN EL DIAMETRO EXTERIOR A UNA CAMISA EN ACERO AISI.</t>
  </si>
  <si>
    <t xml:space="preserve">RECUPERACION DE CATALINA. </t>
  </si>
  <si>
    <t>SERVICIO DE RECUPERACION ARMADURA DE MOTOR ELECTRICO.</t>
  </si>
  <si>
    <t>EN PROCESO</t>
  </si>
  <si>
    <t>NULA</t>
  </si>
  <si>
    <t>EN EVALUACION</t>
  </si>
  <si>
    <t>4,00</t>
  </si>
  <si>
    <t>5,5</t>
  </si>
  <si>
    <t>8,5</t>
  </si>
  <si>
    <t>52,5</t>
  </si>
  <si>
    <t>26,25</t>
  </si>
  <si>
    <t>10,75</t>
  </si>
  <si>
    <t>58,75</t>
  </si>
  <si>
    <t>53,75</t>
  </si>
  <si>
    <t>55,75</t>
  </si>
  <si>
    <t>68,00</t>
  </si>
  <si>
    <t>6,00</t>
  </si>
  <si>
    <t>6,5</t>
  </si>
  <si>
    <t>79,00</t>
  </si>
  <si>
    <t>39,25</t>
  </si>
  <si>
    <t>57,5</t>
  </si>
  <si>
    <t>3,5</t>
  </si>
  <si>
    <t>15,25</t>
  </si>
  <si>
    <t>40,25</t>
  </si>
  <si>
    <t>22,25</t>
  </si>
  <si>
    <t>64,25</t>
  </si>
  <si>
    <t>40,00</t>
  </si>
  <si>
    <t>92,25</t>
  </si>
  <si>
    <t>1,75</t>
  </si>
  <si>
    <t>21,25</t>
  </si>
  <si>
    <t>34,5</t>
  </si>
  <si>
    <t>FABRICACION DE 20 PERNOS PARKER DE 5/8x3" ½ GRADO 8.</t>
  </si>
  <si>
    <t>2,00</t>
  </si>
  <si>
    <t>7,00</t>
  </si>
  <si>
    <t>32,25</t>
  </si>
  <si>
    <t>33,5</t>
  </si>
  <si>
    <t>4,5</t>
  </si>
  <si>
    <t>10,5</t>
  </si>
  <si>
    <t>4,75</t>
  </si>
  <si>
    <t>149,75</t>
  </si>
  <si>
    <t>8,75</t>
  </si>
  <si>
    <t>15,5</t>
  </si>
  <si>
    <t>81,75</t>
  </si>
  <si>
    <t>41,5</t>
  </si>
  <si>
    <t>37,75</t>
  </si>
  <si>
    <t>345,00</t>
  </si>
  <si>
    <t>49,5</t>
  </si>
  <si>
    <t>28,25</t>
  </si>
  <si>
    <t>5,75</t>
  </si>
  <si>
    <t>9,5</t>
  </si>
  <si>
    <t>27,5</t>
  </si>
  <si>
    <t>48,45</t>
  </si>
  <si>
    <t>325,25</t>
  </si>
  <si>
    <t>44,00</t>
  </si>
  <si>
    <t>62,75</t>
  </si>
  <si>
    <t>59,00</t>
  </si>
  <si>
    <t>27,00</t>
  </si>
  <si>
    <t>296,5</t>
  </si>
  <si>
    <t>6,75</t>
  </si>
  <si>
    <t>11,5</t>
  </si>
  <si>
    <t>156,00</t>
  </si>
  <si>
    <t>216,25</t>
  </si>
  <si>
    <t>47,5</t>
  </si>
  <si>
    <t>29,5</t>
  </si>
  <si>
    <t>45,75</t>
  </si>
  <si>
    <t>128,00</t>
  </si>
  <si>
    <t>20,00</t>
  </si>
  <si>
    <t>5,25</t>
  </si>
  <si>
    <t>13,00</t>
  </si>
  <si>
    <t>121,75</t>
  </si>
  <si>
    <t>34,25</t>
  </si>
  <si>
    <t>42,5</t>
  </si>
  <si>
    <t>12,5</t>
  </si>
  <si>
    <t>299,25</t>
  </si>
  <si>
    <t>83,75</t>
  </si>
  <si>
    <t>39,75</t>
  </si>
  <si>
    <t>17,00</t>
  </si>
  <si>
    <t>19,5</t>
  </si>
  <si>
    <t>51,00</t>
  </si>
  <si>
    <t>24,00</t>
  </si>
  <si>
    <t>48,5</t>
  </si>
  <si>
    <t>98,25</t>
  </si>
  <si>
    <t>36,5</t>
  </si>
  <si>
    <t>142,00</t>
  </si>
  <si>
    <t>161,75</t>
  </si>
  <si>
    <t>91,25</t>
  </si>
  <si>
    <t>67,75</t>
  </si>
  <si>
    <t>130,75</t>
  </si>
  <si>
    <t>KUPFER HERMANOS  S.A.</t>
  </si>
  <si>
    <t>COLBUN S.A.</t>
  </si>
  <si>
    <t>COMPAÑIA MINERA CERRO BAYO LIMITADA</t>
  </si>
  <si>
    <t>ALFA LAVAL  SPA</t>
  </si>
  <si>
    <t>INDALUM  S.A.</t>
  </si>
  <si>
    <t>PETRICIO INDUSTRIAL S.A.</t>
  </si>
  <si>
    <t>COMPAÑIA MINERA CERRO COLORADO LTDA.</t>
  </si>
  <si>
    <t>PANELES ARAUCO S.A.</t>
  </si>
  <si>
    <t>LUIS MEDINA E HIJOS LTDA.</t>
  </si>
  <si>
    <t>KOMATSU REMAN CENTER CHILE S.A.</t>
  </si>
  <si>
    <t>FELTREX S.A.</t>
  </si>
  <si>
    <t>AES GENER S.A.</t>
  </si>
  <si>
    <t>PACIFIC HYDRO CHILE S.A.</t>
  </si>
  <si>
    <t>FERROMAN S.A.</t>
  </si>
  <si>
    <t>MINERA LAS CENIZAS S.A.</t>
  </si>
  <si>
    <t>KDM ENERGIA S.A.</t>
  </si>
  <si>
    <t>MINERIA Y CONSTRUCCIONES CERRO ALTO LTDA.</t>
  </si>
  <si>
    <t>PRAUBOS SPA</t>
  </si>
  <si>
    <t>MINERA ALTOS DE PUNITAQUI LIMITADA</t>
  </si>
  <si>
    <t>WINPACK S.A.</t>
  </si>
  <si>
    <t>PINTURA ROD CLAMP ASS Y DEEP HOLE REV</t>
  </si>
  <si>
    <t xml:space="preserve">FABRICACION DE 2 PIÑONES EN 3115 </t>
  </si>
  <si>
    <t>FABRICACION DE UNA CAMISA DE   159 x 146 x 390 mm.</t>
  </si>
  <si>
    <t xml:space="preserve">SERVICIO RECUPERACION DE UN MUÑON CORTADO DE UN RODILLO DE CILINDRADORA </t>
  </si>
  <si>
    <t>MOTOR ELECTRICO MARCA  ABBMOD ; MZCA-315SMANº SERIE  0517-010792562</t>
  </si>
  <si>
    <t xml:space="preserve">FABRICACION DE 04 YUGOS DE LEVANTE </t>
  </si>
  <si>
    <t xml:space="preserve">SERVICIO RECUPERACION DE UN CUERPO Y UN ALABE DE TURBINA OSSBERGER </t>
  </si>
  <si>
    <t>FABRICACION DE 8 ANILLOS DE SACRIFICIO SEGÚN PLANO  Nº OYD 01-08 A</t>
  </si>
  <si>
    <t xml:space="preserve">SERVICIOS A UN CONTAINER DE PRENSA LAKE ERIE. </t>
  </si>
  <si>
    <t>SERVICIO DESMONTAJE Y MONTAJE DE CORONA.</t>
  </si>
  <si>
    <t xml:space="preserve">CONTROL DIMENSIONAL ( REDUCTORES) </t>
  </si>
  <si>
    <t>FABRICACION DE 12 INSERTO EN ACERO SAE 1045.</t>
  </si>
  <si>
    <t>SERVICIO DE RECUPERACION DE HILOS DAÑADOS DE BUJE DE ARAÑA DE CHANCADOR IN SITU.</t>
  </si>
  <si>
    <t>SERVICIO DE MECANIZADO IN SITU DE AXIAL CARA DE APOYO DE VALVULA EN CUERPO PRINCIPAL DE PRENSA SUTTON.</t>
  </si>
  <si>
    <t>SERVICIO DE CONTROL DIMENSIONAL A PISTONES, BRIDAS Y BUJES DE PRENSA MOTALA IN SITU.</t>
  </si>
  <si>
    <t>SERVICIO DE RECUPERACION DE UNA TAPA LADO DESCARGA PUNTILLA ,MARCA KOESLER.</t>
  </si>
  <si>
    <t>SERVICIO DE RECUPERACION DE 2 ALOJAMIENTOS DE PERNOS DE 1 FRAME.</t>
  </si>
  <si>
    <t>FABRICACION DE 4 CAJAS DE CARGADORAS DE VALVULAS DE COMPRESOR DE AIRE.</t>
  </si>
  <si>
    <t xml:space="preserve">FABRICACION DE 2 BASES DE PERFORADORA NUMERO 5. </t>
  </si>
  <si>
    <t xml:space="preserve">SERVICIO RECUPERACION DE UN MUÑON QUEBRADO DE UN CILINDRO. </t>
  </si>
  <si>
    <t>REDUCTOR CINTA  CV-04 MODELO: 4315J4C NOTA :  SE SOLICITA PRESUPUESTO DE MANTENCION.</t>
  </si>
  <si>
    <t>RODILLO INFERIOR PC5500 RCI-8736</t>
  </si>
  <si>
    <t xml:space="preserve">SERVICIO A UNA BOMBA ABSORVER 3 ALTERNATIVA 2 </t>
  </si>
  <si>
    <t>FABRICAAR PASADORES CONCENTRICOS SEGÚN PLANO  N° IG-123202-4.</t>
  </si>
  <si>
    <t xml:space="preserve">FABRICACION DE 2 CONJUNTOS PLACA Y BUJE PERFORADORA N° 6 </t>
  </si>
  <si>
    <t>EXCITADOR MODELO: MU40105 SERIE NRO. 405143</t>
  </si>
  <si>
    <t>SERVICIO CONTROL A TAPA SEGÚN ITEM 1 PRESUPUESTO  FRE-19499/13.</t>
  </si>
  <si>
    <t>BLOWER , PARA REPARACION</t>
  </si>
  <si>
    <t>CONTROL DIMENSIONAL DE EJE ANDARIVEL</t>
  </si>
  <si>
    <t xml:space="preserve">SERVICIOS A UNA CAJA PORTA RODAMIENTOS </t>
  </si>
  <si>
    <t>FABRICACION DE UN ADAPTADOR PARA VALVULA PROPORCIONAL.</t>
  </si>
  <si>
    <t xml:space="preserve">SERVICIOS A UNA CAJA PORTA RODAMIENTOS NUEVA   (SEGÚN INFORMACION DEL CLIENTE ) </t>
  </si>
  <si>
    <t>SERVICIO DISEÑO, MEMORIA DE CALCULO, LEVANTAMIENTO DE PLANO Y FABRICACION DE UN YUGO DE LEVANTE PARA 6 TON.</t>
  </si>
  <si>
    <t>FABRICAR BUJE 190 mm LARGO Y MONTAR EN CUERPO.</t>
  </si>
  <si>
    <t>SERVICIOS DE RECUPERACION DE UN SOPORTE DE EJE DE MAQUINA CORTADORA.</t>
  </si>
  <si>
    <t xml:space="preserve">SERVICIO DESARME PLATO. </t>
  </si>
  <si>
    <t>INSTALACION DE RETENES DE UNA CHUMACERA.</t>
  </si>
  <si>
    <t xml:space="preserve">FABRICACION DE UNA CAMISA DE  159 x 146 x 390 mm. </t>
  </si>
  <si>
    <t>FABRICAR  2 PASADORES SEGÚN PLANO  N° SMA-PL-C-002 y 2 PASADORES SEGÚN PLANO N° SMA-PL-C-003.</t>
  </si>
  <si>
    <t xml:space="preserve">DESPACHO TOTAL </t>
  </si>
  <si>
    <t xml:space="preserve">LIBERADA TOTAL </t>
  </si>
  <si>
    <t xml:space="preserve">FACTURADA TOTAL </t>
  </si>
  <si>
    <t>25,5</t>
  </si>
  <si>
    <t>30,5</t>
  </si>
  <si>
    <t>144,00</t>
  </si>
  <si>
    <t>89,75</t>
  </si>
  <si>
    <t>2,25</t>
  </si>
  <si>
    <t>73,00</t>
  </si>
  <si>
    <t>88,00</t>
  </si>
  <si>
    <t>116,25</t>
  </si>
  <si>
    <t>41,00</t>
  </si>
  <si>
    <t>36,25</t>
  </si>
  <si>
    <t>38,00</t>
  </si>
  <si>
    <t>53,25</t>
  </si>
  <si>
    <t>56,00</t>
  </si>
  <si>
    <t>14,00</t>
  </si>
  <si>
    <t>33,75</t>
  </si>
  <si>
    <t>81,00</t>
  </si>
  <si>
    <t>10,00</t>
  </si>
  <si>
    <t>21,5</t>
  </si>
  <si>
    <t>25,25</t>
  </si>
  <si>
    <t>67,25</t>
  </si>
  <si>
    <t>47,25</t>
  </si>
  <si>
    <t>86,5</t>
  </si>
  <si>
    <t>45,25</t>
  </si>
  <si>
    <t>89,00</t>
  </si>
  <si>
    <t>206,75</t>
  </si>
  <si>
    <t>1835,00</t>
  </si>
  <si>
    <t>20,5</t>
  </si>
  <si>
    <t>84,00</t>
  </si>
  <si>
    <t>261,00</t>
  </si>
  <si>
    <t>34,00</t>
  </si>
  <si>
    <t>275,75</t>
  </si>
  <si>
    <t>73,5</t>
  </si>
  <si>
    <t>437,25</t>
  </si>
  <si>
    <t>452,25</t>
  </si>
  <si>
    <t>28,75</t>
  </si>
  <si>
    <t>14,75</t>
  </si>
  <si>
    <t>107,75</t>
  </si>
  <si>
    <t>33,00</t>
  </si>
  <si>
    <t>79,75</t>
  </si>
  <si>
    <t>22,5</t>
  </si>
  <si>
    <t>47,00</t>
  </si>
  <si>
    <t>32,5</t>
  </si>
  <si>
    <t>23,00</t>
  </si>
  <si>
    <t>7,25</t>
  </si>
  <si>
    <t>53,5</t>
  </si>
  <si>
    <t>31,5</t>
  </si>
  <si>
    <t>77,00</t>
  </si>
  <si>
    <t>94,00</t>
  </si>
  <si>
    <t>49,00</t>
  </si>
  <si>
    <t>28,00</t>
  </si>
  <si>
    <t>371,25</t>
  </si>
  <si>
    <t>11,00</t>
  </si>
  <si>
    <t>35,00</t>
  </si>
  <si>
    <t>7,75</t>
  </si>
  <si>
    <t>165,00</t>
  </si>
  <si>
    <t>17,5</t>
  </si>
  <si>
    <t>23,75</t>
  </si>
  <si>
    <t>11,75</t>
  </si>
  <si>
    <t>31,00</t>
  </si>
  <si>
    <t>18,75</t>
  </si>
  <si>
    <t>11,25</t>
  </si>
  <si>
    <t>1,25</t>
  </si>
  <si>
    <t>29,75</t>
  </si>
  <si>
    <t>9,25</t>
  </si>
  <si>
    <t>64,75</t>
  </si>
  <si>
    <t>45,5</t>
  </si>
  <si>
    <t>46,5</t>
  </si>
  <si>
    <t>240,00</t>
  </si>
  <si>
    <t>32,00</t>
  </si>
  <si>
    <t>43,75</t>
  </si>
  <si>
    <t>17,75</t>
  </si>
  <si>
    <t>55,5</t>
  </si>
  <si>
    <t>48,75</t>
  </si>
  <si>
    <t>128,75</t>
  </si>
  <si>
    <t>74,00</t>
  </si>
  <si>
    <t>FABRICACION DE  1 TORNILLO ,6 TUERCAS DE BRONCE Y 6 TUERCAS DE ACERO.</t>
  </si>
  <si>
    <t>EMPRESA CONSTRUCTORA ANGOSTURA LTDA.</t>
  </si>
  <si>
    <t>COMPAÑIA MINERA DOÑA INES DE COLLAHUASI SCM</t>
  </si>
  <si>
    <t>FAENADORA LO MIRANDA LTDA.</t>
  </si>
  <si>
    <t>VALLE NEVADO  S.A.</t>
  </si>
  <si>
    <t xml:space="preserve">RECICLADORA INDUSTRIAL DE PLASTICOS S.A </t>
  </si>
  <si>
    <t>EXCAVACIONES Y PROYECTOS DE CHILE S.A.</t>
  </si>
  <si>
    <t>SCHAEFFLER CHILE RODAMIENTOS LTDA.</t>
  </si>
  <si>
    <t>LINDE GAS CHILE S.A.</t>
  </si>
  <si>
    <t>COMPAÑIA MINERA CERRO NEGRO  S.A.</t>
  </si>
  <si>
    <t>MONTAJES INDUSTRIALES GESAL LTDA.</t>
  </si>
  <si>
    <t>CORPORACION NACIONAL DEL COBRE DE CHILE</t>
  </si>
  <si>
    <t>SEW EURODRIVE CHILE LTDA.</t>
  </si>
  <si>
    <t>BOSCH REXROTH  AG</t>
  </si>
  <si>
    <t>CARBOMET ENERGIA S.A.</t>
  </si>
  <si>
    <t>CONTINENTAL BLOWERS ANDES LTDA</t>
  </si>
  <si>
    <t>BOSCH REXROTH</t>
  </si>
  <si>
    <t>MAESTRANZA DIESEL S.A.</t>
  </si>
  <si>
    <t>SAN ANTONIO TERMINAL INTERNACIONAL S.A</t>
  </si>
  <si>
    <t xml:space="preserve">FABRICACION DE 6 RUEDAS SIMILARES A MUESTRA. </t>
  </si>
  <si>
    <t>PARA PRESUPUESTO DE REPARACION: CUERPO DE RODAMIENTO CELDA OUTOKOMPU 300 FT3 OK8 SECCION 2</t>
  </si>
  <si>
    <t>FABRICACION DE UN ACOPLE SIMILAR A MUESTRA ( CONJUNTO FORMADO POR UN MACHO Y UNA HEBRA).</t>
  </si>
  <si>
    <t>FABRICACION DE 1 TENSOR POWER STEP EN CALIDAD DE URGENTE SIN CONSIDERAR ROTULAS.</t>
  </si>
  <si>
    <t>ARMADO - FABRICAR BASES DE ANCLAJE POWER STEP.</t>
  </si>
  <si>
    <t xml:space="preserve">ARMADO POWER STEP </t>
  </si>
  <si>
    <t>SERVICIO DESARME KIT EMBRAGUE.</t>
  </si>
  <si>
    <t>SERVICIO A UN DESCANSO DE TURBINA SEGÚN PLANO .N° GE9-16698 Rev. 2.</t>
  </si>
  <si>
    <t>CAJA DE TRANSFERENCIA PARA CAMBIO DE  RODAMIENTOS</t>
  </si>
  <si>
    <t>FABRICACION DE ENGRANAJE  Z=55 , PARA REFINADOR N° 1.</t>
  </si>
  <si>
    <t>SERVICIO RECUPERAR CON INSERTOS Y REPASAR ROSCAS DE   2" en 2 MOLINOS , IN SITU.</t>
  </si>
  <si>
    <t>SERVICIO A 1 DESCANSO VTF, MEDIDAS REFERENCIALES  152.57 mm. DIAM. x 164.5 mm. LARGO Y CON PISTAS AXIALES EN EXTREMOS.</t>
  </si>
  <si>
    <t xml:space="preserve">SERVICIO MECANIZADO A 2 DESCANSOS. </t>
  </si>
  <si>
    <t>PITMAN PARA REPARACION.</t>
  </si>
  <si>
    <t>SERVICIO A UNA PISTA DE CORONA DE   2800 mm. DIAM. , ANCHO DE LA PISTA 200 mm. DE ANCHO</t>
  </si>
  <si>
    <t>CAJAS SSDD 3260-FAG-</t>
  </si>
  <si>
    <t>FABRICACION DE UN EJE CORTADO EL CUAL ESTA MONTADO EN UNA CORONA SIN FIN.</t>
  </si>
  <si>
    <t>SERVICIO MANTENCION A PALA 7 EN TERRENO.</t>
  </si>
  <si>
    <t xml:space="preserve">FABRICACION DE DIVERSAS PIEZAS PARA TABLERO ELECTRICO, SEGÚN CROQUIS. </t>
  </si>
  <si>
    <t>FABRICACION DE 2 VIGAS EXTENSION SOPORTE POWER STEEP.</t>
  </si>
  <si>
    <t>FABRICACION DE ANILLOS CORTA GOTAS SEGÚN PLANO  N° 4320-ME-2758.</t>
  </si>
  <si>
    <t>SERVICIO MECANIZADO A UN RODETE CENTRAL LOS BAJOS, SEGÚN PLANO  Nº C-129.</t>
  </si>
  <si>
    <t>FABRICACION DE COMPONENTE PARA CATALINA HUINCHE.</t>
  </si>
  <si>
    <t>TRASLADO DE THUEST RING NP. R 916638454, PARA TRANSMISION  GFA 400 W 1019, DESDE MAESTRANZA DIESEL SANTIAGO A COLOMBIA.</t>
  </si>
  <si>
    <t>CABEZA DE POSTER CHANCADOR PARA EVALUAR</t>
  </si>
  <si>
    <t>FABRICACION DE 3 PIEZAS PARA BARRA NDE REFRIGERACION PAB07</t>
  </si>
  <si>
    <t xml:space="preserve">SERVICIO RECUPERACION DE 1 PORTA BRAZO PRINCIPAL DE GRUA ELME. </t>
  </si>
  <si>
    <t>26,00</t>
  </si>
  <si>
    <t>24,5</t>
  </si>
  <si>
    <t>89,5</t>
  </si>
  <si>
    <t>29,00</t>
  </si>
  <si>
    <t>26,75</t>
  </si>
  <si>
    <t>87,5</t>
  </si>
  <si>
    <t>78,00</t>
  </si>
  <si>
    <t>19,75</t>
  </si>
  <si>
    <t>13,75</t>
  </si>
  <si>
    <t>41,75</t>
  </si>
  <si>
    <t>82,25</t>
  </si>
  <si>
    <t>15,00</t>
  </si>
  <si>
    <t>33,25</t>
  </si>
  <si>
    <t>0,75</t>
  </si>
  <si>
    <t>101,00</t>
  </si>
  <si>
    <t>48,00</t>
  </si>
  <si>
    <t>37,00</t>
  </si>
  <si>
    <t>3,25</t>
  </si>
  <si>
    <t>181,5</t>
  </si>
  <si>
    <t>82,75</t>
  </si>
  <si>
    <t>165,25</t>
  </si>
  <si>
    <t>147,75</t>
  </si>
  <si>
    <t>93,75</t>
  </si>
  <si>
    <t>12,25</t>
  </si>
  <si>
    <t>186,00</t>
  </si>
  <si>
    <t>28,5</t>
  </si>
  <si>
    <t>5,0</t>
  </si>
  <si>
    <t>54,5</t>
  </si>
  <si>
    <t>101,25</t>
  </si>
  <si>
    <t>201,25</t>
  </si>
  <si>
    <t>93,00</t>
  </si>
  <si>
    <t>63,00</t>
  </si>
  <si>
    <t>68,25</t>
  </si>
  <si>
    <t>66,00</t>
  </si>
  <si>
    <t>75,00</t>
  </si>
  <si>
    <t>18,25</t>
  </si>
  <si>
    <t>43,25</t>
  </si>
  <si>
    <t>119,25</t>
  </si>
  <si>
    <t>72,75</t>
  </si>
  <si>
    <t>63,75</t>
  </si>
  <si>
    <t>56,75</t>
  </si>
  <si>
    <t>9,00</t>
  </si>
  <si>
    <t>44,25</t>
  </si>
  <si>
    <t>61,75</t>
  </si>
  <si>
    <t>48,25</t>
  </si>
  <si>
    <t>METSO MINERALS (CHILE) S. A.</t>
  </si>
  <si>
    <t>MINERA FLORIDA LTDA.</t>
  </si>
  <si>
    <t>CMPC CELULOSA S.A.</t>
  </si>
  <si>
    <t>HEAVENWARD ASCENSORES S.A.</t>
  </si>
  <si>
    <t>CLOROX CHILE S.A.</t>
  </si>
  <si>
    <t>FERROMAN S. A.</t>
  </si>
  <si>
    <t>LEYBIS MIGUELINA MATIAS GUERRERO</t>
  </si>
  <si>
    <t>SERVICIO DE INGENIERIA</t>
  </si>
  <si>
    <t>FUNDICION TALLERES  LTDA.</t>
  </si>
  <si>
    <t>REVESOL S.A.</t>
  </si>
  <si>
    <t>VALLE NEVADO S.A.</t>
  </si>
  <si>
    <t xml:space="preserve">COMERCIAL MACAM LTDA. </t>
  </si>
  <si>
    <t xml:space="preserve">COMERCIAL Y SERVICIOS A&amp;T LTDA. </t>
  </si>
  <si>
    <t>DUCASSE COMERCIAL LTDA.</t>
  </si>
  <si>
    <t>ANGLO AMERICAN SUR SA.</t>
  </si>
  <si>
    <t xml:space="preserve">SAN ANTONIO TERMINAL INTERNACIONAL S.A </t>
  </si>
  <si>
    <t xml:space="preserve">SEAPORT SAN ANTONIO </t>
  </si>
  <si>
    <t>REPARACION ESCALERA PAB 07.</t>
  </si>
  <si>
    <t xml:space="preserve">SERVICIO A UNA BOMBA ABSORVER 3, SEGUNDA BOMBA </t>
  </si>
  <si>
    <t>FABRICACION DE 14 SOPORTES TAPA BALDE, 7 DERECHO Y 7 IZQUIERDO SEGÚN PLANO (N° 6622/12012012)</t>
  </si>
  <si>
    <t>EJE PIÑON MOLINO DE BOLAS # 2 , PARA EVALUACION Y REPARACION SEGUN FORMULARIO # 4427</t>
  </si>
  <si>
    <t>SERVICIO DISEÑO, MEMORIA DE CALCULO Y EMISION DE PLANO PARA MACHON DE  ACOPLAMIENTO PARA SISTEMA EJE PIÑON.</t>
  </si>
  <si>
    <t>SUMINISTRO Y MECANIZADO DE UN MACHON OMEGA 80</t>
  </si>
  <si>
    <t xml:space="preserve">FABRICACION DE UNA FAJILLA Y 2 PLETINAS. </t>
  </si>
  <si>
    <t>SERVICIO MECANIZADO PERFORACIONES A 2 ZAPATAS DE CARGA AXIAL, SEGÚN INDICACIONES.</t>
  </si>
  <si>
    <t>TORNILLO MANDRILADORA SKODE PARA DESMONTAR TUERCA</t>
  </si>
  <si>
    <t>EJE TELESCOPICO</t>
  </si>
  <si>
    <t xml:space="preserve"> EVALUACION Y REPARACION SEGÚN FORMULARIO PARA REDUCTOR PARTE Nº 4440415-0140422.</t>
  </si>
  <si>
    <t xml:space="preserve">SERVICIO RECUPERACION DE FITRO FORMADOR DE HOJA. </t>
  </si>
  <si>
    <t>FABRICACION DE UNA CORONA Z=360 Y UNA MASA PARA CORONA SEGÚN PLANOS ENVASADORA 45-6.</t>
  </si>
  <si>
    <t>FABRICACION DE POLEA MOTRIZ EN FUNDICION NODULAR SEGÚN PLANO  SM-LB-2080.</t>
  </si>
  <si>
    <t>FABRICACION DE 1 MOLDE DE NEUMATICO ,2 TAPAS DE MOLDE DE NEUMATICO.</t>
  </si>
  <si>
    <t>CILINDRO, PARA CONTROL GEOMETRIA</t>
  </si>
  <si>
    <t>CONTRAEJE  DE MOLINO Nº 3 Y Nº 4</t>
  </si>
  <si>
    <t>SERVICIO RECUPERACION DE 2 PISTAS DE SELLO A UN EJE Y FABRICAR UN BUJE DE VALVULA ROZ.</t>
  </si>
  <si>
    <t>SERVICIO DE RECUPERACION DE CILINDRO ALOJAMIENTO DE ROLLER PARA MOTOR DIESEL MARCA MAN MOD. 6l2330h</t>
  </si>
  <si>
    <t xml:space="preserve">RECUPERACION DE ALOJAMIENTO DE RODAMIENTO EN TAPA DE MOTOR ELECTRICO. </t>
  </si>
  <si>
    <t xml:space="preserve">SERVICIO DE RECUPERACION DE UN EJE EXCENTRICO. </t>
  </si>
  <si>
    <t>SERVICIO DE FABRICACION DE 1 SOPORTE DE MONTAJE  MCF300 PARA PALA HIDRAULICA PC5500.(Estado Pago), EN ALUMINIO 6061</t>
  </si>
  <si>
    <t xml:space="preserve">FABRICACION DE 4 TAPAS SIMILARES A MUESTRAS, EN ACERO ASTM A36. </t>
  </si>
  <si>
    <t xml:space="preserve">SERVICIO DE CAMBIO DE CAMISA EN ARMADURA DE MOTOR ELECTRICO. </t>
  </si>
  <si>
    <t>CAMBIO DE ACOPLES EN TERRENO</t>
  </si>
  <si>
    <t>SERVICIO DE ASISTENCIA TECNICA PARA CAMBIO DE RODAMIENTOS EN PLANTA REXROTH BRASIL, PARA 2 UNIDADES PLANETARIAS   GFA 280</t>
  </si>
  <si>
    <t>TRANSMISION PROPEL MODELO GFA 350</t>
  </si>
  <si>
    <t>TRANSMISION PROPEL MODELO GFA 350PART. NUMERO: R916937882</t>
  </si>
  <si>
    <t xml:space="preserve">FABRICACION DE BUJES PIEZA 35, PLANO 35-1 </t>
  </si>
  <si>
    <t>SERVICIO DE RECUPERACION DE 1 BRAZO PRINCIPAL DE GRUA ELME.</t>
  </si>
  <si>
    <t>FABRICACION DE 12  TWISTLOCK SEGÚN PLANO  Nº  2.P.1.6.10.01 MAS CERTIFICACION LLOYD.</t>
  </si>
  <si>
    <t>SERVICIO DE RECUPERACION DE TRANSFER RING HARBURG, RECEPCIONADO EN MAESTRANZA DIESEL CON   RC-12432.</t>
  </si>
  <si>
    <t xml:space="preserve">EN PRESUPUESTO </t>
  </si>
  <si>
    <t>44,5</t>
  </si>
  <si>
    <t>18,5</t>
  </si>
  <si>
    <t>20,75</t>
  </si>
  <si>
    <t>20,25</t>
  </si>
  <si>
    <t>69,75</t>
  </si>
  <si>
    <t>42,75</t>
  </si>
  <si>
    <t>105,00</t>
  </si>
  <si>
    <t>120,25</t>
  </si>
  <si>
    <t>129,00</t>
  </si>
  <si>
    <t>13,5</t>
  </si>
  <si>
    <t>186,75</t>
  </si>
  <si>
    <t>137,00</t>
  </si>
  <si>
    <t>1125,5</t>
  </si>
  <si>
    <t>68,75</t>
  </si>
  <si>
    <t>100,25</t>
  </si>
  <si>
    <t>45,00</t>
  </si>
  <si>
    <t>281,5</t>
  </si>
  <si>
    <t>970,25</t>
  </si>
  <si>
    <t>98,75</t>
  </si>
  <si>
    <t>356,75</t>
  </si>
  <si>
    <t>187,5</t>
  </si>
  <si>
    <t>32,75</t>
  </si>
  <si>
    <t>43,5</t>
  </si>
  <si>
    <t>59,75</t>
  </si>
  <si>
    <t>14,5</t>
  </si>
  <si>
    <t>13,25</t>
  </si>
  <si>
    <t>40,75</t>
  </si>
  <si>
    <t>76,5</t>
  </si>
  <si>
    <t>34,75</t>
  </si>
  <si>
    <t>38,75</t>
  </si>
  <si>
    <t>135,25</t>
  </si>
  <si>
    <t>35,25</t>
  </si>
  <si>
    <t>108,25</t>
  </si>
  <si>
    <t>44,75</t>
  </si>
  <si>
    <t>111,25</t>
  </si>
  <si>
    <t>39,00</t>
  </si>
  <si>
    <t>171,25</t>
  </si>
  <si>
    <t>37,5</t>
  </si>
  <si>
    <t>355,00</t>
  </si>
  <si>
    <t>46,25</t>
  </si>
  <si>
    <t>27,25</t>
  </si>
  <si>
    <t>124,25</t>
  </si>
  <si>
    <t>112,75</t>
  </si>
  <si>
    <t>96,25</t>
  </si>
  <si>
    <t>278,5</t>
  </si>
  <si>
    <t>158,00</t>
  </si>
  <si>
    <t>38,5</t>
  </si>
  <si>
    <t>MINERA LOS PELAMBRES.</t>
  </si>
  <si>
    <t>ALFA LAVAL  SPA.</t>
  </si>
  <si>
    <t>VOITH TURBO S.A.</t>
  </si>
  <si>
    <t>KOMATSU CHILE S. A.</t>
  </si>
  <si>
    <t>CONSORCIO PERIODISTICO DE CHILE  S.A.</t>
  </si>
  <si>
    <t xml:space="preserve">MELON ARIDOS LTDA. </t>
  </si>
  <si>
    <t>COMPAÑIA MINERA TECK CARMEN DE ANDACOLLO.</t>
  </si>
  <si>
    <t>FREDES Y FIERRO CIA. LTDA.</t>
  </si>
  <si>
    <t>CONTINENTAL BLOWERS ANDES LTDA.</t>
  </si>
  <si>
    <t>SERVICIO MODIFICACION DE 10 SOPORTES TAPA BALDE, 5 DERECHO Y 5 IZQUIERDO SEGÚN PLANO.</t>
  </si>
  <si>
    <t xml:space="preserve">SERVICIO CAMBIO DE MACHONES A 2 REDUCTORES FLENDER DE 20 TONELADAS CADA UNO, IN SITU. </t>
  </si>
  <si>
    <t>MUELA</t>
  </si>
  <si>
    <t>SERVICIO MECANIZADO DIAM. INTERIOR A 2 DESCANSOS PORTA RODAMIENTO.</t>
  </si>
  <si>
    <t xml:space="preserve">SERVICIO RECUPERACION PISTA DE RODAMIENTO DE 65 mm. DIAM. REFERENCIAL. </t>
  </si>
  <si>
    <t>MANDO FINAL GFA 1741012 - Nº PRODUCTO 1408 ASOCIADO A :  BASTIDOR PERFO 59R - ITEM Nº 1 PR 52504 (Ot 14.538)</t>
  </si>
  <si>
    <t>MANDO FINAL  GFA 1741012 - Nº PRODUCTO 1409ASOCIADO A : BASTIDOR  PEB08 -  ITEM Nº PR 52504 (Ot 14.623)</t>
  </si>
  <si>
    <t>CUERPO DE RODAMIENTPO DE CELDA OK16, PARA PRESUPUESTO DE REPARACION .</t>
  </si>
  <si>
    <t>SERVICIO ENCAMISADO DE UNA TAPA CARGA e , REF:OT 5361.</t>
  </si>
  <si>
    <t>SERVICIO MEJORAMIENTO BASE EN CAMION 68, IN SITU.</t>
  </si>
  <si>
    <t xml:space="preserve">FABRICAR CONJUNTO EJE CON EXPANSOR DE 95 mm.  DE DIAMETRO	</t>
  </si>
  <si>
    <t>SERVICIO DESMONTAJE Y MONTAJE DE 4 RODAMIENTOS, 2 EN CADA RODILLO</t>
  </si>
  <si>
    <t>ANILLOS SEPARADORES REFINADOR Nº 5 PARA FABRICAR SEGUN PLANO</t>
  </si>
  <si>
    <t>ARRIENDO INFRAESTRUCTURA ARMADO DECANTER</t>
  </si>
  <si>
    <t xml:space="preserve">FABRICACION DE 4 PROBETAS PARA INSTRUMENTO DE MEDICION DE ESPESORES. </t>
  </si>
  <si>
    <t>DESCANSOS RODILLO CABLE LEVANTE PAB10 ITEM Nº 2 MODIFICACION  DIAMETRO INTERIOR 61,8 +/- 0,05mm</t>
  </si>
  <si>
    <t xml:space="preserve">SERVICIO PRUEBA HIDROSTATICA DE VERIFICACION Y ASEGURAMIENTO DE ESTANQUEIDAD A UNA VALVULA DANIEL. </t>
  </si>
  <si>
    <t>CABEZAL LADO SALIDA CENTRIFUGA B PARA MONTAR POLEA</t>
  </si>
  <si>
    <t xml:space="preserve">FABRICAR 2 EMPAQUETADURAS DE TAPA SUPERIOR PARA CAJA PTO DE CARGADOR L-1850 EN CALIDAD URGENCIA. </t>
  </si>
  <si>
    <t xml:space="preserve">SERVICIO MECANIZADO DE 8 ALOJAMIENTOS DE  8.018" diam. x 3" LARGO CADA ALOJAMIENTO. </t>
  </si>
  <si>
    <t>REPARACION PARA MOTOR BOMBA WERNERT P101 . 1 ABB 90KW 380 V FS10</t>
  </si>
  <si>
    <t>MECANIZAR SEGÚN INDICACIONES MEDIO ACOPLE GPK DE ACOPLAMIENTOS HIDRAULICO MARCA VOITH 487 TVV.</t>
  </si>
  <si>
    <t>EN PRESUPUESTO</t>
  </si>
  <si>
    <t>65,25</t>
  </si>
  <si>
    <t>COMPAÑÍA MINERA TECK CARMEN DE ANDACOLLO.</t>
  </si>
  <si>
    <t>FAENADORA LO MIRANDA</t>
  </si>
  <si>
    <t>ACCESORIOS INDUSTRIALES FLUISEL Y CIA. LTDA.</t>
  </si>
  <si>
    <t>FABRICAR 1 TAPA CAJA PORTA RODAMIENTOS SEGÚN MUESTRA</t>
  </si>
  <si>
    <t>SERVICIO MONTAJE MACHON MOTOR HOIST DE PALA, IN SITU</t>
  </si>
  <si>
    <t>SERVICIO DE RECTIFICADO EN PLATO DE FIERRO FUNDIDO</t>
  </si>
  <si>
    <t>LEVANTAR PLANO, REALIZAR MEMORIAS DE CALCULO, CERTIFICAR Y FABRICAR UNA VIGA DE CAMION</t>
  </si>
  <si>
    <t>CAJA PTO PC8000 RCI 8871 ITEM N°1 FABRICACION DE ATRIL Y COMPLETAR CON BOMBAS PC 8000</t>
  </si>
  <si>
    <t>63,25</t>
  </si>
  <si>
    <t xml:space="preserve">SERVICIO MECANIZADO A UN MACHON REDUCTOR FALK DE CONTRAEJE DE MOLINOS N°3 Y N°4 </t>
  </si>
  <si>
    <t>EJE PIÑON DE MOLINO DOMINION 13 X 18 PARA ARMAR.</t>
  </si>
  <si>
    <t>10,25</t>
  </si>
  <si>
    <t>153,75</t>
  </si>
  <si>
    <t>197,25</t>
  </si>
  <si>
    <t>99,00</t>
  </si>
  <si>
    <t>42,00</t>
  </si>
  <si>
    <t>60,5</t>
  </si>
  <si>
    <t>84,25</t>
  </si>
  <si>
    <t>50,25</t>
  </si>
  <si>
    <t>171,00</t>
  </si>
  <si>
    <t>30,75</t>
  </si>
  <si>
    <t>134,5</t>
  </si>
  <si>
    <t>38,25</t>
  </si>
  <si>
    <t>232,00</t>
  </si>
  <si>
    <t>97,5</t>
  </si>
  <si>
    <t>55,25</t>
  </si>
  <si>
    <t>57,00</t>
  </si>
  <si>
    <t>118,25</t>
  </si>
  <si>
    <t>267,25</t>
  </si>
  <si>
    <t>26,5</t>
  </si>
  <si>
    <t>0,45</t>
  </si>
  <si>
    <t>99,5</t>
  </si>
  <si>
    <t>129,25</t>
  </si>
  <si>
    <t>114,25</t>
  </si>
  <si>
    <t>36,75</t>
  </si>
  <si>
    <t>188,25</t>
  </si>
  <si>
    <t xml:space="preserve">EN EVALUACION </t>
  </si>
  <si>
    <t>SERMA ASCENSORES LTDA.</t>
  </si>
  <si>
    <t>GENERAL ELECTRIC DE CHILE S.A.</t>
  </si>
  <si>
    <t>NORGENER S.A.</t>
  </si>
  <si>
    <t>W. REICHMANN Y CIA LTDA.</t>
  </si>
  <si>
    <t>SOCIEDAD INDUSTRIAL PIZARREÑO S.A.</t>
  </si>
  <si>
    <t>GEOTEC-BOYLES BROS  S.A.</t>
  </si>
  <si>
    <t>THE RENTAL RENTAL STORE CHILE  S.A.</t>
  </si>
  <si>
    <t xml:space="preserve">PURATOS DE CHILE S.A </t>
  </si>
  <si>
    <t>CLOROX CHILE S. A.</t>
  </si>
  <si>
    <t>CLUB DEPORTIVO LA ARAUCANA RECREACION</t>
  </si>
  <si>
    <t>PETRO DEPETRIS E HIJOS Y CIA. LTDA.</t>
  </si>
  <si>
    <t>VINILIT S.A.</t>
  </si>
  <si>
    <t>DECANTER NX-934 NOTA: BOWL DECANTER CON RC N° 13783</t>
  </si>
  <si>
    <t>SERVICIO DE RECUPERACION A UN TORNILLO DE CENTRIFUGA</t>
  </si>
  <si>
    <t>SERVICIO DE RECUPERACION EN MANDO FINAL PC8000</t>
  </si>
  <si>
    <t>MECANIZADO DE BARRAS DE ESCAPE</t>
  </si>
  <si>
    <t>SERVICIO DE ENCAMISADO DE HOUSING SEGÚN INDICACIONES DEL CLIENTE</t>
  </si>
  <si>
    <t>DESARMADO EN CALIDAD DE DEVOLUCION Y SIN REPARACION PARA REDUCTOR DE GIRO PC 5500</t>
  </si>
  <si>
    <t>SERVICIO DE REMETALADO DE DESCANSO. DIAMETRO INTERIOR 54mm.X 135mm DE LARGO.</t>
  </si>
  <si>
    <t>MECANIZADO DE AXIALES PARA COLLAR DE POLVO H-78020/2 SEGÚN MUESTRAS SEGÚN INDICACIONES.</t>
  </si>
  <si>
    <t>SERVICIO DE BOROSCOPIA PARA UNIDADES GFA 350.</t>
  </si>
  <si>
    <t>FABRICACION DE SELLO GRAFITADO PARA UNA BOMBA</t>
  </si>
  <si>
    <t>REPARACION PARA CAJAS VIBRADORAS 8X16-3X3</t>
  </si>
  <si>
    <t>FABRICACION DE EJE , MONTADO Y BALANCEADO DE VENTILADOR C/N</t>
  </si>
  <si>
    <t>FABRICACION DE UNA BASE DE FILTROS DINAVANE</t>
  </si>
  <si>
    <t>REPARACION CON MACHON DE ENTRADA Y SALIDA, MONTAR VENTILADOR PARA REDUCTOR MARCA FALK</t>
  </si>
  <si>
    <t>PZ ROTOR + EJE DE VENTILADOR</t>
  </si>
  <si>
    <t>SERVICIO IN SITU DESMONTAJE RADIADOR PERFO PV 351</t>
  </si>
  <si>
    <t>SERVICIO LEVANTAMIENTO PLANO ESLABON CADENA ENROLLACABLE Y SUMINISTRO RODAMIENTO Y PIEZAS</t>
  </si>
  <si>
    <t>FABRICACION DE 2 BARRAS DE ESCAPE SEGÚN MUESTRA.</t>
  </si>
  <si>
    <t>SERVICIO DE PERFORACION DE PLANCHAS .(4 PERFORACIONES PASANTES DE 25mm)</t>
  </si>
  <si>
    <t xml:space="preserve">FABRICACION DE UN PIÑON Z=15 CON ESTRIADO INTERIOR Z = 18, SIMILAR A MUESTRA. </t>
  </si>
  <si>
    <t>FABRICACION DE SEGMENTO PARA SELLADO DE TUBERIA.</t>
  </si>
  <si>
    <t>REPARACION TAPA - ROTOR DEL MOTOR</t>
  </si>
  <si>
    <t>CUERPOS DE BOMBA 750 PARA CAMBIAR MACHON DE ACOPLAMIENTO. DIAM INTERIOR APROX. 250mm.</t>
  </si>
  <si>
    <t>CONTROL DE ALINEACION Y DIMENSIONAL PARA ROTOR DE COMPRESOR C1 10.</t>
  </si>
  <si>
    <t>CONTRAEJE DE RODAMIENTO Y MACHON</t>
  </si>
  <si>
    <t>FABRICACION DE EJE DE  ROTOR ELECTRICO, SEGÚN MUESTRA.</t>
  </si>
  <si>
    <t>SERVICIO DE RECUPERACION DE UN EJE CARRUSEL D75</t>
  </si>
  <si>
    <t>SERVICIO MECANIZADO A 2 ANILLOS DE ACERO AISI   316 de 18" DIAM. REFRENTAR UNA CARA PARA REBAJAR ESPESOR DE   50 mm. A  40 mm.</t>
  </si>
  <si>
    <t>FABRICACION DE 1 POLEA MOTOR CHANCADOR SYMONS  4 1/4 SH</t>
  </si>
  <si>
    <t>SERVICIO DE RECUPERACION EN FLANGE DE CARCASA REDUCTOR</t>
  </si>
  <si>
    <t>ENDEREZADO DE PLACA INTERCAMBIADOR</t>
  </si>
  <si>
    <t>FABRICAR EJE COMPRESOR T130 , SEGÚN MUESTRA.</t>
  </si>
  <si>
    <t>FABRICACION DE 10 SOPORTES REGULACION PESTILLO PARA PALAS 3.5.6.7.</t>
  </si>
  <si>
    <t>SERVICIO RECUPERACION DE 3 HOUSING Y SERVICIO CONTROL DIMENSIONAL 3 PISTON RING.</t>
  </si>
  <si>
    <t xml:space="preserve">SERVICIO MECANIZADO PLANITUD A 4 PISTAS DE UNA SUSPENSIÓN DE CAMION, LADO IZQUIERDO, IN SITU, ANGLO AMERICAN SUR, LOS BRONCES </t>
  </si>
  <si>
    <t>CAJA REDUCTORA DE DECANTER NX418 EN CALIDAD DE DEVOLUCION</t>
  </si>
  <si>
    <t xml:space="preserve">FABRICAR UN EJE DE ACERO AISI   316 "CON BALANCEO DINAMICO </t>
  </si>
  <si>
    <t>EVALUACION TECNICA VOLANTE DE EMBRAGUE DE MOTOR DIESEL.</t>
  </si>
  <si>
    <t>FABRICACION DE CORONA  Z=360 Y UNA MASA PARA CORONA SEGÚN PLANO REFERENCIAL ENVASADORA 45-6.</t>
  </si>
  <si>
    <t>SERVICIO DESMONTAJE RADIADOR DE PERFORADORA PV-351 IN SITU, SEGUNDA INTERVENCION.</t>
  </si>
  <si>
    <t>SERVICIO DE RECUPERACION DE EXCENTRICA  JCI 1200LS</t>
  </si>
  <si>
    <t>SERVICIO DE EVALUACION EN REDUCTOR EN ASEA MD UBDFA-265 Nº K-161036</t>
  </si>
  <si>
    <t>SERVICIO DE EVALUACION CAJA REDUCTORA LINEA 526</t>
  </si>
  <si>
    <t>FABRICACION Y SERVICIOS DE MECANIZADO PARA PIEZAS DE AUTO SOLAR 2013</t>
  </si>
  <si>
    <t>SERVICIO DE RECUPERACION A UNA VALVULA DOMO U-3 , N° V-3019.</t>
  </si>
  <si>
    <t>SERVICIO DE RECUPERACION A UNA VALVULA DOMO  U-3 , N° V-3031.</t>
  </si>
  <si>
    <t>51,5</t>
  </si>
  <si>
    <t>54,25</t>
  </si>
  <si>
    <t>91,75</t>
  </si>
  <si>
    <t>50,75</t>
  </si>
  <si>
    <t>144,25</t>
  </si>
  <si>
    <t>103,00</t>
  </si>
  <si>
    <t>30,25</t>
  </si>
  <si>
    <t>29,25</t>
  </si>
  <si>
    <t>212,75</t>
  </si>
  <si>
    <t>49,25</t>
  </si>
  <si>
    <t>67,5</t>
  </si>
  <si>
    <t>69,00</t>
  </si>
  <si>
    <t>140,25</t>
  </si>
  <si>
    <t>185,00</t>
  </si>
  <si>
    <t>161,5</t>
  </si>
  <si>
    <t>90,00</t>
  </si>
  <si>
    <t>92,00</t>
  </si>
  <si>
    <t>59,5</t>
  </si>
  <si>
    <t>129,75</t>
  </si>
  <si>
    <t>122,5</t>
  </si>
  <si>
    <t>83,00</t>
  </si>
  <si>
    <t>22,00</t>
  </si>
  <si>
    <t>91,00</t>
  </si>
  <si>
    <t>62,25</t>
  </si>
  <si>
    <t>35,5</t>
  </si>
  <si>
    <t>131,5</t>
  </si>
  <si>
    <t>266,75</t>
  </si>
  <si>
    <t>SERVICIO  DE RECUPERACION DE CAJA EXTRUSORA HDP/100 VW RECEPCIONADA EN MD.</t>
  </si>
  <si>
    <t>SERVICIO DE RECUPERACION EXCITADOR  LUDOMIC MARCA: HONERT.</t>
  </si>
  <si>
    <t>REAPARACION DE  EXCITADOR  LUDOMIC MARCA : HONERT.</t>
  </si>
  <si>
    <t>SERVICIO DE PRUEBAS HIDROSTATICAS DE VERIFICACION Y ASEGURAMIENTO DE ESTANQUEIDAD A VALVULA GROVE 8 X 300 M247280:11</t>
  </si>
  <si>
    <t>REPARACION PIÑON RACK PN C115087-01</t>
  </si>
  <si>
    <t>MANTENCION MOTOR SIEMENS 32 KW , 4 POLOS</t>
  </si>
  <si>
    <t>DESMONTAJE EJE CON CAJA LAMINADORA</t>
  </si>
  <si>
    <t>SERVICIO DE RECUPERACION DECANTER  PLUMA  Y CERDAS MODELO NX41S.</t>
  </si>
  <si>
    <t>SERVICIO DE RECUPERACION TRANSMISION CROWD PAB08 SDR 40315</t>
  </si>
  <si>
    <t>SERVICIO DE RECUPERACION DE SADDLE BLOCK PAB08</t>
  </si>
  <si>
    <t>RECUPERACION DE TRANSMISION PROPEL PAB07 MODELO GFA 355.</t>
  </si>
  <si>
    <t>SERVICIO DE RECUPERACION UNIDAD VIBRATORIA HARNERO 50</t>
  </si>
  <si>
    <t>SERVICIO A UN ROTOR DE MOTOR ELECTRICO DE 5 TONELADAS</t>
  </si>
  <si>
    <t>REPARACION CONTRAEJE CHANCADOR PRIMARIO FULLER REF: OT-201275</t>
  </si>
  <si>
    <t>REPARACION ACOPLAMIENTO HIDRAULICO FLUDEX 565</t>
  </si>
  <si>
    <t>SERVICIO DE RECUPERACION DE REDUCTOR PLANETARIO  MARCA REXROTH MODELO GFA174</t>
  </si>
  <si>
    <t>RECUPERACION DEL PISTON MANDO FINAL 773BREF. TTA. 16762</t>
  </si>
  <si>
    <t>SERVICIO DE ARMADO A 2 EJES DE ENTRADA CROWD</t>
  </si>
  <si>
    <t>CAMBIO DE MACHON EN REDUCTOR MARCA FALK MOD. 1600</t>
  </si>
  <si>
    <t>REDUCTOR FLENDER SIN MACHON Y POLEA EN CALIDAD DE DEVOLUCION Y REPARACION</t>
  </si>
  <si>
    <t xml:space="preserve">VIGA MADRE DE HARNERO EN CALIDAD DE DEVOLUCION Y REPARACION </t>
  </si>
  <si>
    <t>MECANIZADO CUERPO INFERIOR TAMBOR DE ALIMENTACION DE MOLINO KVS 11.5 X 14</t>
  </si>
  <si>
    <t>SERVICIO CAMBIO DE POLEA Y MACHON  ENTRE REDUCTORES FLENDER MODELO: B35H19</t>
  </si>
  <si>
    <t>VALVULA GROVE  8 X 300 S/N  M 247280-11 EN CALIDAD DE DEVOLUCION</t>
  </si>
  <si>
    <t>REPARAR DECANTER MOD. NX 416 CON BASE DE MONTAJE Y CAJA REDUCTORA</t>
  </si>
  <si>
    <t>FABRICACION-RECUPERACION PIEZAS INTERMEDIA DECANTER  NX 438.</t>
  </si>
  <si>
    <t>SERVICIO DE RECUPERACION DECANTER  MOD. ALDEC 40Nº 512677/2008</t>
  </si>
  <si>
    <t>SERVICIO DE RECUPERACION DE CAJA CONTRAEJE CHANCADOR PRIMARIO</t>
  </si>
  <si>
    <t>REPARACION MOLINO ZERMA MOD, GSH700</t>
  </si>
  <si>
    <t>REPARACION PIEZA EXTREMA MENOR DECANTER NX-438</t>
  </si>
  <si>
    <t xml:space="preserve">REPARACION  DE FRENO  CALIPER C/ELLIPSE ACCIONAMIENTO HIDRAULICO </t>
  </si>
  <si>
    <t>CONTROL DIMENSIONAL A 2 EJES COMPLETOS G  BGV5 # 5 x 1800 RECEPCIONADOS EN MD.</t>
  </si>
  <si>
    <t>SERVICIO DE RECUPERACION A 2 MANDOS FINALES</t>
  </si>
  <si>
    <t>SERVICIO PRUEBA HIDROSTATICA DE VERIFICACION Y ASEGURAMIENTO DE ESTANQUEIDAD A TRES VALVULAS</t>
  </si>
  <si>
    <t>SERVICIO EN TERRENO DE CONTROL DE DISTANCIA ENTRE CENTRO DE ENGRANAJES</t>
  </si>
  <si>
    <t>SERVICIO DE RECUPERACION EN CONJUNTO ROTATORIO DECANTER ALFA LAVAL FPNX-438 RECEPCIONADO EN MD.</t>
  </si>
  <si>
    <t>CONTRAEJE CHANCADOR FULLER EN CALIDAD DE DEVOLUCION Y SIN REPARACION</t>
  </si>
  <si>
    <t>SERVICIO DE RECUPERACION EN EL TORNILLO DECANTER NX438</t>
  </si>
  <si>
    <t>SERVICIO A SOPLADOR CENTRIFUGO MULTIETAPAS MODELO 151.04</t>
  </si>
  <si>
    <t>EVALUACION Y ENDEREZADO DE ALABES EN CONJUNTOS ROTATORIO DECANTER X35</t>
  </si>
  <si>
    <t xml:space="preserve">SERVICIO DE INSPECCION DE MANDO FINAL GFA 174 Y FABRICACION DE EMBALAJE </t>
  </si>
  <si>
    <t>FABRICAR PASADORES SEGÚN PLANOS.</t>
  </si>
  <si>
    <t xml:space="preserve">REPARACION DE A-FRAME REACONDICIONADO </t>
  </si>
  <si>
    <t>REPARACION FRENO REDUCTOR DE GIRO RH200 SISTEMA HIDRAULICO</t>
  </si>
  <si>
    <t>SERVICIO DE CAMBIO DE POSICION EN LINEAS DE ENGRANAJES EN REDUCTOR MARCA FALK MODELO 485 A2-C5 EN CALIDAD URGENCIA</t>
  </si>
  <si>
    <t>REPARACION DE TRANSMISION HOITS PALA 08</t>
  </si>
  <si>
    <t>SERVICIO DE RECUPERACION DE UN ENROLLACABLES PEB09</t>
  </si>
  <si>
    <t>REPARACION DE UN REDUCTOR DE ASCENSOR SIN FIN CORONA CON POLEA DE ENTRADA MONTADA</t>
  </si>
  <si>
    <t>MANDO FINAL GFA 350 EN DEVOLUCION , SIN REPARAR Y DESARMADO</t>
  </si>
  <si>
    <t>SERVICIO DE RECUPERACION EN REDUCTOR DE GIRO REXROTH GBF 144, RECEPCIONADO EN MAESTRANZA DIESEL</t>
  </si>
  <si>
    <t>SERVICIO DE RECUPERACION REDUCTOR FLENDER</t>
  </si>
  <si>
    <t>TRABAJO EN TERRENO REALIZADO A DOS CAJAS PORTA RODAMIENTO</t>
  </si>
  <si>
    <t>SERVICIOS A DOS POSTES DE CHANCADOR H4800</t>
  </si>
  <si>
    <t>ALTERNATIVA 3 RECUPERACION EN DECANTER NX-438 SIN INTERVENCION DEL BASTIDOR</t>
  </si>
  <si>
    <t>SERVICIO DE RECUPERACION EN REDUCTOR  MARCA LIGHTING</t>
  </si>
  <si>
    <t>SERVICIO DE MECANIZADO EN TERRENO DE FLANGE DIGESTOR DE AVES</t>
  </si>
  <si>
    <t>SERVICIO DE REPARACION REDUCTOR KELLER.TIPO: HSIH 12000 Serie: 19317/10/2ID: 565435</t>
  </si>
  <si>
    <t>SERVICIO DE REPARACION REDUCTORES KUMERA CUMPACT SFM-3180 ALMACENADAS EN MAESTRANZA DIESEL</t>
  </si>
  <si>
    <t>REPARACION DE CAJA PORTA RODAMIENTO WAR-MAN</t>
  </si>
  <si>
    <t>SERVICIO DE RECUPERACION MOTOR HIDRAULICO Y REDUCTOR PLANETARIO CON PIEZAS REUTILIZADAS APORTADAS POR EL CLIENTE</t>
  </si>
  <si>
    <t>SERVICIO DE FABRICACION  PRENSAS INFERIORES EQUIPO DE-710</t>
  </si>
  <si>
    <t>SERVICIO DE RECUPERACION EN MANDO FINAL MARCA REXROTH GFT 220, DE EQUIPO DMH03.</t>
  </si>
  <si>
    <t>REPARACION CAJA PORTA RODAMIENTO</t>
  </si>
  <si>
    <t>POLEA CENTRIFUGA REPARADA EN CALIDAD DE DEVOLUCION</t>
  </si>
  <si>
    <t>FABRICAR PERFIL CANAL U DE 155X64X6 MTS PARA PERFORAR SEGÚN MUESTRA.</t>
  </si>
  <si>
    <t xml:space="preserve">SERVICIO MONTAJE DE 2 MACHONES A UN REDUCTOR VELOCIDAD C/ ELLIPSE </t>
  </si>
  <si>
    <t>BASTIDOR PERFO 59R CON TODOS SUS COMPONENTES</t>
  </si>
  <si>
    <t>SERVICIO DE RECUPERACION DE ENROLLA CABLE PEB08</t>
  </si>
  <si>
    <t xml:space="preserve">CAJA REDUCTORA DE DECANTER REPARADA </t>
  </si>
  <si>
    <t>SERVICIO DE ARMADO DE ESCALERA KIT BOARDING LH COD. BRON-048967001, RECEPCIONADA EN MD</t>
  </si>
  <si>
    <t>REPARAR CAJA PORTA PRENSA ESTOPERA DE BOMBA WARMAN PHI</t>
  </si>
  <si>
    <t>REPARACION CAJA VIBRADORA N° 2 SERIE 265197</t>
  </si>
  <si>
    <t>SERVICIO DE RECUPERACION DE MANDO FINAL GFA 174K1012 N° PRODUCTO 1409</t>
  </si>
  <si>
    <t>SERVICIO RECUPERACION UN PITMAN, UN CUERPO Y SUMINISTRO DE SELLOS PARA CHANCADOR PRIMARIO TELSMITH</t>
  </si>
  <si>
    <t>SERVICIO DE RECUPERACION DE UN ACTUADOR SHAFER 26 X 36</t>
  </si>
  <si>
    <t xml:space="preserve">SERVICIO REDUCTOR MARCA DODGE, PARA EVALUACION Y REPARACION </t>
  </si>
  <si>
    <t xml:space="preserve">SERVICIO DE RECUPERACION REDUCTOR MARCA BONFIGLIONI </t>
  </si>
  <si>
    <t>SERVICIOS A UN EJE U005M Y UNA CAJA PORTA RODAMIENTOS</t>
  </si>
  <si>
    <t>REPARACION  MANDO FINAL GFT 260.</t>
  </si>
  <si>
    <t>CAMBIO Y FABRICACION DE CAMISA EN EJE PIÑON</t>
  </si>
  <si>
    <t xml:space="preserve">REPARACION REDUCTOR HEAVENWARD EN GARANTIA </t>
  </si>
  <si>
    <t>SERVICIO DE EVALUACION Y ARMADO EN DECANTER PRIMARIO NX - 418</t>
  </si>
  <si>
    <t>SERVICIO DE RECUPERACION DE UN SOPLADOR DE 5 ETAPAS SEGÚN PLANO</t>
  </si>
  <si>
    <t>SERVICIO DE REPARACION MANDO FINAL EQUIPO DMH 04 ORD 889-890</t>
  </si>
  <si>
    <t>SERVICIO RECUPERACION DE 2 ETAPAS POR PROCESO DE ENCAMISADO Y CONTROL A CUERPO.</t>
  </si>
  <si>
    <t>183,00</t>
  </si>
  <si>
    <t>163,25</t>
  </si>
  <si>
    <t>592,5</t>
  </si>
  <si>
    <t>59,25</t>
  </si>
  <si>
    <t>72,5</t>
  </si>
  <si>
    <t>556,00</t>
  </si>
  <si>
    <t>71,5</t>
  </si>
  <si>
    <t>3,0</t>
  </si>
  <si>
    <t>177,5</t>
  </si>
  <si>
    <t>TRIO  S.A.</t>
  </si>
  <si>
    <t>UNIVERSIDAD DE CHILE</t>
  </si>
  <si>
    <t>MELON ARIDOS LTDA.</t>
  </si>
  <si>
    <t>CONSTRUCTORA LOGRO  S.A</t>
  </si>
  <si>
    <t>COMPAÑIA MINERA ZALDIVAR LTDA.</t>
  </si>
  <si>
    <t>MINERA ESCONDIDA LTDA.</t>
  </si>
  <si>
    <t>ITALCAL LTDA</t>
  </si>
  <si>
    <t>MAESTRANZA DIESEL  S.A.</t>
  </si>
  <si>
    <t>SAN ANTONIO TERMINAL INTERNACIONAL  S.A.</t>
  </si>
  <si>
    <t>COMPAÑÍA MINERA DEL PACIFICO  S.A.</t>
  </si>
  <si>
    <t>GEMO FLEX S.A.</t>
  </si>
  <si>
    <t>METALCAV S.A</t>
  </si>
  <si>
    <t>SERVICIO DE MONTAJE DE MACHONES DE REDUCTORES DE VELOCIDAD C/ELIPSE</t>
  </si>
  <si>
    <t>MEMORIA DE CALCULO, FABRICACION DE DISPOSITIVO Y SUMINISTRO DE PIEZAS.</t>
  </si>
  <si>
    <t>REPARAR MACHONES Y MONTAR VENTILADOR EN REDUCTOR FALK</t>
  </si>
  <si>
    <t xml:space="preserve">SERVICIOS ADICIONALES A UN CUERPO Y PITMAN DE CHANCADOR </t>
  </si>
  <si>
    <t>FABRICAR 10 PASADORES SEGÚN PLANO.</t>
  </si>
  <si>
    <t>SERVICIO DE RECUPERACION EN REDUCTOR SUMITOMO</t>
  </si>
  <si>
    <t>SERVICIO DE MECANIZADO EN PLACAS BASE MOTOR</t>
  </si>
  <si>
    <t>DESARMAR Y EVALUAR GENERADOR</t>
  </si>
  <si>
    <t>SERVICIO DE RECUPERACION DE DECANTER ALDEC 10 , RECEPCIONADO EN MD</t>
  </si>
  <si>
    <t>SERVICIO DE RECUPERACION EN CONJUNTO ROTATORIO DECANTER FULEC 600</t>
  </si>
  <si>
    <t>SERVICIO DE APOYO PARA ARMADO DE PTO MODELO GFC 430/1002, IN SITU PERU</t>
  </si>
  <si>
    <t>CAJON SPREADER EN CALIDAD DE DEVOLUCION Y SIN REPARACION</t>
  </si>
  <si>
    <t>SERVICIO DE RECUPERACION EN PLACAS DE COBRE DE 18x300mm.</t>
  </si>
  <si>
    <t xml:space="preserve">SERVICIOS DE INSPECCION A TRES REDUCTORES KOMATSU </t>
  </si>
  <si>
    <t>FABRICACION DE PERNOS PARKER</t>
  </si>
  <si>
    <t>FABRICACION DE UN EJE SEGÚN CROQUIS</t>
  </si>
  <si>
    <t>SERVICIO MECANIZADO SEGÚN PLANO A 2 BUJES DE BRONCE DE UN CHANCADOR.</t>
  </si>
  <si>
    <t xml:space="preserve">SISTEMA DESMONTAJE DE MANDO FINAL INCLUYE MEMORIA DE CALCULO DE CARGA ESTACIONARIA </t>
  </si>
  <si>
    <t>DESMONTAR MOTOR GIRO PALA PC550</t>
  </si>
  <si>
    <t>FABRICACION DE MASA PORTA SATELITES SIMILAR A MUESTRA QUEBRADA</t>
  </si>
  <si>
    <t>SERVICIO DE RECUPERACION A 1 VALVULA DOMO U-3, N°-3018 Y SUMINISTRO DE 1 KIT DE ELLOS</t>
  </si>
  <si>
    <t>FABRICACION DE PERNOS PARKER 3/8 EN CALIDAD URGENCIA</t>
  </si>
  <si>
    <t>REPARACION DE AFRAME</t>
  </si>
  <si>
    <t>FABRICACION DE UN MACHON DE 600mm DIAM x 450mm LARGO, SIMILAR A MUESTRA</t>
  </si>
  <si>
    <t>FABRICACION DE UN MACHON DE 509,12 mm DIAM x 419mm LARGO, SEGÚN PLANO</t>
  </si>
  <si>
    <t>RECUPERACION DEL DIAMETRO INTERIOR DE UNA POLEA Y RECUPERACION EXTREMO DE UN EJE</t>
  </si>
  <si>
    <t>REPARACION CAJA PORTA RODAMIENTOS</t>
  </si>
  <si>
    <t>SERVICIOS A UNA CAJA VIBRADORA 260.</t>
  </si>
  <si>
    <t>SERVICIO PRUEBA HIDROSTATICA DE VERIFICACION Y ASEGURAMIENTO DE ESTANQUEIDAD A VALVULAS 4X300</t>
  </si>
  <si>
    <t>FABRICACION DE 100 PERNOS ALLEN INOXIDABLES DE 4mm x 20mm</t>
  </si>
  <si>
    <t>SERVICIO DE MECANIZADO DE CARAS PLANAS EN TAPA MANDO FINAL</t>
  </si>
  <si>
    <t>SERVICIO DE METALIZADO EN PISTAS DE RODAMIENTO Y SELLO</t>
  </si>
  <si>
    <t xml:space="preserve">METALIZAR PISTAS DE RODAMIENTOS Y RETENES PARA EJE CELDA DENVER </t>
  </si>
  <si>
    <t>FABRICACION DE UN FLANGE ESTRIADO SIMILAR A MUESTRA</t>
  </si>
  <si>
    <t>CARCASA DE REDUCTOR CON RODAMIENTOS USADOS</t>
  </si>
  <si>
    <t>BLOWER N° DE SERIE  0606214-24971 PARA REPARAR</t>
  </si>
  <si>
    <t>FABRICACION DE 1 POLEA DE LA MAQUINA PARA CHANCADOR SYMONS 4 1/4 SH</t>
  </si>
  <si>
    <t xml:space="preserve">FABRICACION DE 1 POLEA DE LA MAQUINA PARA CHANCADOR SYMONS  5 1/2 SH </t>
  </si>
  <si>
    <t>FABRICACION DE 1 POLEA DE LA MAQUINA PARA CHANCADOR SYMONS 5 1/2 STD</t>
  </si>
  <si>
    <t>FABRICACION DE 1 POLEA DE LA MAQUINA PARA CHANCADOR SYMONS 4SH</t>
  </si>
  <si>
    <t>FABRICACION DE 1 POLEA MOTOR PARA CHANCADOR SYMONS  4´ STD</t>
  </si>
  <si>
    <t>SERVICIO RECUPERACION DE UNA TAPA DE TABLERO DE CONTROL</t>
  </si>
  <si>
    <t>SERVICIO A UNA CAJA PORTA RODAMIENTOS</t>
  </si>
  <si>
    <t>SERVICIO DESMONTAJE DE POLEA, RECTIFICADO CANALES Y MONTAJE POLEA EN REDUCTOR</t>
  </si>
  <si>
    <t>MECANIZAR DIAMETRO INTERIOR PARA CAJA DE RODAMIENTO</t>
  </si>
  <si>
    <t>SERVICIO RECUPERACION DE EMBRAGUE CENTRIFUGO VHMC005F</t>
  </si>
  <si>
    <t>87,00</t>
  </si>
  <si>
    <t>46,00</t>
  </si>
  <si>
    <t>21,75</t>
  </si>
  <si>
    <t>75,75</t>
  </si>
  <si>
    <t>213,00</t>
  </si>
  <si>
    <t>67,00</t>
  </si>
  <si>
    <t>42,25</t>
  </si>
  <si>
    <t>27,75</t>
  </si>
  <si>
    <t>70,75</t>
  </si>
  <si>
    <t>2,75</t>
  </si>
  <si>
    <t>49,75</t>
  </si>
  <si>
    <t>90,75</t>
  </si>
  <si>
    <t xml:space="preserve">EMPRESA DE TRANSPORTE DE PASAJEROS METRO S.A </t>
  </si>
  <si>
    <t>ALFA LAVAL  SPQ</t>
  </si>
  <si>
    <t>WENCO  S.A.</t>
  </si>
  <si>
    <t>PLASTISERVI LTDA.</t>
  </si>
  <si>
    <t>RAICO S.A.</t>
  </si>
  <si>
    <t>MOLIBDENOS Y METALES S.A.</t>
  </si>
  <si>
    <t>GERDAU AZA S.A.</t>
  </si>
  <si>
    <t>CVMAQ S.A.</t>
  </si>
  <si>
    <t>WATTS S.A.</t>
  </si>
  <si>
    <t>MELON ARIDOS LTDA .</t>
  </si>
  <si>
    <t>RECUPERAR CARCASAS PTE NS 93/568-575 SEGÚN PRESUPUESTO</t>
  </si>
  <si>
    <t>SERVICIO DE METALIZADO A BUJE FONDO</t>
  </si>
  <si>
    <t>FABRICACION DE 1 SOPORTE DE MONTAJE MCF300</t>
  </si>
  <si>
    <t>RECTIFICAR PLANO 0,001'', SI ES POSIBLE LIMPIAR UNA CARA Y DAR MEDIDA POR LA OTRA , TOLERANCIA LO MAS CERCANO A CERO PARA PLACA SHIMS</t>
  </si>
  <si>
    <t>SERVICIO DE RECUPERACION DE UNA BOMBA ABSORVER 3</t>
  </si>
  <si>
    <t>SERVICIO DE RECUPERACION DE UNA TORNAMESA DE LAINERA, IN SITU</t>
  </si>
  <si>
    <t>FABRICACION DE 1 SOPORTE PARA MONTAR UN BRAZO DE PALA</t>
  </si>
  <si>
    <t>SERVICIO DE RECUPERACION REDUCTOR VELOCIDAD FALK C/ ELLIPSE 1064328 SEGÚN VALE G17204</t>
  </si>
  <si>
    <t>SERVICIO DE CAMBIOS DE RODAMIENTOS EN UNIDADES MODELO GFA 350K 1020 MARCA REXROTH, A REALIZARSE EN BARRANQUILLA</t>
  </si>
  <si>
    <t>REPARACION Y EVALUACION DE AFRAMES</t>
  </si>
  <si>
    <t>SERVICIO EN ELIMINAR VIRUTA 2 PINES IN SITU CENTRAL RENCA, SANTIAGO</t>
  </si>
  <si>
    <t>SERVICIO MECANIZADO SELLOS DE HIDROGENO AIRE Y GAS</t>
  </si>
  <si>
    <t>REPARAR POLEA CENTRIFUGA</t>
  </si>
  <si>
    <t>MONTAR POLEA Y MACHON A REDUCTOR DE TORNILLO BE5H19</t>
  </si>
  <si>
    <t>SERVICIO DESMONTAJE PRISIONES DE COBRE CORTADO EN 2 BARRAS DE CONECTIVIDAD FIELD GENERADOR 337X502</t>
  </si>
  <si>
    <t>FABRICACION DE UNA TUERCA PRENSA ITALTECH, 780mm DIAM. EXTERIOR x 665mm. LARGO</t>
  </si>
  <si>
    <t>FABRICACION DE 10 PLACAS DE MONTAJE</t>
  </si>
  <si>
    <t>SERVICIO MECANIZADO MASA DELANTERA MOD.930E-3</t>
  </si>
  <si>
    <t>RECTIFICAR 62 ALABES A MEDIDA DE 51,30 mm PARA LADO  ESTATOR COMPRESOR</t>
  </si>
  <si>
    <t>SERVICIO DE REPARACION A VALVULAS DOMO U-3 , NUMEROS: MCDE 005134 Y MCDE 005103-002</t>
  </si>
  <si>
    <t>SERVICIO DE CAMBIOS DE RODAMIENTOS A REDUCTOR FLENDER H1SH TAMAÑO 1</t>
  </si>
  <si>
    <t>FABRICACION DE PERNOS PARA SOPORTE CABEZAL</t>
  </si>
  <si>
    <t xml:space="preserve">BALANCEO DINAMICO BOWL ALDEC 506 </t>
  </si>
  <si>
    <t>SERVICIO DE DESMONTAJE DE POLEA A CABEZAL LADO REDUCTOR CENTRIFUGO</t>
  </si>
  <si>
    <t>DESMONTAJES DE TAPAS EJES DE MOLINO</t>
  </si>
  <si>
    <t>SERVICIO DE DESMONTAJE DE UN EJE DE CAJA PORTA RODAMIENTO DE LAMINADORA</t>
  </si>
  <si>
    <t xml:space="preserve">SERVICIO DE RECUPERACION DE UNA CARCASA DE TRANSMISION MARCA  ZF, TIPO 2 HL 100, SERIE Nº 2129309. </t>
  </si>
  <si>
    <t>FABRICACION DE UN FLANGE ESTRIADO Y UNA PISTA DE SELLO SIMILAR A MUESTRAS</t>
  </si>
  <si>
    <t>SERVICIO DE RECUPERACION A POLEA CENTRIFUGA</t>
  </si>
  <si>
    <t>REPARAR CONJUNTO DE MANDIBULA MOVIL CHANCADOR 1021</t>
  </si>
  <si>
    <t>SERVICIO RECUPERACION TORNILLO DECANTER ALDEC 530</t>
  </si>
  <si>
    <t>SERVICIO DE ENCAMISADO EN DESCANSO DECANTER ALDEC 506</t>
  </si>
  <si>
    <t>SERVICIO DE MONTAJE DE POLEA EN CABEZAL HIDRAULICO</t>
  </si>
  <si>
    <t xml:space="preserve">REPARACION DE CAJAS VIBRADORAS TIPO  MU260/05 </t>
  </si>
  <si>
    <t>VALVULA ROTATORIA PLANTA CAL</t>
  </si>
  <si>
    <t>FABRICACION DE PRENSAS INFERIORES PARA PERFORADORA SANDVIK</t>
  </si>
  <si>
    <t>ALABES PARA RECTIFICADO</t>
  </si>
  <si>
    <t>SERVICIO RECUPERACION DE TRES PISTAS DE RODAMIENTO A UNA CARCASA DE REDUCTOR SEGÚN PLANO</t>
  </si>
  <si>
    <t>SERVICIO DE RECUPERACION PISTA DE RODAMIENTO A 4 CAJAS PORTARODAMIENTO</t>
  </si>
  <si>
    <t>SERVICIO RECUPERACION DE UN ALIMENTADOR VIBRATORIO MOVIL JCL</t>
  </si>
  <si>
    <t>SERVICIO DE RECUPERACION DE  REDUCTOR MARCA PFAFF CON MACHON MONTADO</t>
  </si>
  <si>
    <t>REDUCTOR KELLER 2500 KM MOD.KSIH 1200 SERIE Nº 9605/10/1</t>
  </si>
  <si>
    <t>SERVICIO MONTAJE DE MACHON DE ACOPLE EN REDUCTOR SUMITOMO</t>
  </si>
  <si>
    <t>SERVICIO RECUPERAR CON INSERTOS Y REPASAR ROSCAS DE 2" EN 1 MOLINO , IN SITU.</t>
  </si>
  <si>
    <t>FABRICACION DE POLEAS DE LA MAQUINA PARA CHANCADOR ALLIS CHALMERS 3055 , SEGÚN PLANO</t>
  </si>
  <si>
    <t>FABRICACION DE UNA POLEA MOTOR PARA CHANCADOR ALLIS CHALMERS 3055, SEGÚN PLANO</t>
  </si>
  <si>
    <t>SERVICIO RECUPERACION EN CALIDAD DE URGENCIA A UN REDUCTOR KELLER MODELO KSIH 1200 Nº 19317/10,1</t>
  </si>
  <si>
    <t>SERVICIO PRUEBA HIDROSTATICA DE VERIFICACION Y ASEGURAMIENTO DE ESTANQUEIDAD A 1 VALVULA 6X600</t>
  </si>
  <si>
    <t>DESARME Y PRE EVALUACION DE PITMAN DE CHANCADOR</t>
  </si>
  <si>
    <t>SERVICIO CAMBIO POSICION DE EJES, MAQUINEADO Y MONTADO DE MACHONES REDUCTOR MOLINO 2, POSICION 1 , IN SITU.</t>
  </si>
  <si>
    <t xml:space="preserve">SERVICIO A UNA CAJA DE VALVULAS </t>
  </si>
  <si>
    <t xml:space="preserve">SERVICIO RECTIFICADO 0,02mm AL RADIO A 3 RODILLOS DE REFINADOR, IN SITU </t>
  </si>
  <si>
    <t>81,25</t>
  </si>
  <si>
    <t>64,5</t>
  </si>
  <si>
    <t>249,25</t>
  </si>
  <si>
    <t>123,75</t>
  </si>
  <si>
    <t>86,75</t>
  </si>
  <si>
    <t>117,00</t>
  </si>
  <si>
    <t>236,00</t>
  </si>
  <si>
    <t>39,5</t>
  </si>
  <si>
    <t>319,5</t>
  </si>
  <si>
    <t>109,00</t>
  </si>
  <si>
    <t>50,5</t>
  </si>
  <si>
    <t>73,75</t>
  </si>
  <si>
    <t>35,75</t>
  </si>
  <si>
    <t>170,00</t>
  </si>
  <si>
    <t>COMERCIAL TECNIPAK LTDA.</t>
  </si>
  <si>
    <t>VIÑA VALDIVIESO  S.  A</t>
  </si>
  <si>
    <t>COMPANIA MINERA DAYTON</t>
  </si>
  <si>
    <t>SANDVIK CHILE S.A.</t>
  </si>
  <si>
    <t>ROLANDO SANDOVAL HIGUERA</t>
  </si>
  <si>
    <t xml:space="preserve">CAMILON FERRON CHILE S.A </t>
  </si>
  <si>
    <t>CELULOSA ARAUCO Y CONSTITUCION  S.A.</t>
  </si>
  <si>
    <t>COMERCIAL ELECTRICA INDUSTRIAL Y SERVICIOS LTDA.</t>
  </si>
  <si>
    <t>KOLBERG-PIONEER, INC.</t>
  </si>
  <si>
    <t>243,25</t>
  </si>
  <si>
    <t>110,00</t>
  </si>
  <si>
    <t xml:space="preserve">SERVICIO DE RECUPERACION EN PTO GFC 395 PARA PC 550 CON BOMBAS MONTADAS </t>
  </si>
  <si>
    <t>SERVICIO DE RECUPERACION BOMBA VIKING K125</t>
  </si>
  <si>
    <t xml:space="preserve">SERVICIO DE RECUPERACION INTEGRAL EN CAJA VIBRADORA 5X3 </t>
  </si>
  <si>
    <t>KOMATSU CASERONES: REPARAR GEARBOX GFA 350 K 1020</t>
  </si>
  <si>
    <t>SERVICIO LEVANTAR  MEDIDAS EN TERRENO Y FABRICACION DE UN SOPORTE VIPER</t>
  </si>
  <si>
    <t>CONTROLES A PIEZAS EXTREMAS Y DESCANSO DIAM. 150</t>
  </si>
  <si>
    <t>SERVICIO RECUPERACION DE UNA BOMBA DE TRANSFERENCIA AGUA DE MAR 4 ETAPAS UNIDAD 3 , A REALIZAR CON URGENCIA</t>
  </si>
  <si>
    <t>SERVICIO DESMONTAJE PIÑON-RODAMIENTO-SEPARADOR DE EJE QUEBRADO Y MONTAR EJE NUEVO</t>
  </si>
  <si>
    <t xml:space="preserve">SERVICIO MECANIZADO DEL DENTADO INTERIOR A 6 DISCOS DE EMBRAGUE DE DIAMETRO 64'' DE  ESPESOR  1 ½" Y SERVICIO MECANIZADO MASA </t>
  </si>
  <si>
    <t>SERVICIO DE RECUPERACION DE MASA DE MOTONIVELADORA 16M</t>
  </si>
  <si>
    <t xml:space="preserve">FABRICACION CAMISA ESTOPERA PARA  BOMBA TORISHIMA SEGÚN PLANO </t>
  </si>
  <si>
    <t>SERVICIO CAMBIOS DE SELLOS LINEA DE ENTRADA TRANSMISION HOIST PAB 08, IN SITU</t>
  </si>
  <si>
    <t>FABRICACION DE 2 SOPORTES DE FAROL EN ACERO INOX SEGÚN INDICACIONES</t>
  </si>
  <si>
    <t>FABRICAR 2 PIÑON CONICO HELICOIDAL</t>
  </si>
  <si>
    <t>REPARACION DE CAJA VIBRADORA</t>
  </si>
  <si>
    <t>REPARACION A PORTA MULEAS FIJA CHANCADOR KK120 S</t>
  </si>
  <si>
    <t>SERVICIO A UN CONTRA EJE PIÑON CONICO HELICOIDAL (DESARME-EVALUACION-ARMADO)</t>
  </si>
  <si>
    <t>SERVICIO MECANIZADO UNA PISTA DEL SELLO A UN CAMPANA DE CENTRIFUGA</t>
  </si>
  <si>
    <t>SERVICIO MECANIZADO A UNA BIELA SEGÚN PLANO</t>
  </si>
  <si>
    <t>SERVICIO PERFORADO Y BARRENADO 6 POSICIONES 160mm DIAM. , IN SITU</t>
  </si>
  <si>
    <t>FABRICACION DE UN COLLARIN EJE EN ENTRADA PARA TRANSMISION HOIST PALA 8</t>
  </si>
  <si>
    <t>SERVICIO DE METALIZADO EN TAPA DE BOMBA</t>
  </si>
  <si>
    <t>SERVICIO RECUPERACION DE UNA PISTA DE RODAMIENTOS A   CAJA PORTA RODAMIENTOS</t>
  </si>
  <si>
    <t xml:space="preserve">SUMINISTRO DE UN PAR CONICO PARA UN REDUCTOR KELLER MODELO KSIH 1200 NP </t>
  </si>
  <si>
    <t>REPARACION A UN REDUCTOR KELLER MODELO KISH 1200</t>
  </si>
  <si>
    <t>SERVICIO RECUPERACION REDUCTOR KELLER MODELO KISH</t>
  </si>
  <si>
    <t>RECUPERACION DE REDUCTOR  FLENDER</t>
  </si>
  <si>
    <t>FABRICACION DE 2 CAMISAS ESTOPERAS PARA BOMBA ABSORVER 3, EN CALIDAD URGENCIA</t>
  </si>
  <si>
    <t>SERVICIO DE RECUPERACION EN PIEZA EXTREMA DE REDUCTOR SM CYCLO</t>
  </si>
  <si>
    <t>REDUCTOR FLENDER TORNILLO 102 SERIE Nº 402-108042-001-4</t>
  </si>
  <si>
    <t>PRUEBA DE ESTANQUEIDAD Y PRUEBA DE ASIENTOS A VALVULA 6X300</t>
  </si>
  <si>
    <t>SERVICIO DE UNA PISTA DE RODAMIENTO EN CARCAZA</t>
  </si>
  <si>
    <t>SERVICIO NORMALIZACION A UNA CAJA CONTRAEJE</t>
  </si>
  <si>
    <t>SERVICIO MECANIZADO SOPORTE GENERADOR DE CAMION CAT, TRABAJO IN SITU</t>
  </si>
  <si>
    <t>SOLDAR 8 PLACAS ( 4 POR LADO) A 2 A-FRAME FT 4240 , IN SITU, SANTIAGO</t>
  </si>
  <si>
    <t xml:space="preserve">SERVICIO CAMBIO DE MACHONES A REDUCTORES MARCA HANSEN </t>
  </si>
  <si>
    <t>FABRICACION DE 2 CONJUNTO PLACA Y BUJE PERFORADORA , TALON MASTIL PEB 59R</t>
  </si>
  <si>
    <t>SERVICIOS A EJE  PIÑONES DE MOLINOS BOLAS 3</t>
  </si>
  <si>
    <t>SERVICIOS A UN CONTRAEJE DE MOLINO</t>
  </si>
  <si>
    <t>EXTRACCION DE PERNOS DE CHANCADOR DE MANDIBULAS ( TRABAJO IN SITU)</t>
  </si>
  <si>
    <t>SERVICIO CAMBIO DE MACHONES A 2 REDUCTORES FLENDER DE 20 TONELADAS CADA UNO, IN SITU</t>
  </si>
  <si>
    <t>SERVICIO RECUPERACION DE UNA BOMBA ABSORVER V-2</t>
  </si>
  <si>
    <t>FABRICAR PASADOR SEGÚN PLANO</t>
  </si>
  <si>
    <t>218,00</t>
  </si>
  <si>
    <t>160,5</t>
  </si>
  <si>
    <t>52,75</t>
  </si>
  <si>
    <t>46,75</t>
  </si>
  <si>
    <t>360,75</t>
  </si>
  <si>
    <t>143,25</t>
  </si>
  <si>
    <t>98,5</t>
  </si>
  <si>
    <t>1,15</t>
  </si>
  <si>
    <t>190,5</t>
  </si>
  <si>
    <t>258,75</t>
  </si>
  <si>
    <t>2,15</t>
  </si>
  <si>
    <t>246,00</t>
  </si>
  <si>
    <t>54,75</t>
  </si>
  <si>
    <t>105,25</t>
  </si>
  <si>
    <t>94,5</t>
  </si>
  <si>
    <t>243,00</t>
  </si>
  <si>
    <t>143,75</t>
  </si>
  <si>
    <t>56,5</t>
  </si>
  <si>
    <t>102,00</t>
  </si>
  <si>
    <t>COMPAÑIA MINERA SANTA LAURA LTDA</t>
  </si>
  <si>
    <t>OUR SOUTH ADVENTURES S.A.</t>
  </si>
  <si>
    <t>MESTRANZA DIESEL S.A.</t>
  </si>
  <si>
    <t>COMPAÑIA AUXILIAR DE ELETRICIDAD DEL MAIPO S.A.</t>
  </si>
  <si>
    <t>GR INGENIERIA INDUSTRIAL  S.A.</t>
  </si>
  <si>
    <t>ALEJANDRO KUPFER Y CIA. LTDA.</t>
  </si>
  <si>
    <t>POWER TRAIN TECHNOLOGIES CHILE  S.A.</t>
  </si>
  <si>
    <t>SOC.IMPORTADORA EXPORTADORA DE ACEROS Y METALES LTDA.</t>
  </si>
  <si>
    <t>TECNOVIAL S.A.</t>
  </si>
  <si>
    <t>SUÑER S.A.</t>
  </si>
  <si>
    <t>SOCIEDAD PETREOS S.A.</t>
  </si>
  <si>
    <t>SOCIEDAD MINERA ANTUCO LTDA.</t>
  </si>
  <si>
    <t>GR INGENIERIA INDUSTRIAL S.A.</t>
  </si>
  <si>
    <t>BOSCH REXROTH.</t>
  </si>
  <si>
    <t>COMPAÑIA MINERA DOÑA INES DE COLLAHUASI SCM.</t>
  </si>
  <si>
    <t>FACTURA TOTAL</t>
  </si>
  <si>
    <t>SERVICIO RECUPERACION DE  SELLO BARRA PHACO 3</t>
  </si>
  <si>
    <t>REPARAR CORONA SIN FIN PARA REDUCTOR DE ASCENSOR TKM 105</t>
  </si>
  <si>
    <t xml:space="preserve">REPARACION DE CAJA PTO PC 8000 </t>
  </si>
  <si>
    <t>INVERTIR PIÑON DE POSICION Y CAMBIAR RODAMIENTOS</t>
  </si>
  <si>
    <t>REVISAR Y ARMAR CONTRAEJE MOLINO N°2</t>
  </si>
  <si>
    <t xml:space="preserve">PANTOGRAFO CON BIELAS </t>
  </si>
  <si>
    <t>REPARAR REDUCTOR LIGHTNING 77-Q-40</t>
  </si>
  <si>
    <t>MANTENCION A UN REDUCTOR DE VELOCIDAD MOVENTAS MONTADO SOBRE ATRIL</t>
  </si>
  <si>
    <t>FABRICACION DE 8 BUJES PRENSA STOPA BOMBA WARMAN, METALIZADA CON OXIDO DE TITANIO</t>
  </si>
  <si>
    <t xml:space="preserve">REPARACION REDUCTOR FLENDER PARA EVALUAR Y COTIZAR </t>
  </si>
  <si>
    <t>MAQUINA DESINTEGRADORA DE PERNOS MSM</t>
  </si>
  <si>
    <t>SERVICIO DE RECUPERACION PARA UNA CAJA DE TRANSMISION</t>
  </si>
  <si>
    <t xml:space="preserve">FABRICACION MASA PORTA SATELITES </t>
  </si>
  <si>
    <t>MECANIZADO Y BALANCEO DINAMICO A UN RODETE CAEMSA</t>
  </si>
  <si>
    <t>CAMBIO MASA, CAMBIO MACHON DE INCHING Y EXTRACCION DE PERNOS CORTADOS DE MOLINOS DE BOLAS</t>
  </si>
  <si>
    <t>FABRICACION DE 2 CONJUNTOS RUEDAS DE MONTADORA DE NEUMATICOS</t>
  </si>
  <si>
    <t>CAMBIO DE RODAMIENTOS A 4 TRANSMISIONES GSA 350, IN SITU</t>
  </si>
  <si>
    <t>FABRICACION DE 2 CONJUNTOS DE PIEZAS PARA MOLDEADORA GR M010l</t>
  </si>
  <si>
    <t>ENSAYOS NDT EN 2 VENTILADORES DE MOTOR ELECTRICO NUEVO Y A 2 VENTILADORES USADOS</t>
  </si>
  <si>
    <t>SERVICIO DE DESMONTAJE Y MONTAJE DE RODAMIENTOS, SEPARADOR Y PIÑON A EJE NUEVO</t>
  </si>
  <si>
    <t>SERVICIOS A 3 CONJUNTOS EJES, CORONAS Y PIÑONES</t>
  </si>
  <si>
    <t>SERVICIOS  RECUPERACION DE GRIETAS A UN CHANCADOR, IN SITU</t>
  </si>
  <si>
    <t xml:space="preserve">SERVICIO DE RECUPERACION EN CAJA PTO GFC 395 1001 P/N </t>
  </si>
  <si>
    <t>SERVICIO CONTROL DIMENSIONAL</t>
  </si>
  <si>
    <t>SUMINISTRO DE REPUESTOS PARA SOPLADOR 151A.03</t>
  </si>
  <si>
    <t>MONTAJE DE ESPIGA EN LIMET SWITCH EN TAMBOR CORONA HOIST</t>
  </si>
  <si>
    <t xml:space="preserve">CORTINA POLVO TRASERA </t>
  </si>
  <si>
    <t>CONTROL DIMENSIONAL Y GEOMETRICO A WELL , LEVANTAMIENTO DE PLANOS</t>
  </si>
  <si>
    <t xml:space="preserve">FABRICACION DE UN POLIN ACERO CALANDRA Z </t>
  </si>
  <si>
    <t>BIO CORNECHE AGROINDUSTRIAL LTDA.</t>
  </si>
  <si>
    <t>REDUCTOR MARCA FLENDER</t>
  </si>
  <si>
    <t xml:space="preserve">SERVICIO DE RECUPERACION DE REDUCTOR SIN FIN CORONA </t>
  </si>
  <si>
    <t>SERVICIOS A UN CONTRAEJE Y 2 DESCANSOS DE MOLINO KVS</t>
  </si>
  <si>
    <t>REPARACION DE REDUCTOR FLENDER H1SH9A</t>
  </si>
  <si>
    <t>REPARACION REDUCTOR FLENDER H1SH9A</t>
  </si>
  <si>
    <t>FABRICAR 10 TENSORES POWER STEP SEGÚN PLANO E INCLUIR SUMINISTRO DE 20 RODAMIENTOS</t>
  </si>
  <si>
    <t>FABRICAR 2 CONJUNTOS DE ESLABON PARA CADENA ENROLLACABLE</t>
  </si>
  <si>
    <t>RECUPERACION DE MANDO FINAL MOTONIVELADORA 16H</t>
  </si>
  <si>
    <t>FABRICAR 2 RODONES SUFRIDERA SEGÚN PLANO</t>
  </si>
  <si>
    <t>SERVICIO MECANIZADO MANTO A UN RODILLO DE 60 HRC</t>
  </si>
  <si>
    <t>TORNILLO DECANTER</t>
  </si>
  <si>
    <t>CAMBIO DE CORONA Y CAMBIO DE PIÑON A CAJA Y EJE MAS RECUPERACION DE CAJA Y EJE</t>
  </si>
  <si>
    <t>REPARAR Y MONTAR MACHON DE ENTRADA REDUCTOR KELLER KSIH 1200</t>
  </si>
  <si>
    <t>RECUPERACION EN PIEZA EXTREMA POR MEDIO DE METALIZADO DE PISTA DE RODAMIENTO, DIAM 180mm</t>
  </si>
  <si>
    <t>SERVICIO DE RECUPERACION EN CABEZA DE CHANCADOR SH 440</t>
  </si>
  <si>
    <t xml:space="preserve">SERVICIO DE RECUPERACION DE UNA ROSCA HEMBRA A UN MANIFLOD DE FILTRO LAROX </t>
  </si>
  <si>
    <t>DESMONTAJE DE COMPONENTES EN PERFORADORA PV351 EN AGUNSA</t>
  </si>
  <si>
    <t>DISEÑO, MEMORIA DE CALCULO Y FABRICACION DE UN ATRIL PARA TAMBOR HOIST</t>
  </si>
  <si>
    <t>EXTRACCION DE PERNO CORTADO EN CAMION 51. TRABAJO IN SITU, LOS BRONCES</t>
  </si>
  <si>
    <t>FABRICAR 4 ANILLOS LUBRICADORES DE BRONCE FOSFORICO</t>
  </si>
  <si>
    <t>PRUEBA HIDRAULICA A CUERPO COMPRESOR, ALINEACION DE VASTAGOS</t>
  </si>
  <si>
    <t xml:space="preserve">CAMBIO DE RODAMIENTOS A 2 REDUCTOR DE GIRO </t>
  </si>
  <si>
    <t>SERVICIO DE MECANIZADO CAMION CAT 795F N°209 TRABAJO IN SITU</t>
  </si>
  <si>
    <t>SERVICIO DE RECUPERACION DE CABEZA HP-200</t>
  </si>
  <si>
    <t xml:space="preserve">FABRICACION DE 2 PLACAS DOSIFICADORAS  EN DURALUMINIO </t>
  </si>
  <si>
    <t>REPARAR Y MONTAR MACHON DE ENTRADA REDUCTOR FLENDER</t>
  </si>
  <si>
    <t>RECUPERACION DE UNA CAJA PORTA RODAMIENTO DE ESTATOR</t>
  </si>
  <si>
    <t>SUMINISTRO DE JUEGOS DE MACHOS , BARROTES,  DADOS Y LIQUIDO DE CORTE</t>
  </si>
  <si>
    <t>SERVICIOS CAMION CAT 201, CHAFLAN DE 45° A PERFORACIONES, IN SITU LOS BRONCES</t>
  </si>
  <si>
    <t>FABRICAR CUCHILLO SPL N° CH-06000-ME-1489-A.</t>
  </si>
  <si>
    <t>FABRICACION DE 50 SEGUROS PESTILLOS</t>
  </si>
  <si>
    <t>102,5</t>
  </si>
  <si>
    <t>TIGRE CHILE S.A.</t>
  </si>
  <si>
    <t>ANGLO AMERICAN NORTE S.A.</t>
  </si>
  <si>
    <t>UNITED PLASTIC CORPORATION S.A.</t>
  </si>
  <si>
    <t>RENER PROYECTOS E INGENIERIA SA.</t>
  </si>
  <si>
    <t>EMPRESA NACIONAL DE MINERIA.</t>
  </si>
  <si>
    <t>GARIBALDI S.A.</t>
  </si>
  <si>
    <t xml:space="preserve">MINERA ESPERANZA. </t>
  </si>
  <si>
    <t xml:space="preserve">ROCKWOOS LITIO LTDA. </t>
  </si>
  <si>
    <t>COMPAÑIA CONTRACTUAL MINERA CANDELARIA.</t>
  </si>
  <si>
    <t>DESMONTAJE IN SITU Y EVALUACION DE REDUCTOR.</t>
  </si>
  <si>
    <t xml:space="preserve">MANTENCION A MOTOR ELECTRICO ABB. </t>
  </si>
  <si>
    <t>REDUCTOR SIEMENS, APORTE: 01 MACHON DE ACOPLAMIENTO.01 POLEA.</t>
  </si>
  <si>
    <t>MONTAJE DE MACHON DE ACOPLAMIENTO A POLEA MOTRIZ DE CORREA.</t>
  </si>
  <si>
    <t>REPARACION REDUCTOR FLENDER B3 HH 05P DE CORREA.</t>
  </si>
  <si>
    <t>REEMPLAZO DE RODAMIENTOS EN PILLOWS BLOCK DE MOLINO REMOLIENDA</t>
  </si>
  <si>
    <t>ENDEREZADO DE RODETE.</t>
  </si>
  <si>
    <t>SERVICIO DE RECUPERACION REDUCTOR DE HARNERO.</t>
  </si>
  <si>
    <t>EVALUAR REPARACION CAJA GIRO FLENDER.</t>
  </si>
  <si>
    <t>REPARACION PARA EJE PIÑON DE  22 DIENTESC.</t>
  </si>
  <si>
    <t>REPARACION PARA EJE PIÑON MOLINO SAG Nº 2 CON ATRIL.</t>
  </si>
  <si>
    <t>MECANIZADO A 2 MASAS, MODIFICADAS PARA RODAMIENTOS DE 125x18x90mm</t>
  </si>
  <si>
    <t>ARMADO DE CONTRA EJE.</t>
  </si>
  <si>
    <t>FABRICACION DE PRENSA INFERIOR PERFORADORA SANDVIK.</t>
  </si>
  <si>
    <t>LEVANTAMIENTO DE GUIAS IN SITU PARA ENROLLAR CABLES, PERFORADORA NUMERO 9.</t>
  </si>
  <si>
    <t>FABRICACION DE PLACAS DE SOPORTE DE MOTOR 1500 HP.</t>
  </si>
  <si>
    <t>FABRICACION DE DOS TENSORES DE PALA.</t>
  </si>
  <si>
    <t>TRABAJO DE MECANIZADO CARA AXIAL ESPACIADORES EJE TRANSVERSAL.</t>
  </si>
  <si>
    <t>DECANTER NX 416 B DEVOLUCION CON TODOS SUS COMPONENTES SIN REPARAR.</t>
  </si>
  <si>
    <t>SERVICIO DE RECUPERACION DE DECANTER NX 438 B31G.</t>
  </si>
  <si>
    <t xml:space="preserve">FABRICACION DE YUGOS DE LEVANTE. </t>
  </si>
  <si>
    <t>FABRICACION DE DOS ACOPLES.</t>
  </si>
  <si>
    <t>ANALISIS LIFT PAD  ASSY.</t>
  </si>
  <si>
    <t xml:space="preserve">RECUPERACION CAJA REDUCTORA. </t>
  </si>
  <si>
    <t>CONTROL  METROLOGICO PIÑON CONTRAEJE CHANCADOR PRIMARIO.</t>
  </si>
  <si>
    <t>CONTROL METROLOGICO CORONA EXCENTRICA  CHANCADOR PRIMARIO.</t>
  </si>
  <si>
    <t>UNIDAD VIBRATORIA HARNERO ASOCIADA A LA OT: MD 6531.</t>
  </si>
  <si>
    <t>SERVICIO RECUPERACION COMPONENTES DE TURBINAS.</t>
  </si>
  <si>
    <t>VALVULA PARA REPARACION.</t>
  </si>
  <si>
    <t xml:space="preserve"> REPARAR RODILLERA  INJECTORA Nº 2.  </t>
  </si>
  <si>
    <t xml:space="preserve">SERVICIO CAMBIO DE EJE Y DESCANSOS VENTILADOR. </t>
  </si>
  <si>
    <t>EJE PIÑON MOLINO KVS 111/2 X 14.</t>
  </si>
  <si>
    <t>CAJA  PORTA  RODAMIENTO  DRESSER.</t>
  </si>
  <si>
    <t xml:space="preserve">REPARACION DE MACHON MONTADO EN REDUCTOR. </t>
  </si>
  <si>
    <t>MONTAJE DE 01 MACHON EN REDUCTOR SEW RF137. (CON MECANIZADO CHAVETERO).</t>
  </si>
  <si>
    <t>RODILLO DE CARGA ASTEC.</t>
  </si>
  <si>
    <t>SERVICIOS EN EXCENTRICA CHANCADOR PRIMARIO FULLER.</t>
  </si>
  <si>
    <t>INTERCAMBIO DE EJES ENTRE REDUCTORES SEW.</t>
  </si>
  <si>
    <t>CILINDRO DE REFINADOS Nº 5 SECCION  (CHOCOLATE).</t>
  </si>
  <si>
    <t>REPARACION Y ARMADO DE ESCALA ACCESO LDITEM 1 PR 50874.</t>
  </si>
  <si>
    <t>FABRICACION DE UNA CORONA Y 2 PIÑON Z= 10.</t>
  </si>
  <si>
    <t>PLATO CON GUIAS DESPLAZAMIENTO. DIAMETRO INTERIOR NO ESTA A LA MEDIDA.</t>
  </si>
  <si>
    <t>DESMONTAJE DE DOS EJES.</t>
  </si>
  <si>
    <t xml:space="preserve">EVALUACION DE REDUCTORES  DE GIRO PALA PC800 MARCA SIEBENHAAR. </t>
  </si>
  <si>
    <t xml:space="preserve">REAPARAR CARCASA DE REDUCTOR DE GIRO PALA PC800 MARCA SIEBENHAAR. </t>
  </si>
  <si>
    <t xml:space="preserve">FABRICACION DE MASAS PORTA RODAMIENTOS. </t>
  </si>
  <si>
    <t xml:space="preserve">SERVICIO RECUPERACION DE CONO CENTRIFUGA.  </t>
  </si>
  <si>
    <t xml:space="preserve">REDUCTOR  KELLER MODELO: KSIH 1200Nº SERIE : 9605.20.2Nº. </t>
  </si>
  <si>
    <t>SERVICIO DE RECUPERACION REDUCTOR FLENDER CORREA CT-60MODELO: B3 SH 11B.</t>
  </si>
  <si>
    <t>SERVICIO MECANIZADO A UNA ESTRUCTURA METALICA SEGÚN PLANO</t>
  </si>
  <si>
    <t>CAMBIO DE CAMISA, RECTIFICADO Y BALANCEO DINAMICO PARA ARMADURA MT</t>
  </si>
  <si>
    <t>EXTRAER Y MONTAR INSERTOS M36 EN MOLINOS SAG N°2 , IN SITU</t>
  </si>
  <si>
    <t>MECANIZADO EN TERRENO DE FLANGE SECADOR DE PLUMAS , PARA REALIZARSE EN DIAS DE SEMANA SANTA.</t>
  </si>
  <si>
    <t>52,00</t>
  </si>
  <si>
    <t>63,5</t>
  </si>
  <si>
    <t>11,30</t>
  </si>
  <si>
    <t>256,5</t>
  </si>
  <si>
    <t>119,00</t>
  </si>
  <si>
    <t>79,25</t>
  </si>
  <si>
    <t>104,25</t>
  </si>
  <si>
    <t>89,25</t>
  </si>
  <si>
    <t>322,25</t>
  </si>
  <si>
    <t>57,25</t>
  </si>
  <si>
    <t>93,25</t>
  </si>
  <si>
    <t>237,5</t>
  </si>
  <si>
    <t>GEA WESTFALIA SEPARATOR CHILE S.A</t>
  </si>
  <si>
    <t>PURATOS DE CHILE S.A</t>
  </si>
  <si>
    <t>FASTPACK S.A.</t>
  </si>
  <si>
    <t>PURATOS DE CHILE  S.A.</t>
  </si>
  <si>
    <t>TAFCA LTDA.</t>
  </si>
  <si>
    <t>CONTITECH CHILE S. A.</t>
  </si>
  <si>
    <t>SKI LA PARVA S.A.</t>
  </si>
  <si>
    <t>CORPESCA S.A.</t>
  </si>
  <si>
    <t>COMPAÑÍA MINERA PIMENTON</t>
  </si>
  <si>
    <t>COMERCIAL Y SERVICIOS  Y  A&amp;T LTDA.</t>
  </si>
  <si>
    <t>SERVICIO DE ARMADO DE ESCALA PARA PALA</t>
  </si>
  <si>
    <t xml:space="preserve">REPARAR CENTRIFUGA SB 60-36-177 </t>
  </si>
  <si>
    <t>SERVICIO DE RECUPERACION EN CAJA VIBRADORA VIMEC</t>
  </si>
  <si>
    <t>SERVICIOS A COMPONENTES DE DECANTER ALDEC 45</t>
  </si>
  <si>
    <t>REPARACION A 16 TENSORES</t>
  </si>
  <si>
    <t>SERVICIO DE DESMONTAJE DE UN CARRO DE IZADO DE PERFORADORA  , IN SITU</t>
  </si>
  <si>
    <t xml:space="preserve">SERVICIOS A UN EJE HOMOGEINIZADOR </t>
  </si>
  <si>
    <t>MECANIZAR FLANGES, IN SITU</t>
  </si>
  <si>
    <t>SERVICIOS LEVANTAMIENTO PLANO A SECTOR DE UN WHELL 797</t>
  </si>
  <si>
    <t>SERVICIO RECUPERACION EN 1 UNIDAD VIBRATORIA VIMEC</t>
  </si>
  <si>
    <t>FABRICACION DE 1 EJE DE ACERO AISI 316 PARA HOMOGEINIZADOR</t>
  </si>
  <si>
    <t>RECUPERACION DE 1 CAJA PORTA RODAMIENTO DE ESTATOR</t>
  </si>
  <si>
    <t>MECANIZAR 3 MACHONES Y MONTAR EN REDUCTOR</t>
  </si>
  <si>
    <t>FABRICACION DE 6 EMPAQUETADURAS PARA SENSOR DE VELOCIDAD SEGÚN PLANO</t>
  </si>
  <si>
    <t>VULCANIZAR 10 PIEZAS ROSCADAS SEGÚN PLANO</t>
  </si>
  <si>
    <t>ROTOR HU.TURBO  2502/E01 PARA  RECTIFICADO</t>
  </si>
  <si>
    <t>RECUPERACION DE 1 DESCANSO , 1 MACHON Y UN EJE SOLAR DE DECANTER ALDEC 45</t>
  </si>
  <si>
    <t xml:space="preserve">TAMBOR Y CORONA HOIST DE PALA BUCYRUS PARA CAMBIO DE CORONA Y DESCANSOS CON RODAMIENTOS </t>
  </si>
  <si>
    <t>FABRICACION DE PASADOR SEGÚN PLANO</t>
  </si>
  <si>
    <t>DESMONTAJE DE UNA VALVULA EN SALA DE MAQUINA DE PERFORADORA PV351 EN AGUNSA</t>
  </si>
  <si>
    <t>FABRICACION DE ESPARRAGOS BOMBA GEHO</t>
  </si>
  <si>
    <t>FABRICACION DE 1  CORTINA DE POLVO TRASERA</t>
  </si>
  <si>
    <t>RECUPERAR 3 PLACAS DE MAQUINAS ASFALTADORA</t>
  </si>
  <si>
    <t>REPARACION DE BOMBA DE ENFRIAMIENTO AUXILIAR V-3</t>
  </si>
  <si>
    <t>DESARMAR Y REPARAR AFRAME</t>
  </si>
  <si>
    <t>DESMONTAJE DE CORONA  CABEZAL</t>
  </si>
  <si>
    <t xml:space="preserve">FABRICACION DE 4 LABERINTOS EN FIERRO FUNDIDO MAS ARMADO DE EJE PIÑON </t>
  </si>
  <si>
    <t>SERVICIO DE RECUPERACION PISTA DE RODAMIENTO A 1 CARCASA LADO BOBINA BLOWER 930E</t>
  </si>
  <si>
    <t>SERVICIOS DE CONTROL A WHELL 797, NUEVO</t>
  </si>
  <si>
    <t>SUMINISTROS DE PERNOS, TUERCAS, GOLILLAS, RODAMIENTOS, DESCANSOS</t>
  </si>
  <si>
    <t>FABRICACION DE ENGRANAJE Z=38, DIAM.EXTERIOR= 230mm</t>
  </si>
  <si>
    <t>REPARAR ESCALA</t>
  </si>
  <si>
    <t>SERVICIO DE EVALUACION EN REDUCTOR DE RUEDA DE MOLDEO</t>
  </si>
  <si>
    <t>CONO DE AJUSTE HVTVRBO</t>
  </si>
  <si>
    <t>MONTAJES DE 2 BUJES A 1 TENAZA DE AGITADOR</t>
  </si>
  <si>
    <t>FABRICACION SOPORTE ESPEJO SEGÚN PLANO</t>
  </si>
  <si>
    <t>FABRICAR CAJA TROCHA SEGÚN PLANO</t>
  </si>
  <si>
    <t>EXTRAER POR BARRENADO EJE DE UN ROTOR DE MOTOR ELECTRICO, BRUÑIR Y REALIZAR CONTROL DIMENSIONAL</t>
  </si>
  <si>
    <t>MECANIZADO CABEZA DE  5 1/2" SEGÚN PLANO</t>
  </si>
  <si>
    <t>SERVICIO DE RECUPERACION DE UNA CAJA REDUCTORA</t>
  </si>
  <si>
    <t>VALVULA 4X300 DE BOLA SN 372402008 PARA RECUPERAR HILO 1/2'' NPT</t>
  </si>
  <si>
    <t>DESMONTAJE Y EVALUACION DE REDUCTORES MARCA POMA KISSLING</t>
  </si>
  <si>
    <t>MECANIZAR DOS FLANGES DE 8''</t>
  </si>
  <si>
    <t>FABRICACION DE 36 PERNOS M56 X 320 mm, CON UNA TUERCA Y UNA GOLILLA PLANA CADA UNO SEGÚN SOLICITUD</t>
  </si>
  <si>
    <t>REPARAR ARAÑA DE EJE PIÑON</t>
  </si>
  <si>
    <t>SERVICIO MECANIZADO A UNA LLANTA</t>
  </si>
  <si>
    <t>CAMBIAR RODAMIENTOS DE DOS EQUIPOS EN SUCURSAL MD BARRANQUILLA COLOMBIA, IN SITU</t>
  </si>
  <si>
    <t>REPARACION DE CAJAS VIBRADORAS TIPO HE150LS</t>
  </si>
  <si>
    <t>MONTAJE DE 2 EJES GEMELOS EN TRANSMISION HOIST, EN MD</t>
  </si>
  <si>
    <t>MECANIZAR ALOJAMIENTO SELLO FIJO VALVULA DESAHOGO, IN SITU</t>
  </si>
  <si>
    <t>SERVICIO MECANIZADO EN 3 ZONAS SEGÚN PLANO</t>
  </si>
  <si>
    <t xml:space="preserve">REALIZAR SERVICIO DESMONTAJE DE ELEMENTOS INTERNOS. </t>
  </si>
  <si>
    <t>SERVICIO MECANIZADO FLANGES DE 30'' EN TERRENO, CON 2mm. DEFORMACION AXIAL</t>
  </si>
  <si>
    <t>RECUPERACION INTEGRAL EN 2 MANDOS FINALES MARCA REXROTH Y MOTORES HIDRAULICOS</t>
  </si>
  <si>
    <t>FABRICACION DE 10 PILARES SOPORTE TAPA BALDE ( MODIFICADO) , 5 DERECHO Y 5 IZQUIERDO</t>
  </si>
  <si>
    <t>FABRICAR PASADOR</t>
  </si>
  <si>
    <t>DESMONTAJE DE UNIDAD DE POTENCIA Y BANCO DE VALVULAS, IN SITU</t>
  </si>
  <si>
    <t>CAMBIO DE CAMISA EN ROTOR DE MOTOR ELECTRICO</t>
  </si>
  <si>
    <t>FACTURADA PARCIAL</t>
  </si>
  <si>
    <t xml:space="preserve">FACTURADA PARCIAL </t>
  </si>
  <si>
    <t>95,25</t>
  </si>
  <si>
    <t>549,00</t>
  </si>
  <si>
    <t>131,25</t>
  </si>
  <si>
    <t>168,00</t>
  </si>
  <si>
    <t>110,5</t>
  </si>
  <si>
    <t>113,75</t>
  </si>
  <si>
    <t>53,00</t>
  </si>
  <si>
    <t>180,5</t>
  </si>
  <si>
    <t>334,25</t>
  </si>
  <si>
    <t>88,75</t>
  </si>
  <si>
    <t>247,5</t>
  </si>
  <si>
    <t>60,25</t>
  </si>
  <si>
    <t>213,25</t>
  </si>
  <si>
    <t>188,75</t>
  </si>
  <si>
    <t>82,00</t>
  </si>
  <si>
    <t>150,75</t>
  </si>
  <si>
    <t>139,25</t>
  </si>
  <si>
    <t>56,25</t>
  </si>
  <si>
    <t>572,00</t>
  </si>
  <si>
    <t>151,5</t>
  </si>
  <si>
    <t>340,5</t>
  </si>
  <si>
    <t>130,00</t>
  </si>
  <si>
    <t>7,45</t>
  </si>
  <si>
    <t>EMPRESAS CAROZZI S.A.</t>
  </si>
  <si>
    <t>GR INGENIERÍA INDUSTRIAL S.A.</t>
  </si>
  <si>
    <t>STEEL INGENIERIA S.A.</t>
  </si>
  <si>
    <t>PUREFRUIT CHILE S.A.</t>
  </si>
  <si>
    <t>TETRAMET S.A.</t>
  </si>
  <si>
    <t>COLADA CONTINUA CHILENA  S.A.</t>
  </si>
  <si>
    <t>SIERRA GORDA SOCIEDAD CONTRACTUAL MINERA</t>
  </si>
  <si>
    <t>ARMAQSUBIRI SA</t>
  </si>
  <si>
    <t>HIDROELECTRICA LA HIGUERA S.A.</t>
  </si>
  <si>
    <t>HADES COMERCIALIZACION SPA.</t>
  </si>
  <si>
    <t>GR INGENIERÍA INDUSTRIAL  S.A.</t>
  </si>
  <si>
    <t xml:space="preserve">HIDROMECANO LTDA. </t>
  </si>
  <si>
    <t>TRASLADO DE 2 TECNICOS MECANICOS A TERRENO PARA ESTUDIAR LA FACTIBILIDAD DE EXTRACCION DE PERNOS CORTADOS EN PALA N°1</t>
  </si>
  <si>
    <t>REPARACION MOTOR ELECTRICO 200 KW</t>
  </si>
  <si>
    <t>REPARACION TORNILLO DECANTADOR N°1</t>
  </si>
  <si>
    <t>SERVICIO DE ARMADO DE 2 JUEGOS DE ZAPATAS DE ORUGA DE PERFORADORA</t>
  </si>
  <si>
    <t xml:space="preserve">FABRICAR 8 PLACAS DE DOSIFICACIÓN PARA MOLDEADORA </t>
  </si>
  <si>
    <t>FABRICAR DISCO DE SUCCION LADO DERECHO PARA BBA. WEDAG</t>
  </si>
  <si>
    <t>CAMBIOS DE RODAMIENTO Y RETENES A EJE MOLINO</t>
  </si>
  <si>
    <t>FABRICACION DE PASADORES SEGÚN PLANO</t>
  </si>
  <si>
    <t>FABRICACION DE 4 ARANDELAS DE 110 mm DIAM. X 65 DIAM. X 20mm. ESPESOR</t>
  </si>
  <si>
    <t>FABRICACION DE 2 CASQUETES EN ACERO</t>
  </si>
  <si>
    <t>MODIFICACION DE 36 ROSCAS EN UN MOLINO, IN SITU</t>
  </si>
  <si>
    <t>FABRICAR DE UN EJE TORNILLO Y UNA TUERCA SIMILARES A MUESTRA PARA VALVULAS</t>
  </si>
  <si>
    <t>MECANIZAR VALVULA HB SELLO MOVIL SEGÚN PLANO</t>
  </si>
  <si>
    <t>CONTROLES A PIEZA EXTREMA DE DECANTER</t>
  </si>
  <si>
    <t xml:space="preserve">REPARACION DE HUINCHE AUXILIAR </t>
  </si>
  <si>
    <t>SERVICIO DE RECUPERACION EN TORNILLO ALDEC 60</t>
  </si>
  <si>
    <t>SUMINISTRO DE 2 SOPORTES N° NP-50</t>
  </si>
  <si>
    <t>SERVICIOS A PIEZAS DE DECANTER NX-418, CAMISA INOXIDABLE</t>
  </si>
  <si>
    <t>EVALUACION DE MOTOREDUCTORES</t>
  </si>
  <si>
    <t xml:space="preserve">RECUPERACION DE UNA BOMBA DE AGUA DE PISTONES </t>
  </si>
  <si>
    <t>ARMADO DE CONTRAEJES MOLINOS BOLAS N°1</t>
  </si>
  <si>
    <t>FABRICAR 5 CAMISAS DE ACERO DUPLEX</t>
  </si>
  <si>
    <t>MECANIZAR FLANGES DE 8''</t>
  </si>
  <si>
    <t xml:space="preserve">DESMONTAJE DE ARAÑA DE UN EJE PIÑON </t>
  </si>
  <si>
    <t xml:space="preserve">DESMONTAR ARAÑA A EJE PIÑON </t>
  </si>
  <si>
    <t>FABRICAR 24 DESCANSOS CON BUJE DE BRONCE PARA CORTINA DE POLVO TRASERO</t>
  </si>
  <si>
    <t xml:space="preserve">RECUPERACION PISTA DE RODAMIENTO A 1 CARCASA LADO BOBINA BLOWER 930E </t>
  </si>
  <si>
    <t>SERVICIO MANTENCION A 3 REDUCTORES STAND</t>
  </si>
  <si>
    <t>SERVICIO DE RECUPERACION EN 1 REDUCTOR DE GIRO GB</t>
  </si>
  <si>
    <t xml:space="preserve">SERVICIOS A EJE MOLINO CON SELLOS Y RODAMIENTOS MONTADOS </t>
  </si>
  <si>
    <t>TRICONOS EN CALIDAD DE MUESTRA</t>
  </si>
  <si>
    <t>RECUPERACION EN REDUCTOR FALK 465 A2-AB</t>
  </si>
  <si>
    <t>MECANIZAR FLANGES EN MD Y EN TERRENO , SIERRA GORDA, EN MEJILLONES</t>
  </si>
  <si>
    <t>RECUPERAR 2 PISTAS DE 270 mm DIAMETRO, TOTAL 10 ALOJAMIENTOS</t>
  </si>
  <si>
    <t>RECUPERACION DE RODETE, CARCASA Y ALABE DE UNA TURBINA OSSBERGER</t>
  </si>
  <si>
    <t>FABRICAR 1 EJE DE BOMBA VERTICAL IDP, 7 ETAPAS</t>
  </si>
  <si>
    <t xml:space="preserve">RECUPERACION DE 4 ROSCAS  DE 1 FRAME </t>
  </si>
  <si>
    <t>FABRICACION CARRO PORTA PUNZON 380 X 70 X 45</t>
  </si>
  <si>
    <t>SERVICIO CAMBIO DE MAZA EMBRAGUE LADO B MOLINO SAG 2, IN SITU</t>
  </si>
  <si>
    <t>RECTIFICAR DE TORNILLO DECANTER</t>
  </si>
  <si>
    <t>MECANIZAR 3 ZONAS, SEGÚN PLANO</t>
  </si>
  <si>
    <t>SERVICIO DESMONTAJE DE EJE DE UN MOTOREDUCTOR</t>
  </si>
  <si>
    <t>SERVICIO DE ENDOSCOPIA E INSPECCION, IN SITU DE MANDO FINAL GFA 350 DE PALA</t>
  </si>
  <si>
    <t>FABRICAR 50 BUJES SUPERIORES, 50 BUJES INFERIORES SEGÚN PLANO</t>
  </si>
  <si>
    <t>RECUPERACION DE UNA CARCAZA DE CAJA REDUCTORA</t>
  </si>
  <si>
    <t>REPARACION CONTRAEJE PARA MOLINO</t>
  </si>
  <si>
    <t xml:space="preserve">REPARACION REDUCTOR SANTA SALO </t>
  </si>
  <si>
    <t>REPARACION REDUCTOR DE GIRO N°3 TEREX</t>
  </si>
  <si>
    <t>SERVICIOS A UN SINFÍN 640 mm DIAM. X 2700 mm. LARGO</t>
  </si>
  <si>
    <t>DESARME, MEDICION Y RE ARMADO DE LA PARTE INFERIOR DEL CABEZAL DE 60 LITROS DE MAQUINA S-16</t>
  </si>
  <si>
    <t xml:space="preserve">REPARAR MACHON Y FABRICAR 4 LABERINTOS </t>
  </si>
  <si>
    <t>PUENTE GRUA 7,5 TONELADAS MARCA SAMSUNG UBICADO EN AREA REDUCTORES</t>
  </si>
  <si>
    <t xml:space="preserve">FABRICACION DE UNA LLAVE PORTA BARRAS </t>
  </si>
  <si>
    <t>FABRICACION DE 20 EJE TENSOR CORREA</t>
  </si>
  <si>
    <t>RECUPERACION DE 2 MOTOREDUCTORES</t>
  </si>
  <si>
    <t>LEVANTAMIENTO DE PLANO DE LANZA DE COLA EN PALA N°8 , IN SITU LOS BRONCES</t>
  </si>
  <si>
    <t>RECUPERACION DE 16 HILOS 7/16 X 14 EN CARCAZA, POR MEDIO DE INSERTO HELICOIL</t>
  </si>
  <si>
    <t>REPARACION BOMBA POR GARANTIA</t>
  </si>
  <si>
    <t>FABRICACION DE UN DISTANCIADOR DE MACHON DE BOMBA RECUPERADORA DE AGUA</t>
  </si>
  <si>
    <t>REPARACION CONJUNTO DIPPER TRIP</t>
  </si>
  <si>
    <t>CABEZAL ROTACION PR 56020</t>
  </si>
  <si>
    <t xml:space="preserve">RECUPERACION DE PANTOGRAFO MX T-15 </t>
  </si>
  <si>
    <t>REPARACION DE BALDE PARA EVALUAR</t>
  </si>
  <si>
    <t xml:space="preserve">SERVICIO A UN REDUCTOR KELLER </t>
  </si>
  <si>
    <t>323,25</t>
  </si>
  <si>
    <t>62,5</t>
  </si>
  <si>
    <t>682,75</t>
  </si>
  <si>
    <t>69,5</t>
  </si>
  <si>
    <t>222,00</t>
  </si>
  <si>
    <t>358,00</t>
  </si>
  <si>
    <t>355,5</t>
  </si>
  <si>
    <t>445,25</t>
  </si>
  <si>
    <t>212,5</t>
  </si>
  <si>
    <t>76,75</t>
  </si>
  <si>
    <t>97,25</t>
  </si>
  <si>
    <t>120,5</t>
  </si>
  <si>
    <t>207,5</t>
  </si>
  <si>
    <t>511,00</t>
  </si>
  <si>
    <t>114,22</t>
  </si>
  <si>
    <t>122,75</t>
  </si>
  <si>
    <t>139,5</t>
  </si>
  <si>
    <t>82,5</t>
  </si>
  <si>
    <t>128,25</t>
  </si>
  <si>
    <t>3011,5</t>
  </si>
  <si>
    <t>50,00</t>
  </si>
  <si>
    <t>123,00</t>
  </si>
  <si>
    <t>321,25</t>
  </si>
  <si>
    <t>227,00</t>
  </si>
  <si>
    <t>123,25</t>
  </si>
  <si>
    <t>270,00</t>
  </si>
  <si>
    <t>51,75</t>
  </si>
  <si>
    <t>58,5</t>
  </si>
  <si>
    <t>175,75</t>
  </si>
  <si>
    <t>31,25</t>
  </si>
  <si>
    <t>86,25</t>
  </si>
  <si>
    <t>107,00</t>
  </si>
  <si>
    <t>331,75</t>
  </si>
  <si>
    <t>SERVICIO DE DESMONTAJES DE ELEMENTOS INTERNOS , LIMPIEZA Y PULIDO , MONTAJE Y AJUSTE SELLOS Y BUJES.</t>
  </si>
  <si>
    <t xml:space="preserve">SERVICIO PRUEBA HIDROSTATICA DE VERIFICACION Y ASEGURAMIENTO DE ESTANQUEIDAD A UNA VALVULA GROVE  8x300 Nº SERIE M247280-4. </t>
  </si>
  <si>
    <t>SERVICIO DE RECUPERACION EN BLOCK DE VALVULAS DE UN HOMOGENIZADOR</t>
  </si>
  <si>
    <t xml:space="preserve">FABRICAR PASADOR r Ø16 x 112 SEGÚN PLANO NVE3-1053 </t>
  </si>
  <si>
    <t>FABRICACION DE 10 SOPORTE ESPESOMENTRO DE   60 mm. DIAM. x 80 mm. LARGO , SEGÚN CROQUIS ACEPTADO POR CLIENTE.</t>
  </si>
  <si>
    <t>EVALUACION DE UN REDUCTOR MARCA: TEXTRON MODELO: 0104.</t>
  </si>
  <si>
    <t>FABRICACION  DE UN DEFLECTOR SEGÚN PLANO  N° 051.12555.01.11 ,EN ACERO AISI 316.</t>
  </si>
  <si>
    <t>CONTRAEJE DE MOLINO CHINO PARA DESMONTAR MACHONES Y MONTAR EN CONTRAEJE NUEVO</t>
  </si>
  <si>
    <t xml:space="preserve">FABRICACION DE 2 MUÑON LADO DESCARGA  Y 2 MUÑON LADO ALIMENTACION PARA MOLINO MARCY 9X9. </t>
  </si>
  <si>
    <t>REPARACION ASPA VENTILADOR 830 SDR-40148.</t>
  </si>
  <si>
    <t>DIBUJAR Y EVALUAR DESMONTAJE DE MUÑON DE RODILLOS DE REFINADOR, PARA REPARACION REF: Nº 1, 2 Y 3.</t>
  </si>
  <si>
    <t>SERVICIO DE PULIDO DE PISTONES Y CAMBIO DE SELLOS A CALIPER</t>
  </si>
  <si>
    <t>REDUCTOR DE VELOCIDAD MARCA FLENDER N/P 4335964PARA EVALUACION Y REPARACION</t>
  </si>
  <si>
    <t>SERVICIO DE  METALIZADO EN 4 PIEZAS DE ALOJAMIENTOS</t>
  </si>
  <si>
    <t>LEVANTAMIENTO DE PLANO- COTIZACION DE TAZONES PV 351.</t>
  </si>
  <si>
    <t xml:space="preserve">RECUPERACION CHANCADOR TELSMICH 57H. </t>
  </si>
  <si>
    <t xml:space="preserve">INSPECCION Y REPARACION PARA CAJAS VIBRADORA HARNERO  </t>
  </si>
  <si>
    <t>MECANIZADO ALOJAMIENTOS RODAMIENTOS.</t>
  </si>
  <si>
    <t>CAMBIO DE EJE, RODAMIENTOS Y RETENES DE 2 VOLANTES.</t>
  </si>
  <si>
    <t>REPARACION DE CAJA CONTRAEJE</t>
  </si>
  <si>
    <t xml:space="preserve">RING SUPPORT TO DRUMMOND IN COLOMBIA ( ANILLOS) </t>
  </si>
  <si>
    <t>SERVICIO MECANIZADO A 2 BOWL SYMONS EN ZONAS INDICADAS EN CROQUIS Y A MEDIDAS DE PLANO SIN NUMERO. (tazones)</t>
  </si>
  <si>
    <t xml:space="preserve">SERVICIO MECANIZADO A UNA CAJA PORTA DESCANSO. </t>
  </si>
  <si>
    <t>RING SUPPORT TO DRUMMOND IN COLOMBIAPART NO. 916638454 ( ANILLOS)</t>
  </si>
  <si>
    <t>RING SUPPORT TO DRUMMOND IN COLOMBIA PARTE 916638454AMOUNT ( ANILLOS)</t>
  </si>
  <si>
    <t>REPARACION INTEGRAL DE  BOWL. ( TAZONES)</t>
  </si>
  <si>
    <t>SERVICIO MECANIZADO A UN CUERPO DE 348 X 1051 X 1355 mm (2 PIEZAS DE BRONCE Y PERNOS DE FIJACION)</t>
  </si>
  <si>
    <t>REPARACION DE MAINSHAFT CH -440 ( EJE PRINCIPAL)</t>
  </si>
  <si>
    <t>DESCANSOS RODILLO TRASERO MOLINO 4 EXTRUSORA NOTA 01 CON BUJE DE BRONCE</t>
  </si>
  <si>
    <t>DESMONTAJE - MONTAJE DE RODAMIENTOS NUEVOS  PARA RODILLO SUPERIOR CILINDRADO 3034.  330 X 3045.</t>
  </si>
  <si>
    <t>FABRICAR TORNILLO DECANTER</t>
  </si>
  <si>
    <t xml:space="preserve">DESARMAR , REVISAR Y ELABORAR INFORME DE REPARACION PARA MANDO FINAL </t>
  </si>
  <si>
    <t>REPARACION DE RODILLOS DE REFINADOR, REF: Nº 1, 2 Y 3.</t>
  </si>
  <si>
    <t>RECUPERACION DE 2 PISTAS DE RODAMIENTO DE 330mm DIAM. A UNA CAJA DIFERENCIAL TRASERA Y UN CUERPO DIFERENCIAL PARA CONTROL GEOMETRICO</t>
  </si>
  <si>
    <t>SERVICIO MECANIZADO 0,020'' A 43 ALABES FIJOS LADO ESTATOR COMPRESOR</t>
  </si>
  <si>
    <t xml:space="preserve">SERVICIO DE RECUPERACION INTEGRAL EN CELDA DE FLOTACION </t>
  </si>
  <si>
    <t>FABRICACION Y MONTAJE DE COMPONENTES PARA CATALINA HUINCHE CV-006</t>
  </si>
  <si>
    <t>FABRICAR EJE PULVERIZADOR DEL CARBON SEGÚN PLANO  Nº MC-NORG-GBR-001.</t>
  </si>
  <si>
    <t xml:space="preserve">FABRICACION DE  14 BISAGRAS EN GOMA TELA. </t>
  </si>
  <si>
    <t>127,25</t>
  </si>
  <si>
    <t>205,5</t>
  </si>
  <si>
    <t>124,00</t>
  </si>
  <si>
    <t>MECANICO</t>
  </si>
  <si>
    <t>159,75</t>
  </si>
  <si>
    <t>25,75</t>
  </si>
  <si>
    <t>62,00</t>
  </si>
  <si>
    <t>139,00</t>
  </si>
  <si>
    <t>122,25</t>
  </si>
  <si>
    <t>TORNO C.N.C</t>
  </si>
  <si>
    <t>162,75</t>
  </si>
  <si>
    <t>110,25</t>
  </si>
  <si>
    <t>ELECTRICO</t>
  </si>
  <si>
    <t>31,75</t>
  </si>
  <si>
    <t>51,25</t>
  </si>
  <si>
    <t>METROLOGIA</t>
  </si>
  <si>
    <t>725,75</t>
  </si>
  <si>
    <t>484,75</t>
  </si>
  <si>
    <t>127,5</t>
  </si>
  <si>
    <t>71,25</t>
  </si>
  <si>
    <t>155,75</t>
  </si>
  <si>
    <t>125,00</t>
  </si>
  <si>
    <t>146,25</t>
  </si>
  <si>
    <t>486,00</t>
  </si>
  <si>
    <t>1017,5</t>
  </si>
  <si>
    <t>97,75</t>
  </si>
  <si>
    <t>347,00</t>
  </si>
  <si>
    <t>141,5</t>
  </si>
  <si>
    <t>208,00</t>
  </si>
  <si>
    <t>360,25</t>
  </si>
  <si>
    <t>78,5</t>
  </si>
  <si>
    <t>184,5</t>
  </si>
  <si>
    <t>100,00</t>
  </si>
  <si>
    <t>117,25</t>
  </si>
  <si>
    <t>103,75</t>
  </si>
  <si>
    <t>MANDRINADORA</t>
  </si>
  <si>
    <t xml:space="preserve">RECTIFICADO </t>
  </si>
  <si>
    <t>175,5</t>
  </si>
  <si>
    <t>154,5</t>
  </si>
  <si>
    <t>60,75</t>
  </si>
  <si>
    <t>574,5</t>
  </si>
  <si>
    <t>66,5</t>
  </si>
  <si>
    <t>755,5</t>
  </si>
  <si>
    <t>112,25</t>
  </si>
  <si>
    <t>147,25</t>
  </si>
  <si>
    <t>140,5</t>
  </si>
  <si>
    <t>83,25</t>
  </si>
  <si>
    <t>101,5</t>
  </si>
  <si>
    <t>106,00</t>
  </si>
  <si>
    <t>619,5</t>
  </si>
  <si>
    <t>593,25</t>
  </si>
  <si>
    <t>304,75</t>
  </si>
  <si>
    <t>341,25</t>
  </si>
  <si>
    <t>926,5</t>
  </si>
  <si>
    <t>125,25</t>
  </si>
  <si>
    <t>25,00</t>
  </si>
  <si>
    <t>1833,25</t>
  </si>
  <si>
    <t>276,00</t>
  </si>
  <si>
    <t>17</t>
  </si>
  <si>
    <t>169,75</t>
  </si>
  <si>
    <t>152,75</t>
  </si>
  <si>
    <t>283,75</t>
  </si>
  <si>
    <t>115,75</t>
  </si>
  <si>
    <t>306,00</t>
  </si>
  <si>
    <t>401,00</t>
  </si>
  <si>
    <t>235,00</t>
  </si>
  <si>
    <t>395,75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</si>
</sst>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b/>
      <i/>
      <sz val="8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8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gradientFill degree="135">
        <stop position="0">
          <color theme="0"/>
        </stop>
        <stop position="1">
          <color theme="8" tint="0.80001220740379042"/>
        </stop>
      </gradient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/>
    <xf numFmtId="164" fontId="2" fillId="2" borderId="11" xfId="1" applyNumberFormat="1" applyFont="1" applyFill="1" applyBorder="1" applyAlignment="1">
      <alignment horizontal="center" vertical="center" wrapText="1" shrinkToFit="1"/>
    </xf>
    <xf numFmtId="0" fontId="0" fillId="3" borderId="0" xfId="0" applyFill="1"/>
    <xf numFmtId="0" fontId="0" fillId="3" borderId="14" xfId="0" applyFill="1" applyBorder="1"/>
    <xf numFmtId="0" fontId="9" fillId="3" borderId="14" xfId="0" applyFont="1" applyFill="1" applyBorder="1"/>
    <xf numFmtId="0" fontId="0" fillId="3" borderId="2" xfId="0" applyFill="1" applyBorder="1"/>
    <xf numFmtId="49" fontId="1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10" fillId="4" borderId="1" xfId="0" applyFont="1" applyFill="1" applyBorder="1" applyAlignment="1">
      <alignment horizontal="left" vertical="center"/>
    </xf>
    <xf numFmtId="0" fontId="8" fillId="4" borderId="1" xfId="0" applyFont="1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right" vertical="center"/>
    </xf>
    <xf numFmtId="49" fontId="10" fillId="4" borderId="1" xfId="0" applyNumberFormat="1" applyFont="1" applyFill="1" applyBorder="1"/>
    <xf numFmtId="0" fontId="10" fillId="4" borderId="0" xfId="0" applyFont="1" applyFill="1"/>
    <xf numFmtId="0" fontId="10" fillId="4" borderId="1" xfId="0" applyFont="1" applyFill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8" fillId="4" borderId="17" xfId="0" applyFont="1" applyFill="1" applyBorder="1"/>
    <xf numFmtId="0" fontId="10" fillId="4" borderId="17" xfId="0" applyFont="1" applyFill="1" applyBorder="1"/>
    <xf numFmtId="0" fontId="10" fillId="4" borderId="17" xfId="0" applyFont="1" applyFill="1" applyBorder="1" applyAlignment="1">
      <alignment horizontal="right" vertical="center"/>
    </xf>
    <xf numFmtId="49" fontId="10" fillId="4" borderId="17" xfId="0" applyNumberFormat="1" applyFont="1" applyFill="1" applyBorder="1"/>
    <xf numFmtId="0" fontId="10" fillId="4" borderId="1" xfId="0" applyFont="1" applyFill="1" applyBorder="1" applyAlignment="1">
      <alignment horizontal="left"/>
    </xf>
    <xf numFmtId="0" fontId="8" fillId="4" borderId="0" xfId="0" applyFont="1" applyFill="1"/>
    <xf numFmtId="0" fontId="0" fillId="4" borderId="1" xfId="0" applyFill="1" applyBorder="1"/>
    <xf numFmtId="49" fontId="0" fillId="4" borderId="1" xfId="0" applyNumberFormat="1" applyFill="1" applyBorder="1"/>
    <xf numFmtId="0" fontId="11" fillId="4" borderId="1" xfId="0" applyFont="1" applyFill="1" applyBorder="1" applyAlignment="1">
      <alignment horizontal="left"/>
    </xf>
    <xf numFmtId="49" fontId="10" fillId="4" borderId="0" xfId="0" applyNumberFormat="1" applyFont="1" applyFill="1"/>
    <xf numFmtId="0" fontId="12" fillId="4" borderId="1" xfId="0" applyFont="1" applyFill="1" applyBorder="1"/>
    <xf numFmtId="49" fontId="10" fillId="4" borderId="2" xfId="0" applyNumberFormat="1" applyFont="1" applyFill="1" applyBorder="1"/>
    <xf numFmtId="49" fontId="10" fillId="4" borderId="1" xfId="0" applyNumberFormat="1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0" fillId="3" borderId="1" xfId="0" applyFill="1" applyBorder="1"/>
    <xf numFmtId="0" fontId="9" fillId="3" borderId="1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0" fillId="0" borderId="1" xfId="0" applyFont="1" applyBorder="1"/>
    <xf numFmtId="49" fontId="0" fillId="0" borderId="0" xfId="0" applyNumberFormat="1"/>
    <xf numFmtId="0" fontId="10" fillId="4" borderId="1" xfId="0" applyNumberFormat="1" applyFont="1" applyFill="1" applyBorder="1" applyAlignment="1">
      <alignment horizontal="left"/>
    </xf>
    <xf numFmtId="0" fontId="10" fillId="4" borderId="17" xfId="0" applyNumberFormat="1" applyFont="1" applyFill="1" applyBorder="1" applyAlignment="1">
      <alignment horizontal="left"/>
    </xf>
    <xf numFmtId="0" fontId="10" fillId="4" borderId="28" xfId="0" applyFont="1" applyFill="1" applyBorder="1"/>
    <xf numFmtId="0" fontId="0" fillId="0" borderId="1" xfId="0" applyBorder="1"/>
    <xf numFmtId="0" fontId="0" fillId="4" borderId="0" xfId="0" applyFill="1"/>
    <xf numFmtId="0" fontId="0" fillId="3" borderId="29" xfId="0" applyFill="1" applyBorder="1"/>
    <xf numFmtId="0" fontId="10" fillId="4" borderId="1" xfId="0" applyNumberFormat="1" applyFont="1" applyFill="1" applyBorder="1" applyAlignment="1"/>
    <xf numFmtId="0" fontId="10" fillId="4" borderId="1" xfId="0" quotePrefix="1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/>
    <xf numFmtId="0" fontId="10" fillId="4" borderId="0" xfId="0" applyNumberFormat="1" applyFont="1" applyFill="1" applyAlignment="1">
      <alignment horizontal="left"/>
    </xf>
    <xf numFmtId="164" fontId="4" fillId="3" borderId="10" xfId="1" applyNumberFormat="1" applyFont="1" applyFill="1" applyBorder="1" applyAlignment="1">
      <alignment horizontal="center" vertical="center" wrapText="1" shrinkToFit="1"/>
    </xf>
    <xf numFmtId="164" fontId="4" fillId="3" borderId="15" xfId="1" applyNumberFormat="1" applyFont="1" applyFill="1" applyBorder="1" applyAlignment="1">
      <alignment horizontal="center" vertical="center" wrapText="1" shrinkToFit="1"/>
    </xf>
    <xf numFmtId="164" fontId="7" fillId="3" borderId="10" xfId="1" applyNumberFormat="1" applyFont="1" applyFill="1" applyBorder="1" applyAlignment="1">
      <alignment horizontal="center" vertical="center" wrapText="1" shrinkToFit="1"/>
    </xf>
    <xf numFmtId="164" fontId="7" fillId="3" borderId="15" xfId="1" applyNumberFormat="1" applyFont="1" applyFill="1" applyBorder="1" applyAlignment="1">
      <alignment horizontal="center" vertical="center" wrapText="1" shrinkToFit="1"/>
    </xf>
    <xf numFmtId="164" fontId="7" fillId="3" borderId="18" xfId="1" applyNumberFormat="1" applyFont="1" applyFill="1" applyBorder="1" applyAlignment="1">
      <alignment horizontal="center" vertical="center" shrinkToFit="1"/>
    </xf>
    <xf numFmtId="164" fontId="7" fillId="3" borderId="19" xfId="1" applyNumberFormat="1" applyFont="1" applyFill="1" applyBorder="1" applyAlignment="1">
      <alignment horizontal="center" vertical="center" shrinkToFit="1"/>
    </xf>
    <xf numFmtId="164" fontId="7" fillId="3" borderId="9" xfId="1" applyNumberFormat="1" applyFont="1" applyFill="1" applyBorder="1" applyAlignment="1">
      <alignment horizontal="center" vertical="center" shrinkToFit="1"/>
    </xf>
    <xf numFmtId="164" fontId="7" fillId="3" borderId="16" xfId="1" applyNumberFormat="1" applyFont="1" applyFill="1" applyBorder="1" applyAlignment="1">
      <alignment horizontal="center" vertical="center" shrinkToFit="1"/>
    </xf>
    <xf numFmtId="164" fontId="7" fillId="3" borderId="20" xfId="1" applyNumberFormat="1" applyFont="1" applyFill="1" applyBorder="1" applyAlignment="1">
      <alignment horizontal="center" vertical="center" wrapText="1" shrinkToFit="1"/>
    </xf>
    <xf numFmtId="164" fontId="7" fillId="3" borderId="21" xfId="1" applyNumberFormat="1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 shrinkToFit="1"/>
    </xf>
    <xf numFmtId="164" fontId="4" fillId="3" borderId="8" xfId="1" applyNumberFormat="1" applyFont="1" applyFill="1" applyBorder="1" applyAlignment="1">
      <alignment horizontal="center" vertical="center" wrapText="1" shrinkToFit="1"/>
    </xf>
    <xf numFmtId="164" fontId="7" fillId="3" borderId="9" xfId="1" applyNumberFormat="1" applyFont="1" applyFill="1" applyBorder="1" applyAlignment="1">
      <alignment horizontal="center" vertical="center" wrapText="1" shrinkToFit="1"/>
    </xf>
    <xf numFmtId="164" fontId="5" fillId="3" borderId="6" xfId="1" applyNumberFormat="1" applyFont="1" applyFill="1" applyBorder="1" applyAlignment="1">
      <alignment horizontal="center" vertical="center" wrapText="1" shrinkToFit="1"/>
    </xf>
    <xf numFmtId="164" fontId="7" fillId="3" borderId="13" xfId="1" applyNumberFormat="1" applyFont="1" applyFill="1" applyBorder="1" applyAlignment="1">
      <alignment horizontal="center" vertical="center" shrinkToFit="1"/>
    </xf>
    <xf numFmtId="164" fontId="6" fillId="3" borderId="7" xfId="1" applyNumberFormat="1" applyFont="1" applyFill="1" applyBorder="1" applyAlignment="1">
      <alignment horizontal="center" vertical="center" shrinkToFit="1"/>
    </xf>
    <xf numFmtId="164" fontId="6" fillId="3" borderId="25" xfId="1" applyNumberFormat="1" applyFont="1" applyFill="1" applyBorder="1" applyAlignment="1">
      <alignment horizontal="center" vertical="center" shrinkToFit="1"/>
    </xf>
    <xf numFmtId="164" fontId="7" fillId="3" borderId="26" xfId="1" applyNumberFormat="1" applyFont="1" applyFill="1" applyBorder="1" applyAlignment="1">
      <alignment horizontal="center" vertical="center" wrapText="1" shrinkToFit="1"/>
    </xf>
    <xf numFmtId="164" fontId="4" fillId="3" borderId="27" xfId="1" applyNumberFormat="1" applyFont="1" applyFill="1" applyBorder="1" applyAlignment="1">
      <alignment horizontal="center" vertical="center" wrapText="1" shrinkToFit="1"/>
    </xf>
    <xf numFmtId="164" fontId="2" fillId="3" borderId="6" xfId="1" applyNumberFormat="1" applyFont="1" applyFill="1" applyBorder="1" applyAlignment="1">
      <alignment horizontal="center" vertical="center" wrapText="1" shrinkToFit="1"/>
    </xf>
    <xf numFmtId="164" fontId="7" fillId="3" borderId="8" xfId="1" applyNumberFormat="1" applyFont="1" applyFill="1" applyBorder="1" applyAlignment="1">
      <alignment horizontal="center" vertical="center" wrapText="1" shrinkToFit="1"/>
    </xf>
    <xf numFmtId="164" fontId="4" fillId="3" borderId="22" xfId="1" applyNumberFormat="1" applyFont="1" applyFill="1" applyBorder="1" applyAlignment="1">
      <alignment horizontal="center" vertical="center" wrapText="1" shrinkToFit="1"/>
    </xf>
    <xf numFmtId="164" fontId="4" fillId="3" borderId="23" xfId="1" applyNumberFormat="1" applyFont="1" applyFill="1" applyBorder="1" applyAlignment="1">
      <alignment horizontal="center" vertical="center" wrapText="1" shrinkToFit="1"/>
    </xf>
    <xf numFmtId="164" fontId="4" fillId="3" borderId="1" xfId="1" applyNumberFormat="1" applyFont="1" applyFill="1" applyBorder="1" applyAlignment="1">
      <alignment horizontal="center" vertical="center" wrapText="1" shrinkToFit="1"/>
    </xf>
    <xf numFmtId="164" fontId="4" fillId="3" borderId="24" xfId="1" applyNumberFormat="1" applyFont="1" applyFill="1" applyBorder="1" applyAlignment="1">
      <alignment horizontal="center" vertical="center" wrapText="1" shrinkToFit="1"/>
    </xf>
    <xf numFmtId="164" fontId="7" fillId="3" borderId="12" xfId="1" applyNumberFormat="1" applyFont="1" applyFill="1" applyBorder="1" applyAlignment="1">
      <alignment horizontal="center" vertical="center" shrinkToFit="1"/>
    </xf>
    <xf numFmtId="164" fontId="6" fillId="3" borderId="5" xfId="1" applyNumberFormat="1" applyFont="1" applyFill="1" applyBorder="1" applyAlignment="1">
      <alignment horizontal="center" vertical="center" shrinkToFit="1"/>
    </xf>
    <xf numFmtId="0" fontId="9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 shrinkToFit="1"/>
    </xf>
    <xf numFmtId="164" fontId="7" fillId="3" borderId="1" xfId="1" applyNumberFormat="1" applyFont="1" applyFill="1" applyBorder="1" applyAlignment="1">
      <alignment horizontal="center" vertical="center" wrapText="1" shrinkToFit="1"/>
    </xf>
    <xf numFmtId="164" fontId="2" fillId="3" borderId="1" xfId="1" applyNumberFormat="1" applyFont="1" applyFill="1" applyBorder="1" applyAlignment="1">
      <alignment horizontal="center" vertical="center" wrapText="1" shrinkToFit="1"/>
    </xf>
    <xf numFmtId="164" fontId="7" fillId="3" borderId="1" xfId="1" applyNumberFormat="1" applyFont="1" applyFill="1" applyBorder="1" applyAlignment="1">
      <alignment horizontal="center" vertical="center" shrinkToFit="1"/>
    </xf>
    <xf numFmtId="164" fontId="6" fillId="3" borderId="1" xfId="1" applyNumberFormat="1" applyFont="1" applyFill="1" applyBorder="1" applyAlignment="1">
      <alignment horizontal="center" vertical="center" shrinkToFit="1"/>
    </xf>
  </cellXfs>
  <cellStyles count="5">
    <cellStyle name="Normal" xfId="0" builtinId="0"/>
    <cellStyle name="Normal 2" xfId="3"/>
    <cellStyle name="Normal 3" xfId="1"/>
    <cellStyle name="Porcentaje 2" xfId="4"/>
    <cellStyle name="Porcentaje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3"/>
  <sheetViews>
    <sheetView tabSelected="1" topLeftCell="A10" workbookViewId="0">
      <selection activeCell="A30" sqref="A30"/>
    </sheetView>
  </sheetViews>
  <sheetFormatPr baseColWidth="10" defaultRowHeight="15" x14ac:dyDescent="0.25"/>
  <cols>
    <col min="1" max="1" width="11.42578125" customWidth="1"/>
    <col min="2" max="2" width="40.5703125" customWidth="1"/>
    <col min="3" max="3" width="100.7109375" customWidth="1"/>
    <col min="4" max="4" width="19.42578125" customWidth="1"/>
    <col min="5" max="5" width="20.42578125" customWidth="1"/>
    <col min="6" max="6" width="19.140625" customWidth="1"/>
    <col min="7" max="7" width="19" customWidth="1"/>
    <col min="8" max="8" width="11.42578125" hidden="1" customWidth="1"/>
    <col min="9" max="9" width="13.85546875" customWidth="1"/>
    <col min="10" max="11" width="14.7109375" customWidth="1"/>
    <col min="12" max="13" width="15.42578125" customWidth="1"/>
    <col min="14" max="14" width="18" customWidth="1"/>
    <col min="15" max="15" width="16.28515625" customWidth="1"/>
    <col min="16" max="16" width="14.7109375" customWidth="1"/>
    <col min="17" max="17" width="16.28515625" customWidth="1"/>
    <col min="18" max="18" width="16.42578125" customWidth="1"/>
    <col min="19" max="19" width="15.28515625" customWidth="1"/>
    <col min="20" max="20" width="15.7109375" customWidth="1"/>
    <col min="21" max="21" width="15.28515625" customWidth="1"/>
    <col min="22" max="22" width="15.5703125" customWidth="1"/>
    <col min="23" max="23" width="16.42578125" customWidth="1"/>
    <col min="24" max="24" width="17.42578125" customWidth="1"/>
  </cols>
  <sheetData>
    <row r="1" spans="1:24" ht="15" customHeight="1" x14ac:dyDescent="0.25"/>
    <row r="2" spans="1:24" ht="15.75" customHeight="1" thickBot="1" x14ac:dyDescent="0.3">
      <c r="H2" s="2" t="s">
        <v>18</v>
      </c>
      <c r="K2" s="4"/>
      <c r="L2" s="4"/>
      <c r="M2" s="5" t="s">
        <v>33</v>
      </c>
      <c r="N2" s="5"/>
      <c r="O2" s="5"/>
    </row>
    <row r="3" spans="1:24" ht="15.75" customHeight="1" x14ac:dyDescent="0.25">
      <c r="A3" s="90" t="s">
        <v>0</v>
      </c>
      <c r="B3" s="94" t="s">
        <v>1</v>
      </c>
      <c r="C3" s="92" t="s">
        <v>2</v>
      </c>
      <c r="D3" s="98" t="s">
        <v>3</v>
      </c>
      <c r="E3" s="96" t="s">
        <v>5</v>
      </c>
      <c r="F3" s="90" t="s">
        <v>4</v>
      </c>
      <c r="G3" s="90" t="s">
        <v>9</v>
      </c>
      <c r="H3" s="3"/>
      <c r="I3" s="88" t="s">
        <v>19</v>
      </c>
      <c r="J3" s="88" t="s">
        <v>20</v>
      </c>
      <c r="K3" s="100" t="s">
        <v>21</v>
      </c>
      <c r="L3" s="100" t="s">
        <v>22</v>
      </c>
      <c r="M3" s="100" t="s">
        <v>23</v>
      </c>
      <c r="N3" s="100" t="s">
        <v>24</v>
      </c>
      <c r="O3" s="100" t="s">
        <v>25</v>
      </c>
      <c r="P3" s="88" t="s">
        <v>27</v>
      </c>
      <c r="Q3" s="88" t="s">
        <v>48</v>
      </c>
      <c r="R3" s="88" t="s">
        <v>30</v>
      </c>
      <c r="S3" s="88" t="s">
        <v>51</v>
      </c>
      <c r="T3" s="88" t="s">
        <v>52</v>
      </c>
      <c r="U3" s="88" t="s">
        <v>31</v>
      </c>
      <c r="V3" s="88" t="s">
        <v>32</v>
      </c>
      <c r="W3" s="88" t="s">
        <v>1403</v>
      </c>
      <c r="X3" s="88" t="s">
        <v>29</v>
      </c>
    </row>
    <row r="4" spans="1:24" ht="15" customHeight="1" x14ac:dyDescent="0.25">
      <c r="A4" s="91"/>
      <c r="B4" s="95"/>
      <c r="C4" s="93"/>
      <c r="D4" s="99"/>
      <c r="E4" s="97"/>
      <c r="F4" s="91"/>
      <c r="G4" s="91"/>
      <c r="H4" s="3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x14ac:dyDescent="0.25">
      <c r="A5" s="75">
        <v>12470</v>
      </c>
      <c r="B5" s="52" t="s">
        <v>76</v>
      </c>
      <c r="C5" s="52" t="s">
        <v>1106</v>
      </c>
      <c r="D5" s="53">
        <v>19463</v>
      </c>
      <c r="E5" s="54">
        <v>115658</v>
      </c>
      <c r="F5" s="52" t="s">
        <v>6</v>
      </c>
      <c r="G5" s="78">
        <f>SUM(N5+O5+R5+T5+U5)</f>
        <v>221</v>
      </c>
      <c r="H5" s="56"/>
      <c r="I5" s="55"/>
      <c r="J5" s="55"/>
      <c r="K5" s="55"/>
      <c r="L5" s="55"/>
      <c r="M5" s="55"/>
      <c r="N5" s="55" t="s">
        <v>318</v>
      </c>
      <c r="O5" s="55" t="s">
        <v>1402</v>
      </c>
      <c r="P5" s="55"/>
      <c r="Q5" s="55"/>
      <c r="R5" s="55" t="s">
        <v>49</v>
      </c>
      <c r="S5" s="55"/>
      <c r="T5" s="55" t="s">
        <v>319</v>
      </c>
      <c r="U5" s="55" t="s">
        <v>590</v>
      </c>
      <c r="V5" s="55"/>
      <c r="W5" s="65"/>
      <c r="X5" s="55"/>
    </row>
    <row r="6" spans="1:24" x14ac:dyDescent="0.25">
      <c r="A6" s="51">
        <v>12475</v>
      </c>
      <c r="B6" s="52" t="s">
        <v>539</v>
      </c>
      <c r="C6" s="52" t="s">
        <v>1397</v>
      </c>
      <c r="D6" s="53">
        <v>19451</v>
      </c>
      <c r="E6" s="54">
        <v>115769</v>
      </c>
      <c r="F6" s="52" t="s">
        <v>6</v>
      </c>
      <c r="G6" s="78">
        <f>SUM(P6+T6+U6+W6)</f>
        <v>39.5</v>
      </c>
      <c r="H6" s="56"/>
      <c r="I6" s="55"/>
      <c r="J6" s="55"/>
      <c r="K6" s="55"/>
      <c r="L6" s="55"/>
      <c r="M6" s="55"/>
      <c r="N6" s="55"/>
      <c r="O6" s="55"/>
      <c r="P6" s="55" t="s">
        <v>159</v>
      </c>
      <c r="Q6" s="55"/>
      <c r="R6" s="55"/>
      <c r="S6" s="55"/>
      <c r="T6" s="55" t="s">
        <v>516</v>
      </c>
      <c r="U6" s="55" t="s">
        <v>58</v>
      </c>
      <c r="V6" s="55"/>
      <c r="W6" s="55" t="s">
        <v>337</v>
      </c>
      <c r="X6" s="55"/>
    </row>
    <row r="7" spans="1:24" x14ac:dyDescent="0.25">
      <c r="A7" s="51">
        <v>12503</v>
      </c>
      <c r="B7" s="52" t="s">
        <v>78</v>
      </c>
      <c r="C7" s="52" t="s">
        <v>157</v>
      </c>
      <c r="D7" s="53">
        <v>19516</v>
      </c>
      <c r="E7" s="54">
        <v>115690</v>
      </c>
      <c r="F7" s="52" t="s">
        <v>6</v>
      </c>
      <c r="G7" s="78"/>
      <c r="H7" s="56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3"/>
      <c r="X7" s="55"/>
    </row>
    <row r="8" spans="1:24" x14ac:dyDescent="0.25">
      <c r="A8" s="51">
        <v>12507</v>
      </c>
      <c r="B8" s="52" t="s">
        <v>79</v>
      </c>
      <c r="C8" s="52" t="s">
        <v>1107</v>
      </c>
      <c r="D8" s="53">
        <v>2717</v>
      </c>
      <c r="E8" s="54">
        <v>117093</v>
      </c>
      <c r="F8" s="52" t="s">
        <v>8</v>
      </c>
      <c r="G8" s="78">
        <f>SUM(I8+O8+P8+R8+T8+U8+W8)</f>
        <v>635</v>
      </c>
      <c r="H8" s="56"/>
      <c r="I8" s="55" t="s">
        <v>34</v>
      </c>
      <c r="J8" s="55"/>
      <c r="K8" s="55"/>
      <c r="L8" s="55"/>
      <c r="M8" s="55"/>
      <c r="N8" s="55"/>
      <c r="O8" s="55" t="s">
        <v>60</v>
      </c>
      <c r="P8" s="55" t="s">
        <v>279</v>
      </c>
      <c r="Q8" s="55"/>
      <c r="R8" s="55" t="s">
        <v>332</v>
      </c>
      <c r="S8" s="55"/>
      <c r="T8" s="55" t="s">
        <v>1401</v>
      </c>
      <c r="U8" s="55" t="s">
        <v>1400</v>
      </c>
      <c r="V8" s="55"/>
      <c r="W8" s="55" t="s">
        <v>1404</v>
      </c>
      <c r="X8" s="55"/>
    </row>
    <row r="9" spans="1:24" x14ac:dyDescent="0.25">
      <c r="A9" s="75">
        <v>12509</v>
      </c>
      <c r="B9" s="52" t="s">
        <v>78</v>
      </c>
      <c r="C9" s="52" t="s">
        <v>1108</v>
      </c>
      <c r="D9" s="53">
        <v>19535</v>
      </c>
      <c r="E9" s="54">
        <v>0</v>
      </c>
      <c r="F9" s="52" t="s">
        <v>7</v>
      </c>
      <c r="G9" s="78">
        <f>SUM(I9+N9+O9+R9+T9:T10)</f>
        <v>84.75</v>
      </c>
      <c r="H9" s="56"/>
      <c r="I9" s="55" t="s">
        <v>35</v>
      </c>
      <c r="J9" s="55"/>
      <c r="K9" s="55"/>
      <c r="L9" s="55"/>
      <c r="M9" s="55"/>
      <c r="N9" s="55" t="s">
        <v>404</v>
      </c>
      <c r="O9" s="55" t="s">
        <v>36</v>
      </c>
      <c r="P9" s="55"/>
      <c r="Q9" s="55"/>
      <c r="R9" s="55" t="s">
        <v>161</v>
      </c>
      <c r="S9" s="55"/>
      <c r="T9" s="55" t="s">
        <v>37</v>
      </c>
      <c r="U9" s="55"/>
      <c r="V9" s="55"/>
      <c r="W9" s="55"/>
      <c r="X9" s="55"/>
    </row>
    <row r="10" spans="1:24" x14ac:dyDescent="0.25">
      <c r="A10" s="51">
        <v>12521</v>
      </c>
      <c r="B10" s="52" t="s">
        <v>80</v>
      </c>
      <c r="C10" s="52" t="s">
        <v>1109</v>
      </c>
      <c r="D10" s="53">
        <v>19550</v>
      </c>
      <c r="E10" s="54">
        <v>115836</v>
      </c>
      <c r="F10" s="52" t="s">
        <v>8</v>
      </c>
      <c r="G10" s="78">
        <f>SUM(N10+O10+T10+P10)</f>
        <v>104</v>
      </c>
      <c r="H10" s="56"/>
      <c r="I10" s="55"/>
      <c r="J10" s="55"/>
      <c r="K10" s="55"/>
      <c r="L10" s="55"/>
      <c r="M10" s="55"/>
      <c r="N10" s="55" t="s">
        <v>516</v>
      </c>
      <c r="O10" s="55" t="s">
        <v>38</v>
      </c>
      <c r="P10" s="55" t="s">
        <v>39</v>
      </c>
      <c r="Q10" s="55"/>
      <c r="R10" s="55"/>
      <c r="S10" s="55"/>
      <c r="T10" s="55" t="s">
        <v>40</v>
      </c>
      <c r="U10" s="55"/>
      <c r="V10" s="55"/>
      <c r="W10" s="55"/>
      <c r="X10" s="55"/>
    </row>
    <row r="11" spans="1:24" x14ac:dyDescent="0.25">
      <c r="A11" s="51">
        <v>12542</v>
      </c>
      <c r="B11" s="52" t="s">
        <v>78</v>
      </c>
      <c r="C11" s="52" t="s">
        <v>1110</v>
      </c>
      <c r="D11" s="53">
        <v>19610</v>
      </c>
      <c r="E11" s="54">
        <v>115846</v>
      </c>
      <c r="F11" s="52" t="s">
        <v>6</v>
      </c>
      <c r="G11" s="78">
        <f>SUM(T11+U11)</f>
        <v>12.25</v>
      </c>
      <c r="H11" s="56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 t="s">
        <v>41</v>
      </c>
      <c r="U11" s="55" t="s">
        <v>42</v>
      </c>
      <c r="V11" s="55"/>
      <c r="W11" s="55"/>
      <c r="X11" s="55"/>
    </row>
    <row r="12" spans="1:24" x14ac:dyDescent="0.25">
      <c r="A12" s="51">
        <v>12563</v>
      </c>
      <c r="B12" s="52" t="s">
        <v>78</v>
      </c>
      <c r="C12" s="52" t="s">
        <v>1111</v>
      </c>
      <c r="D12" s="53">
        <v>19637</v>
      </c>
      <c r="E12" s="54">
        <v>115755</v>
      </c>
      <c r="F12" s="52" t="s">
        <v>6</v>
      </c>
      <c r="G12" s="78">
        <f>SUM(N12+T12+U12
)</f>
        <v>8</v>
      </c>
      <c r="H12" s="56"/>
      <c r="I12" s="55"/>
      <c r="J12" s="55"/>
      <c r="K12" s="55"/>
      <c r="L12" s="55"/>
      <c r="M12" s="55"/>
      <c r="N12" s="55" t="s">
        <v>43</v>
      </c>
      <c r="O12" s="55"/>
      <c r="P12" s="55"/>
      <c r="Q12" s="55"/>
      <c r="R12" s="55"/>
      <c r="S12" s="55"/>
      <c r="T12" s="55" t="s">
        <v>42</v>
      </c>
      <c r="U12" s="55" t="s">
        <v>42</v>
      </c>
      <c r="V12" s="55"/>
      <c r="W12" s="55"/>
      <c r="X12" s="55"/>
    </row>
    <row r="13" spans="1:24" x14ac:dyDescent="0.25">
      <c r="A13" s="51">
        <v>12564</v>
      </c>
      <c r="B13" s="52" t="s">
        <v>540</v>
      </c>
      <c r="C13" s="52" t="s">
        <v>1112</v>
      </c>
      <c r="D13" s="53">
        <v>19796</v>
      </c>
      <c r="E13" s="54">
        <v>0</v>
      </c>
      <c r="F13" s="52" t="s">
        <v>6</v>
      </c>
      <c r="G13" s="78">
        <f>SUM(O13+X13)</f>
        <v>27.25</v>
      </c>
      <c r="H13" s="56"/>
      <c r="I13" s="55"/>
      <c r="J13" s="55"/>
      <c r="K13" s="55"/>
      <c r="L13" s="55"/>
      <c r="M13" s="55"/>
      <c r="N13" s="55"/>
      <c r="O13" s="55" t="s">
        <v>13</v>
      </c>
      <c r="P13" s="55"/>
      <c r="Q13" s="55"/>
      <c r="R13" s="55"/>
      <c r="S13" s="55"/>
      <c r="T13" s="55"/>
      <c r="U13" s="55"/>
      <c r="V13" s="55"/>
      <c r="W13" s="55"/>
      <c r="X13" s="55" t="s">
        <v>132</v>
      </c>
    </row>
    <row r="14" spans="1:24" x14ac:dyDescent="0.25">
      <c r="A14" s="51">
        <v>12565</v>
      </c>
      <c r="B14" s="52" t="s">
        <v>540</v>
      </c>
      <c r="C14" s="52" t="s">
        <v>1113</v>
      </c>
      <c r="D14" s="53">
        <v>19796</v>
      </c>
      <c r="E14" s="54">
        <v>125570</v>
      </c>
      <c r="F14" s="52" t="s">
        <v>8</v>
      </c>
      <c r="G14" s="78">
        <f>SUM(I14+M14+N14+O14+P14+Q14+R14+T14+U14+X14)</f>
        <v>454.75</v>
      </c>
      <c r="H14" s="56"/>
      <c r="I14" s="55" t="s">
        <v>44</v>
      </c>
      <c r="J14" s="55"/>
      <c r="K14" s="55"/>
      <c r="L14" s="55"/>
      <c r="M14" s="55" t="s">
        <v>45</v>
      </c>
      <c r="N14" s="55" t="s">
        <v>46</v>
      </c>
      <c r="O14" s="55" t="s">
        <v>47</v>
      </c>
      <c r="P14" s="55" t="s">
        <v>42</v>
      </c>
      <c r="Q14" s="55" t="s">
        <v>49</v>
      </c>
      <c r="R14" s="55" t="s">
        <v>50</v>
      </c>
      <c r="S14" s="55"/>
      <c r="T14" s="55" t="s">
        <v>53</v>
      </c>
      <c r="U14" s="55" t="s">
        <v>54</v>
      </c>
      <c r="V14" s="55"/>
      <c r="W14" s="55"/>
      <c r="X14" s="55" t="s">
        <v>345</v>
      </c>
    </row>
    <row r="15" spans="1:24" x14ac:dyDescent="0.25">
      <c r="A15" s="51">
        <v>12583</v>
      </c>
      <c r="B15" s="52" t="s">
        <v>81</v>
      </c>
      <c r="C15" s="52" t="s">
        <v>1114</v>
      </c>
      <c r="D15" s="53">
        <v>19549</v>
      </c>
      <c r="E15" s="54">
        <v>116647</v>
      </c>
      <c r="F15" s="52" t="s">
        <v>8</v>
      </c>
      <c r="G15" s="78">
        <f>SUM(P15+R15+T15)</f>
        <v>16</v>
      </c>
      <c r="H15" s="56"/>
      <c r="I15" s="55"/>
      <c r="J15" s="55"/>
      <c r="K15" s="55"/>
      <c r="L15" s="55"/>
      <c r="M15" s="55"/>
      <c r="N15" s="55"/>
      <c r="O15" s="55"/>
      <c r="P15" s="55" t="s">
        <v>55</v>
      </c>
      <c r="Q15" s="55"/>
      <c r="R15" s="55" t="s">
        <v>56</v>
      </c>
      <c r="S15" s="55"/>
      <c r="T15" s="55" t="s">
        <v>56</v>
      </c>
      <c r="U15" s="55"/>
      <c r="V15" s="55"/>
      <c r="W15" s="55"/>
      <c r="X15" s="55"/>
    </row>
    <row r="16" spans="1:24" x14ac:dyDescent="0.25">
      <c r="A16" s="51">
        <v>12592</v>
      </c>
      <c r="B16" s="52" t="s">
        <v>78</v>
      </c>
      <c r="C16" s="52" t="s">
        <v>1115</v>
      </c>
      <c r="D16" s="53">
        <v>19687</v>
      </c>
      <c r="E16" s="54">
        <v>115917</v>
      </c>
      <c r="F16" s="52" t="s">
        <v>6</v>
      </c>
      <c r="G16" s="78">
        <f>SUM(O16+T16)</f>
        <v>17.25</v>
      </c>
      <c r="H16" s="56"/>
      <c r="I16" s="55"/>
      <c r="J16" s="55"/>
      <c r="K16" s="55"/>
      <c r="L16" s="55"/>
      <c r="M16" s="55"/>
      <c r="N16" s="55"/>
      <c r="O16" s="55" t="s">
        <v>57</v>
      </c>
      <c r="P16" s="55"/>
      <c r="Q16" s="55"/>
      <c r="R16" s="55"/>
      <c r="S16" s="55"/>
      <c r="T16" s="55" t="s">
        <v>58</v>
      </c>
      <c r="U16" s="55"/>
      <c r="V16" s="55"/>
      <c r="W16" s="55"/>
      <c r="X16" s="55"/>
    </row>
    <row r="17" spans="1:25" x14ac:dyDescent="0.25">
      <c r="A17" s="51">
        <v>12623</v>
      </c>
      <c r="B17" s="52" t="s">
        <v>82</v>
      </c>
      <c r="C17" s="52" t="s">
        <v>1116</v>
      </c>
      <c r="D17" s="53">
        <v>20224</v>
      </c>
      <c r="E17" s="57">
        <v>0</v>
      </c>
      <c r="F17" s="52" t="s">
        <v>8</v>
      </c>
      <c r="G17" s="78">
        <f>SUM(K17+O17+T17+W17)</f>
        <v>41.25</v>
      </c>
      <c r="H17" s="56"/>
      <c r="I17" s="55"/>
      <c r="J17" s="55"/>
      <c r="K17" s="55" t="s">
        <v>59</v>
      </c>
      <c r="L17" s="55"/>
      <c r="M17" s="55"/>
      <c r="N17" s="55"/>
      <c r="O17" s="55" t="s">
        <v>60</v>
      </c>
      <c r="P17" s="55"/>
      <c r="Q17" s="55"/>
      <c r="R17" s="55"/>
      <c r="S17" s="55"/>
      <c r="T17" s="55" t="s">
        <v>61</v>
      </c>
      <c r="U17" s="55"/>
      <c r="V17" s="55"/>
      <c r="W17" s="55" t="s">
        <v>438</v>
      </c>
      <c r="X17" s="55"/>
    </row>
    <row r="18" spans="1:25" x14ac:dyDescent="0.25">
      <c r="A18" s="51">
        <v>12624</v>
      </c>
      <c r="B18" s="52" t="s">
        <v>1085</v>
      </c>
      <c r="C18" s="52" t="s">
        <v>1117</v>
      </c>
      <c r="D18" s="53">
        <v>19893</v>
      </c>
      <c r="E18" s="54">
        <v>0</v>
      </c>
      <c r="F18" s="52" t="s">
        <v>6</v>
      </c>
      <c r="G18" s="78">
        <f>SUM(I18+O18+U18)</f>
        <v>47.75</v>
      </c>
      <c r="H18" s="56"/>
      <c r="I18" s="55" t="s">
        <v>62</v>
      </c>
      <c r="J18" s="55"/>
      <c r="K18" s="55"/>
      <c r="L18" s="55"/>
      <c r="M18" s="55"/>
      <c r="N18" s="55"/>
      <c r="O18" s="55" t="s">
        <v>64</v>
      </c>
      <c r="P18" s="55"/>
      <c r="Q18" s="55"/>
      <c r="R18" s="55"/>
      <c r="S18" s="55"/>
      <c r="T18" s="55"/>
      <c r="U18" s="55" t="s">
        <v>63</v>
      </c>
      <c r="V18" s="55"/>
      <c r="W18" s="55"/>
      <c r="X18" s="55"/>
    </row>
    <row r="19" spans="1:25" x14ac:dyDescent="0.25">
      <c r="A19" s="51">
        <v>12626</v>
      </c>
      <c r="B19" s="52" t="s">
        <v>1086</v>
      </c>
      <c r="C19" s="52" t="s">
        <v>1118</v>
      </c>
      <c r="D19" s="53">
        <v>19895</v>
      </c>
      <c r="E19" s="54">
        <v>0</v>
      </c>
      <c r="F19" s="52" t="s">
        <v>6</v>
      </c>
      <c r="G19" s="78"/>
      <c r="H19" s="56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spans="1:25" x14ac:dyDescent="0.25">
      <c r="A20" s="51">
        <v>12627</v>
      </c>
      <c r="B20" s="52" t="s">
        <v>1086</v>
      </c>
      <c r="C20" s="52" t="s">
        <v>1119</v>
      </c>
      <c r="D20" s="53">
        <v>19895</v>
      </c>
      <c r="E20" s="54">
        <v>0</v>
      </c>
      <c r="F20" s="52" t="s">
        <v>6</v>
      </c>
      <c r="G20" s="78"/>
      <c r="H20" s="56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spans="1:25" x14ac:dyDescent="0.25">
      <c r="A21" s="51">
        <v>12630</v>
      </c>
      <c r="B21" s="52" t="s">
        <v>1086</v>
      </c>
      <c r="C21" s="52" t="s">
        <v>1120</v>
      </c>
      <c r="D21" s="53">
        <v>19895</v>
      </c>
      <c r="E21" s="54">
        <v>117940</v>
      </c>
      <c r="F21" s="52" t="s">
        <v>8</v>
      </c>
      <c r="G21" s="78">
        <f>SUM(O21+P21+R21+T21+U21)</f>
        <v>356</v>
      </c>
      <c r="H21" s="56"/>
      <c r="I21" s="55"/>
      <c r="J21" s="55"/>
      <c r="K21" s="55"/>
      <c r="L21" s="55"/>
      <c r="M21" s="55"/>
      <c r="N21" s="55"/>
      <c r="O21" s="55" t="s">
        <v>68</v>
      </c>
      <c r="P21" s="55" t="s">
        <v>66</v>
      </c>
      <c r="Q21" s="55"/>
      <c r="R21" s="55" t="s">
        <v>67</v>
      </c>
      <c r="S21" s="55"/>
      <c r="T21" s="55" t="s">
        <v>65</v>
      </c>
      <c r="U21" s="55" t="s">
        <v>1462</v>
      </c>
      <c r="V21" s="55"/>
      <c r="W21" s="55"/>
      <c r="X21" s="55"/>
      <c r="Y21" s="77"/>
    </row>
    <row r="22" spans="1:25" x14ac:dyDescent="0.25">
      <c r="A22" s="58">
        <v>12631</v>
      </c>
      <c r="B22" s="59" t="s">
        <v>85</v>
      </c>
      <c r="C22" s="59" t="s">
        <v>1121</v>
      </c>
      <c r="D22" s="60">
        <v>17716</v>
      </c>
      <c r="E22" s="61">
        <v>118845</v>
      </c>
      <c r="F22" s="52" t="s">
        <v>8</v>
      </c>
      <c r="G22" s="79">
        <f>SUM(I22+K22+L22+O22+P22+R22+T22+U22+V22+W22)</f>
        <v>2935.75</v>
      </c>
      <c r="H22" s="56"/>
      <c r="I22" s="62" t="s">
        <v>69</v>
      </c>
      <c r="J22" s="62"/>
      <c r="K22" s="62" t="s">
        <v>70</v>
      </c>
      <c r="L22" s="62" t="s">
        <v>75</v>
      </c>
      <c r="M22" s="62"/>
      <c r="N22" s="62"/>
      <c r="O22" s="62" t="s">
        <v>74</v>
      </c>
      <c r="P22" s="62" t="s">
        <v>42</v>
      </c>
      <c r="Q22" s="62"/>
      <c r="R22" s="62" t="s">
        <v>1463</v>
      </c>
      <c r="S22" s="62"/>
      <c r="T22" s="55" t="s">
        <v>73</v>
      </c>
      <c r="U22" s="55" t="s">
        <v>71</v>
      </c>
      <c r="V22" s="55" t="s">
        <v>72</v>
      </c>
      <c r="W22" s="55" t="s">
        <v>406</v>
      </c>
      <c r="X22" s="55"/>
    </row>
    <row r="23" spans="1:25" x14ac:dyDescent="0.25">
      <c r="A23" s="63">
        <v>12633</v>
      </c>
      <c r="B23" s="52" t="s">
        <v>1087</v>
      </c>
      <c r="C23" s="52" t="s">
        <v>110</v>
      </c>
      <c r="D23" s="53">
        <v>19758</v>
      </c>
      <c r="E23" s="53">
        <v>0</v>
      </c>
      <c r="F23" s="52" t="s">
        <v>129</v>
      </c>
      <c r="G23" s="78"/>
      <c r="H23" s="65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5"/>
      <c r="U23" s="53"/>
      <c r="V23" s="53"/>
      <c r="W23" s="55"/>
      <c r="X23" s="55"/>
    </row>
    <row r="24" spans="1:25" x14ac:dyDescent="0.25">
      <c r="A24" s="63">
        <v>12643</v>
      </c>
      <c r="B24" s="52" t="s">
        <v>92</v>
      </c>
      <c r="C24" s="52" t="s">
        <v>111</v>
      </c>
      <c r="D24" s="53">
        <v>19755</v>
      </c>
      <c r="E24" s="53">
        <v>115913</v>
      </c>
      <c r="F24" s="52" t="s">
        <v>8</v>
      </c>
      <c r="G24" s="78">
        <v>4</v>
      </c>
      <c r="H24" s="66"/>
      <c r="I24" s="55"/>
      <c r="J24" s="55"/>
      <c r="K24" s="55"/>
      <c r="L24" s="55"/>
      <c r="M24" s="55"/>
      <c r="N24" s="55"/>
      <c r="O24" s="55" t="s">
        <v>132</v>
      </c>
      <c r="P24" s="55"/>
      <c r="Q24" s="55"/>
      <c r="R24" s="55"/>
      <c r="S24" s="55"/>
      <c r="T24" s="55"/>
      <c r="U24" s="55"/>
      <c r="V24" s="55"/>
      <c r="W24" s="55"/>
      <c r="X24" s="55"/>
    </row>
    <row r="25" spans="1:25" x14ac:dyDescent="0.25">
      <c r="A25" s="63">
        <v>12645</v>
      </c>
      <c r="B25" s="52" t="s">
        <v>86</v>
      </c>
      <c r="C25" s="52" t="s">
        <v>1094</v>
      </c>
      <c r="D25" s="53">
        <v>19567</v>
      </c>
      <c r="E25" s="53">
        <v>0</v>
      </c>
      <c r="F25" s="64" t="s">
        <v>129</v>
      </c>
      <c r="G25" s="78">
        <v>6</v>
      </c>
      <c r="H25" s="66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 t="s">
        <v>142</v>
      </c>
      <c r="U25" s="55"/>
      <c r="V25" s="55"/>
      <c r="W25" s="55"/>
      <c r="X25" s="55"/>
    </row>
    <row r="26" spans="1:25" x14ac:dyDescent="0.25">
      <c r="A26" s="63">
        <v>12647</v>
      </c>
      <c r="B26" s="52" t="s">
        <v>87</v>
      </c>
      <c r="C26" s="52" t="s">
        <v>1122</v>
      </c>
      <c r="D26" s="53">
        <v>19850</v>
      </c>
      <c r="E26" s="53">
        <v>0</v>
      </c>
      <c r="F26" s="52" t="s">
        <v>8</v>
      </c>
      <c r="G26" s="78">
        <f>SUM(T26+V26)</f>
        <v>8</v>
      </c>
      <c r="H26" s="66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 t="s">
        <v>142</v>
      </c>
      <c r="U26" s="55"/>
      <c r="V26" s="55" t="s">
        <v>158</v>
      </c>
      <c r="W26" s="55"/>
      <c r="X26" s="55"/>
    </row>
    <row r="27" spans="1:25" x14ac:dyDescent="0.25">
      <c r="A27" s="63">
        <v>12654</v>
      </c>
      <c r="B27" s="52" t="s">
        <v>93</v>
      </c>
      <c r="C27" s="52" t="s">
        <v>1123</v>
      </c>
      <c r="D27" s="53">
        <v>19786</v>
      </c>
      <c r="E27" s="53">
        <v>115998</v>
      </c>
      <c r="F27" s="52" t="s">
        <v>8</v>
      </c>
      <c r="G27" s="78">
        <v>5.5</v>
      </c>
      <c r="H27" s="66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 t="s">
        <v>133</v>
      </c>
      <c r="X27" s="55"/>
    </row>
    <row r="28" spans="1:25" x14ac:dyDescent="0.25">
      <c r="A28" s="63">
        <v>12663</v>
      </c>
      <c r="B28" s="52" t="s">
        <v>78</v>
      </c>
      <c r="C28" s="52" t="s">
        <v>109</v>
      </c>
      <c r="D28" s="53"/>
      <c r="E28" s="53">
        <v>0</v>
      </c>
      <c r="F28" s="64" t="s">
        <v>130</v>
      </c>
      <c r="G28" s="78"/>
      <c r="H28" s="66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5" x14ac:dyDescent="0.25">
      <c r="A29" s="67">
        <v>12664</v>
      </c>
      <c r="B29" s="52" t="s">
        <v>88</v>
      </c>
      <c r="C29" s="52" t="s">
        <v>1124</v>
      </c>
      <c r="D29" s="53">
        <v>19765</v>
      </c>
      <c r="E29" s="53">
        <v>115902</v>
      </c>
      <c r="F29" s="52" t="s">
        <v>8</v>
      </c>
      <c r="G29" s="78">
        <f>SUM(O29+U29)</f>
        <v>8</v>
      </c>
      <c r="H29" s="66"/>
      <c r="I29" s="55"/>
      <c r="J29" s="55"/>
      <c r="K29" s="55"/>
      <c r="L29" s="55"/>
      <c r="M29" s="55"/>
      <c r="N29" s="55"/>
      <c r="O29" s="55" t="s">
        <v>159</v>
      </c>
      <c r="P29" s="55"/>
      <c r="Q29" s="55"/>
      <c r="R29" s="55"/>
      <c r="S29" s="55"/>
      <c r="T29" s="55"/>
      <c r="U29" s="55" t="s">
        <v>55</v>
      </c>
      <c r="V29" s="55"/>
      <c r="W29" s="55"/>
      <c r="X29" s="55"/>
    </row>
    <row r="30" spans="1:25" ht="15" customHeight="1" x14ac:dyDescent="0.25">
      <c r="A30" s="63">
        <v>12680</v>
      </c>
      <c r="B30" s="52" t="s">
        <v>89</v>
      </c>
      <c r="C30" s="52" t="s">
        <v>1125</v>
      </c>
      <c r="D30" s="53">
        <v>19998</v>
      </c>
      <c r="E30" s="53">
        <v>116520</v>
      </c>
      <c r="F30" s="52" t="s">
        <v>6</v>
      </c>
      <c r="G30" s="78">
        <f>SUM(I30+K30+O30+P30+T30+U30+W30)</f>
        <v>121</v>
      </c>
      <c r="H30" s="66"/>
      <c r="I30" s="55" t="s">
        <v>12</v>
      </c>
      <c r="J30" s="55"/>
      <c r="K30" s="55" t="s">
        <v>163</v>
      </c>
      <c r="L30" s="55"/>
      <c r="M30" s="55"/>
      <c r="N30" s="55"/>
      <c r="O30" s="55" t="s">
        <v>160</v>
      </c>
      <c r="P30" s="55" t="s">
        <v>143</v>
      </c>
      <c r="Q30" s="55"/>
      <c r="R30" s="55"/>
      <c r="S30" s="55"/>
      <c r="T30" s="55" t="s">
        <v>162</v>
      </c>
      <c r="U30" s="55" t="s">
        <v>161</v>
      </c>
      <c r="V30" s="55"/>
      <c r="W30" s="55" t="s">
        <v>1405</v>
      </c>
      <c r="X30" s="55"/>
    </row>
    <row r="31" spans="1:25" x14ac:dyDescent="0.25">
      <c r="A31" s="63">
        <v>12687</v>
      </c>
      <c r="B31" s="52" t="s">
        <v>84</v>
      </c>
      <c r="C31" s="52" t="s">
        <v>1126</v>
      </c>
      <c r="D31" s="53">
        <v>0</v>
      </c>
      <c r="E31" s="53">
        <v>0</v>
      </c>
      <c r="F31" s="52" t="s">
        <v>6</v>
      </c>
      <c r="G31" s="78"/>
      <c r="H31" s="66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5" x14ac:dyDescent="0.25">
      <c r="A32" s="63">
        <v>12689</v>
      </c>
      <c r="B32" s="52" t="s">
        <v>78</v>
      </c>
      <c r="C32" s="52" t="s">
        <v>113</v>
      </c>
      <c r="D32" s="53">
        <v>0</v>
      </c>
      <c r="E32" s="53">
        <v>115918</v>
      </c>
      <c r="F32" s="52" t="s">
        <v>6</v>
      </c>
      <c r="G32" s="78"/>
      <c r="H32" s="6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spans="1:24" x14ac:dyDescent="0.25">
      <c r="A33" s="63">
        <v>12698</v>
      </c>
      <c r="B33" s="52" t="s">
        <v>78</v>
      </c>
      <c r="C33" s="52" t="s">
        <v>1127</v>
      </c>
      <c r="D33" s="53">
        <v>21468</v>
      </c>
      <c r="E33" s="53">
        <v>120427</v>
      </c>
      <c r="F33" s="52" t="s">
        <v>8</v>
      </c>
      <c r="G33" s="78">
        <v>8.5</v>
      </c>
      <c r="H33" s="66"/>
      <c r="I33" s="55"/>
      <c r="J33" s="55"/>
      <c r="K33" s="55"/>
      <c r="L33" s="55"/>
      <c r="M33" s="55"/>
      <c r="N33" s="55"/>
      <c r="O33" s="55" t="s">
        <v>134</v>
      </c>
      <c r="P33" s="55"/>
      <c r="Q33" s="55"/>
      <c r="R33" s="55"/>
      <c r="S33" s="55"/>
      <c r="T33" s="55"/>
      <c r="U33" s="55"/>
      <c r="V33" s="55"/>
      <c r="W33" s="55"/>
      <c r="X33" s="55"/>
    </row>
    <row r="34" spans="1:24" x14ac:dyDescent="0.25">
      <c r="A34" s="63">
        <v>12699</v>
      </c>
      <c r="B34" s="52" t="s">
        <v>90</v>
      </c>
      <c r="C34" s="52" t="s">
        <v>1095</v>
      </c>
      <c r="D34" s="53">
        <v>19714</v>
      </c>
      <c r="E34" s="53">
        <v>116817</v>
      </c>
      <c r="F34" s="52" t="s">
        <v>8</v>
      </c>
      <c r="G34" s="78">
        <f>SUM(O34+R34+T34+U34+W34)</f>
        <v>172.25</v>
      </c>
      <c r="H34" s="66"/>
      <c r="I34" s="55"/>
      <c r="J34" s="55"/>
      <c r="K34" s="55"/>
      <c r="L34" s="55"/>
      <c r="M34" s="55"/>
      <c r="N34" s="55"/>
      <c r="O34" s="55" t="s">
        <v>165</v>
      </c>
      <c r="P34" s="55"/>
      <c r="Q34" s="55"/>
      <c r="R34" s="55" t="s">
        <v>339</v>
      </c>
      <c r="S34" s="55"/>
      <c r="T34" s="55" t="s">
        <v>43</v>
      </c>
      <c r="U34" s="55" t="s">
        <v>193</v>
      </c>
      <c r="V34" s="55"/>
      <c r="W34" s="55" t="s">
        <v>59</v>
      </c>
      <c r="X34" s="55"/>
    </row>
    <row r="35" spans="1:24" x14ac:dyDescent="0.25">
      <c r="A35" s="63">
        <v>12702</v>
      </c>
      <c r="B35" s="52" t="s">
        <v>91</v>
      </c>
      <c r="C35" s="52" t="s">
        <v>112</v>
      </c>
      <c r="D35" s="53">
        <v>19432</v>
      </c>
      <c r="E35" s="53">
        <v>0</v>
      </c>
      <c r="F35" s="64" t="s">
        <v>129</v>
      </c>
      <c r="G35" s="78">
        <f>SUM(I35+J35+N35+O35+P35+R35+S35+T35+U35)</f>
        <v>622.5</v>
      </c>
      <c r="H35" s="66"/>
      <c r="I35" s="55" t="s">
        <v>167</v>
      </c>
      <c r="J35" s="55" t="s">
        <v>171</v>
      </c>
      <c r="K35" s="55"/>
      <c r="L35" s="55"/>
      <c r="M35" s="55"/>
      <c r="N35" s="55" t="s">
        <v>145</v>
      </c>
      <c r="O35" s="55" t="s">
        <v>170</v>
      </c>
      <c r="P35" s="55" t="s">
        <v>168</v>
      </c>
      <c r="Q35" s="55"/>
      <c r="R35" s="55" t="s">
        <v>169</v>
      </c>
      <c r="S35" s="55" t="s">
        <v>172</v>
      </c>
      <c r="T35" s="55" t="s">
        <v>147</v>
      </c>
      <c r="U35" s="55" t="s">
        <v>166</v>
      </c>
      <c r="V35" s="55"/>
      <c r="W35" s="55"/>
      <c r="X35" s="55"/>
    </row>
    <row r="36" spans="1:24" x14ac:dyDescent="0.25">
      <c r="A36" s="63">
        <v>12703</v>
      </c>
      <c r="B36" s="52" t="s">
        <v>94</v>
      </c>
      <c r="C36" s="52" t="s">
        <v>1379</v>
      </c>
      <c r="D36" s="53">
        <v>18798</v>
      </c>
      <c r="E36" s="53">
        <v>0</v>
      </c>
      <c r="F36" s="52" t="s">
        <v>8</v>
      </c>
      <c r="G36" s="78">
        <f>SUM(N36+O36)</f>
        <v>52.5</v>
      </c>
      <c r="H36" s="66"/>
      <c r="I36" s="55"/>
      <c r="J36" s="55"/>
      <c r="K36" s="55"/>
      <c r="L36" s="55"/>
      <c r="M36" s="55"/>
      <c r="N36" s="55" t="s">
        <v>65</v>
      </c>
      <c r="O36" s="55" t="s">
        <v>173</v>
      </c>
      <c r="P36" s="55"/>
      <c r="Q36" s="55"/>
      <c r="R36" s="55"/>
      <c r="S36" s="55"/>
      <c r="T36" s="55"/>
      <c r="U36" s="55"/>
      <c r="V36" s="55"/>
      <c r="W36" s="55"/>
      <c r="X36" s="55"/>
    </row>
    <row r="37" spans="1:24" x14ac:dyDescent="0.25">
      <c r="A37" s="63">
        <v>12705</v>
      </c>
      <c r="B37" s="52" t="s">
        <v>83</v>
      </c>
      <c r="C37" s="52" t="s">
        <v>694</v>
      </c>
      <c r="D37" s="53">
        <v>19893</v>
      </c>
      <c r="E37" s="53">
        <v>0</v>
      </c>
      <c r="F37" s="52" t="s">
        <v>8</v>
      </c>
      <c r="G37" s="78">
        <f>SUM(I37+K37+N37+O37+T37+U37)</f>
        <v>121.75</v>
      </c>
      <c r="H37" s="66"/>
      <c r="I37" s="55" t="s">
        <v>133</v>
      </c>
      <c r="J37" s="55"/>
      <c r="K37" s="55" t="s">
        <v>132</v>
      </c>
      <c r="L37" s="55"/>
      <c r="M37" s="55"/>
      <c r="N37" s="55" t="s">
        <v>134</v>
      </c>
      <c r="O37" s="55" t="s">
        <v>153</v>
      </c>
      <c r="P37" s="55"/>
      <c r="Q37" s="55"/>
      <c r="R37" s="55"/>
      <c r="S37" s="55"/>
      <c r="T37" s="55" t="s">
        <v>43</v>
      </c>
      <c r="U37" s="55" t="s">
        <v>134</v>
      </c>
      <c r="V37" s="55"/>
      <c r="W37" s="55"/>
      <c r="X37" s="55"/>
    </row>
    <row r="38" spans="1:24" x14ac:dyDescent="0.25">
      <c r="A38" s="63">
        <v>12725</v>
      </c>
      <c r="B38" s="52" t="s">
        <v>78</v>
      </c>
      <c r="C38" s="52" t="s">
        <v>114</v>
      </c>
      <c r="D38" s="53">
        <v>18168</v>
      </c>
      <c r="E38" s="53">
        <v>116783</v>
      </c>
      <c r="F38" s="52" t="s">
        <v>8</v>
      </c>
      <c r="G38" s="78">
        <f>SUM(I38+T38+U38)</f>
        <v>26.25</v>
      </c>
      <c r="H38" s="66"/>
      <c r="I38" s="55" t="s">
        <v>142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 t="s">
        <v>43</v>
      </c>
      <c r="U38" s="55" t="s">
        <v>15</v>
      </c>
      <c r="V38" s="55"/>
      <c r="W38" s="55"/>
      <c r="X38" s="55"/>
    </row>
    <row r="39" spans="1:24" x14ac:dyDescent="0.25">
      <c r="A39" s="63">
        <v>12726</v>
      </c>
      <c r="B39" s="52" t="s">
        <v>1088</v>
      </c>
      <c r="C39" s="52" t="s">
        <v>1128</v>
      </c>
      <c r="D39" s="53">
        <v>19656</v>
      </c>
      <c r="E39" s="53">
        <v>115961</v>
      </c>
      <c r="F39" s="52" t="s">
        <v>8</v>
      </c>
      <c r="G39" s="78">
        <f>SUM(O39+P39)</f>
        <v>10.75</v>
      </c>
      <c r="H39" s="66"/>
      <c r="I39" s="55"/>
      <c r="J39" s="55"/>
      <c r="K39" s="55"/>
      <c r="L39" s="55"/>
      <c r="M39" s="55"/>
      <c r="N39" s="55"/>
      <c r="O39" s="55" t="s">
        <v>174</v>
      </c>
      <c r="P39" s="55" t="s">
        <v>59</v>
      </c>
      <c r="Q39" s="55"/>
      <c r="R39" s="55"/>
      <c r="S39" s="55"/>
      <c r="T39" s="55"/>
      <c r="U39" s="55"/>
      <c r="V39" s="55"/>
      <c r="W39" s="55"/>
      <c r="X39" s="55"/>
    </row>
    <row r="40" spans="1:24" x14ac:dyDescent="0.25">
      <c r="A40" s="63">
        <v>12727</v>
      </c>
      <c r="B40" s="52" t="s">
        <v>80</v>
      </c>
      <c r="C40" s="52" t="s">
        <v>1129</v>
      </c>
      <c r="D40" s="53">
        <v>0</v>
      </c>
      <c r="E40" s="53">
        <v>0</v>
      </c>
      <c r="F40" s="52" t="s">
        <v>7</v>
      </c>
      <c r="G40" s="78">
        <v>3</v>
      </c>
      <c r="H40" s="66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 t="s">
        <v>43</v>
      </c>
      <c r="V40" s="55"/>
      <c r="W40" s="55"/>
      <c r="X40" s="55"/>
    </row>
    <row r="41" spans="1:24" x14ac:dyDescent="0.25">
      <c r="A41" s="63">
        <v>12745</v>
      </c>
      <c r="B41" s="52" t="s">
        <v>1086</v>
      </c>
      <c r="C41" s="52" t="s">
        <v>1130</v>
      </c>
      <c r="D41" s="53">
        <v>25181</v>
      </c>
      <c r="E41" s="53">
        <v>124020</v>
      </c>
      <c r="F41" s="52" t="s">
        <v>8</v>
      </c>
      <c r="G41" s="78">
        <f>SUM(N41+O41+P41+R41+W41)</f>
        <v>58.75</v>
      </c>
      <c r="H41" s="66"/>
      <c r="I41" s="55"/>
      <c r="J41" s="55"/>
      <c r="K41" s="55"/>
      <c r="L41" s="55"/>
      <c r="M41" s="55"/>
      <c r="N41" s="55" t="s">
        <v>43</v>
      </c>
      <c r="O41" s="55" t="s">
        <v>175</v>
      </c>
      <c r="P41" s="55" t="s">
        <v>55</v>
      </c>
      <c r="Q41" s="55"/>
      <c r="R41" s="55" t="s">
        <v>143</v>
      </c>
      <c r="S41" s="55"/>
      <c r="T41" s="55"/>
      <c r="U41" s="55"/>
      <c r="V41" s="55"/>
      <c r="W41" s="55" t="s">
        <v>521</v>
      </c>
      <c r="X41" s="55"/>
    </row>
    <row r="42" spans="1:24" x14ac:dyDescent="0.25">
      <c r="A42" s="63">
        <v>12752</v>
      </c>
      <c r="B42" s="52" t="s">
        <v>96</v>
      </c>
      <c r="C42" s="52" t="s">
        <v>1131</v>
      </c>
      <c r="D42" s="53">
        <v>19975</v>
      </c>
      <c r="E42" s="53">
        <v>116697</v>
      </c>
      <c r="F42" s="52" t="s">
        <v>8</v>
      </c>
      <c r="G42" s="78">
        <f>SUM(N42+O42)</f>
        <v>36</v>
      </c>
      <c r="H42" s="66"/>
      <c r="I42" s="55"/>
      <c r="J42" s="55"/>
      <c r="K42" s="55"/>
      <c r="L42" s="55"/>
      <c r="M42" s="55"/>
      <c r="N42" s="55" t="s">
        <v>134</v>
      </c>
      <c r="O42" s="55" t="s">
        <v>176</v>
      </c>
      <c r="P42" s="55"/>
      <c r="Q42" s="55"/>
      <c r="R42" s="55"/>
      <c r="S42" s="55"/>
      <c r="T42" s="55"/>
      <c r="U42" s="55"/>
      <c r="V42" s="55"/>
      <c r="W42" s="55"/>
      <c r="X42" s="55"/>
    </row>
    <row r="43" spans="1:24" x14ac:dyDescent="0.25">
      <c r="A43" s="63">
        <v>12753</v>
      </c>
      <c r="B43" s="52" t="s">
        <v>96</v>
      </c>
      <c r="C43" s="52" t="s">
        <v>1131</v>
      </c>
      <c r="D43" s="53">
        <v>19975</v>
      </c>
      <c r="E43" s="53">
        <v>0</v>
      </c>
      <c r="F43" s="52" t="s">
        <v>6</v>
      </c>
      <c r="G43" s="78">
        <f>SUM(O43+R43+U43)</f>
        <v>53.45</v>
      </c>
      <c r="H43" s="66"/>
      <c r="I43" s="55"/>
      <c r="J43" s="55"/>
      <c r="K43" s="55"/>
      <c r="L43" s="55"/>
      <c r="M43" s="55"/>
      <c r="N43" s="55"/>
      <c r="O43" s="55" t="s">
        <v>177</v>
      </c>
      <c r="P43" s="55"/>
      <c r="Q43" s="55"/>
      <c r="R43" s="55" t="s">
        <v>147</v>
      </c>
      <c r="S43" s="55"/>
      <c r="T43" s="55"/>
      <c r="U43" s="55" t="s">
        <v>36</v>
      </c>
      <c r="V43" s="55"/>
      <c r="W43" s="55"/>
      <c r="X43" s="55"/>
    </row>
    <row r="44" spans="1:24" x14ac:dyDescent="0.25">
      <c r="A44" s="63">
        <v>12763</v>
      </c>
      <c r="B44" s="52" t="s">
        <v>97</v>
      </c>
      <c r="C44" s="52" t="s">
        <v>1132</v>
      </c>
      <c r="D44" s="53">
        <v>20167</v>
      </c>
      <c r="E44" s="53">
        <v>117986</v>
      </c>
      <c r="F44" s="52" t="s">
        <v>8</v>
      </c>
      <c r="G44" s="78">
        <f>SUM(I44+J44+N44+O44+P44+R44+T44+U44)</f>
        <v>843</v>
      </c>
      <c r="H44" s="66"/>
      <c r="I44" s="55" t="s">
        <v>179</v>
      </c>
      <c r="J44" s="55" t="s">
        <v>182</v>
      </c>
      <c r="K44" s="55"/>
      <c r="L44" s="55"/>
      <c r="M44" s="55"/>
      <c r="N44" s="55" t="s">
        <v>601</v>
      </c>
      <c r="O44" s="55" t="s">
        <v>181</v>
      </c>
      <c r="P44" s="55" t="s">
        <v>180</v>
      </c>
      <c r="Q44" s="55"/>
      <c r="R44" s="55" t="s">
        <v>158</v>
      </c>
      <c r="S44" s="55"/>
      <c r="T44" s="55" t="s">
        <v>183</v>
      </c>
      <c r="U44" s="55" t="s">
        <v>178</v>
      </c>
      <c r="V44" s="55"/>
      <c r="W44" s="55"/>
      <c r="X44" s="55"/>
    </row>
    <row r="45" spans="1:24" x14ac:dyDescent="0.25">
      <c r="A45" s="63">
        <v>12764</v>
      </c>
      <c r="B45" s="52" t="s">
        <v>101</v>
      </c>
      <c r="C45" s="52" t="s">
        <v>1134</v>
      </c>
      <c r="D45" s="53">
        <v>18046</v>
      </c>
      <c r="E45" s="53">
        <v>117225</v>
      </c>
      <c r="F45" s="52" t="s">
        <v>8</v>
      </c>
      <c r="G45" s="78">
        <f>SUM(O45+P45+T45+U45)</f>
        <v>55.75</v>
      </c>
      <c r="H45" s="66"/>
      <c r="I45" s="55"/>
      <c r="J45" s="55"/>
      <c r="K45" s="55"/>
      <c r="L45" s="55"/>
      <c r="M45" s="55"/>
      <c r="N45" s="55"/>
      <c r="O45" s="55" t="s">
        <v>184</v>
      </c>
      <c r="P45" s="55" t="s">
        <v>56</v>
      </c>
      <c r="Q45" s="55"/>
      <c r="R45" s="55"/>
      <c r="S45" s="55"/>
      <c r="T45" s="55" t="s">
        <v>185</v>
      </c>
      <c r="U45" s="55" t="s">
        <v>39</v>
      </c>
      <c r="V45" s="55"/>
      <c r="W45" s="55"/>
      <c r="X45" s="55"/>
    </row>
    <row r="46" spans="1:24" x14ac:dyDescent="0.25">
      <c r="A46" s="63">
        <v>12771</v>
      </c>
      <c r="B46" s="52" t="s">
        <v>78</v>
      </c>
      <c r="C46" s="52" t="s">
        <v>1133</v>
      </c>
      <c r="D46" s="53">
        <v>20011</v>
      </c>
      <c r="E46" s="53">
        <v>116591</v>
      </c>
      <c r="F46" s="52" t="s">
        <v>6</v>
      </c>
      <c r="G46" s="78">
        <f>SUM(N46+O46+R46+U46+W46)</f>
        <v>68</v>
      </c>
      <c r="H46" s="66"/>
      <c r="I46" s="55"/>
      <c r="J46" s="55"/>
      <c r="K46" s="55"/>
      <c r="L46" s="55"/>
      <c r="M46" s="55"/>
      <c r="N46" s="55" t="s">
        <v>175</v>
      </c>
      <c r="O46" s="55" t="s">
        <v>149</v>
      </c>
      <c r="P46" s="55"/>
      <c r="Q46" s="55"/>
      <c r="R46" s="55" t="s">
        <v>184</v>
      </c>
      <c r="S46" s="55"/>
      <c r="T46" s="55"/>
      <c r="U46" s="55" t="s">
        <v>158</v>
      </c>
      <c r="V46" s="55"/>
      <c r="W46" s="55" t="s">
        <v>175</v>
      </c>
      <c r="X46" s="55"/>
    </row>
    <row r="47" spans="1:24" x14ac:dyDescent="0.25">
      <c r="A47" s="63">
        <v>12789</v>
      </c>
      <c r="B47" s="52" t="s">
        <v>78</v>
      </c>
      <c r="C47" s="52" t="s">
        <v>115</v>
      </c>
      <c r="D47" s="53">
        <v>19985</v>
      </c>
      <c r="E47" s="53">
        <v>116930</v>
      </c>
      <c r="F47" s="52" t="s">
        <v>8</v>
      </c>
      <c r="G47" s="78">
        <v>55</v>
      </c>
      <c r="H47" s="66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 t="s">
        <v>46</v>
      </c>
      <c r="U47" s="55"/>
      <c r="V47" s="55"/>
      <c r="W47" s="55"/>
      <c r="X47" s="55"/>
    </row>
    <row r="48" spans="1:24" x14ac:dyDescent="0.25">
      <c r="A48" s="63">
        <v>12794</v>
      </c>
      <c r="B48" s="52" t="s">
        <v>1089</v>
      </c>
      <c r="C48" s="52" t="s">
        <v>1369</v>
      </c>
      <c r="D48" s="53">
        <v>17301</v>
      </c>
      <c r="E48" s="53">
        <v>117638</v>
      </c>
      <c r="F48" s="52" t="s">
        <v>8</v>
      </c>
      <c r="G48" s="78">
        <f>SUM(I48+K48+N48+O48+R48+U48+V48+X48)</f>
        <v>538</v>
      </c>
      <c r="H48" s="66"/>
      <c r="I48" s="55" t="s">
        <v>39</v>
      </c>
      <c r="J48" s="55"/>
      <c r="K48" s="55" t="s">
        <v>190</v>
      </c>
      <c r="L48" s="55"/>
      <c r="M48" s="55"/>
      <c r="N48" s="55" t="s">
        <v>55</v>
      </c>
      <c r="O48" s="55" t="s">
        <v>189</v>
      </c>
      <c r="P48" s="55"/>
      <c r="Q48" s="55"/>
      <c r="R48" s="55" t="s">
        <v>188</v>
      </c>
      <c r="S48" s="55"/>
      <c r="T48" s="55"/>
      <c r="U48" s="55" t="s">
        <v>186</v>
      </c>
      <c r="V48" s="55" t="s">
        <v>187</v>
      </c>
      <c r="W48" s="55"/>
      <c r="X48" s="55" t="s">
        <v>75</v>
      </c>
    </row>
    <row r="49" spans="1:24" x14ac:dyDescent="0.25">
      <c r="A49" s="63">
        <v>12804</v>
      </c>
      <c r="B49" s="52" t="s">
        <v>78</v>
      </c>
      <c r="C49" s="52" t="s">
        <v>116</v>
      </c>
      <c r="D49" s="53">
        <v>19973</v>
      </c>
      <c r="E49" s="53">
        <v>0</v>
      </c>
      <c r="F49" s="52" t="s">
        <v>129</v>
      </c>
      <c r="G49" s="78"/>
      <c r="H49" s="66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1:24" x14ac:dyDescent="0.25">
      <c r="A50" s="63">
        <v>12807</v>
      </c>
      <c r="B50" s="52" t="s">
        <v>99</v>
      </c>
      <c r="C50" s="52" t="s">
        <v>1135</v>
      </c>
      <c r="D50" s="53">
        <v>0</v>
      </c>
      <c r="E50" s="53">
        <v>0</v>
      </c>
      <c r="F50" s="52" t="s">
        <v>131</v>
      </c>
      <c r="G50" s="78">
        <f>SUM(T50+W50)</f>
        <v>6.5</v>
      </c>
      <c r="H50" s="66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 t="s">
        <v>132</v>
      </c>
      <c r="U50" s="55"/>
      <c r="V50" s="55"/>
      <c r="W50" s="55" t="s">
        <v>42</v>
      </c>
      <c r="X50" s="55"/>
    </row>
    <row r="51" spans="1:24" x14ac:dyDescent="0.25">
      <c r="A51" s="63">
        <v>12813</v>
      </c>
      <c r="B51" s="52" t="s">
        <v>78</v>
      </c>
      <c r="C51" s="52" t="s">
        <v>117</v>
      </c>
      <c r="D51" s="53">
        <v>0</v>
      </c>
      <c r="E51" s="53">
        <v>118637</v>
      </c>
      <c r="F51" s="52" t="s">
        <v>8</v>
      </c>
      <c r="G51" s="78">
        <f>SUM(I51+O51+P51+R51+T51+U51+W51)</f>
        <v>245.5</v>
      </c>
      <c r="H51" s="66"/>
      <c r="I51" s="55" t="s">
        <v>192</v>
      </c>
      <c r="J51" s="55"/>
      <c r="K51" s="55"/>
      <c r="L51" s="55"/>
      <c r="M51" s="55"/>
      <c r="N51" s="55"/>
      <c r="O51" s="55" t="s">
        <v>158</v>
      </c>
      <c r="P51" s="55" t="s">
        <v>42</v>
      </c>
      <c r="Q51" s="55"/>
      <c r="R51" s="55" t="s">
        <v>35</v>
      </c>
      <c r="S51" s="55"/>
      <c r="T51" s="55" t="s">
        <v>148</v>
      </c>
      <c r="U51" s="55" t="s">
        <v>191</v>
      </c>
      <c r="V51" s="55"/>
      <c r="W51" s="55" t="s">
        <v>1406</v>
      </c>
      <c r="X51" s="55"/>
    </row>
    <row r="52" spans="1:24" x14ac:dyDescent="0.25">
      <c r="A52" s="67">
        <v>12828</v>
      </c>
      <c r="B52" s="52" t="s">
        <v>1090</v>
      </c>
      <c r="C52" s="52" t="s">
        <v>1136</v>
      </c>
      <c r="D52" s="53">
        <v>20072</v>
      </c>
      <c r="E52" s="53">
        <v>116590</v>
      </c>
      <c r="F52" s="52" t="s">
        <v>8</v>
      </c>
      <c r="G52" s="78">
        <f>SUM(K52+O52+U52)</f>
        <v>16.25</v>
      </c>
      <c r="H52" s="66"/>
      <c r="I52" s="55"/>
      <c r="J52" s="55"/>
      <c r="K52" s="55" t="s">
        <v>142</v>
      </c>
      <c r="L52" s="55"/>
      <c r="M52" s="55"/>
      <c r="N52" s="55"/>
      <c r="O52" s="55" t="s">
        <v>59</v>
      </c>
      <c r="P52" s="55"/>
      <c r="Q52" s="55"/>
      <c r="R52" s="55"/>
      <c r="S52" s="55"/>
      <c r="T52" s="55"/>
      <c r="U52" s="55" t="s">
        <v>193</v>
      </c>
      <c r="V52" s="55"/>
      <c r="W52" s="55"/>
      <c r="X52" s="55"/>
    </row>
    <row r="53" spans="1:24" x14ac:dyDescent="0.25">
      <c r="A53" s="63">
        <v>12832</v>
      </c>
      <c r="B53" s="52" t="s">
        <v>1091</v>
      </c>
      <c r="C53" s="52" t="s">
        <v>1137</v>
      </c>
      <c r="D53" s="53">
        <v>20443</v>
      </c>
      <c r="E53" s="53">
        <v>120772</v>
      </c>
      <c r="F53" s="52" t="s">
        <v>8</v>
      </c>
      <c r="G53" s="78">
        <v>79</v>
      </c>
      <c r="H53" s="66"/>
      <c r="I53" s="55"/>
      <c r="J53" s="55"/>
      <c r="K53" s="55"/>
      <c r="L53" s="55"/>
      <c r="M53" s="55"/>
      <c r="N53" s="55"/>
      <c r="O53" s="55" t="s">
        <v>144</v>
      </c>
      <c r="P53" s="55"/>
      <c r="Q53" s="55"/>
      <c r="R53" s="55"/>
      <c r="S53" s="55"/>
      <c r="T53" s="55"/>
      <c r="U53" s="55"/>
      <c r="V53" s="55"/>
      <c r="W53" s="55"/>
      <c r="X53" s="55"/>
    </row>
    <row r="54" spans="1:24" x14ac:dyDescent="0.25">
      <c r="A54" s="63">
        <v>12833</v>
      </c>
      <c r="B54" s="52" t="s">
        <v>1091</v>
      </c>
      <c r="C54" s="52" t="s">
        <v>1138</v>
      </c>
      <c r="D54" s="53">
        <v>20443</v>
      </c>
      <c r="E54" s="53">
        <v>0</v>
      </c>
      <c r="F54" s="52" t="s">
        <v>6</v>
      </c>
      <c r="G54" s="78">
        <f>SUM(O54+R54)</f>
        <v>134.75</v>
      </c>
      <c r="H54" s="66"/>
      <c r="I54" s="55"/>
      <c r="J54" s="55"/>
      <c r="K54" s="55"/>
      <c r="L54" s="55"/>
      <c r="M54" s="55"/>
      <c r="N54" s="55"/>
      <c r="O54" s="55" t="s">
        <v>195</v>
      </c>
      <c r="P54" s="55"/>
      <c r="Q54" s="55"/>
      <c r="R54" s="55" t="s">
        <v>194</v>
      </c>
      <c r="S54" s="55"/>
      <c r="T54" s="55"/>
      <c r="U54" s="55"/>
      <c r="V54" s="55"/>
      <c r="W54" s="55"/>
      <c r="X54" s="55"/>
    </row>
    <row r="55" spans="1:24" x14ac:dyDescent="0.25">
      <c r="A55" s="63">
        <v>12842</v>
      </c>
      <c r="B55" s="52" t="s">
        <v>82</v>
      </c>
      <c r="C55" s="52" t="s">
        <v>118</v>
      </c>
      <c r="D55" s="53">
        <v>0</v>
      </c>
      <c r="E55" s="53">
        <v>0</v>
      </c>
      <c r="F55" s="64" t="s">
        <v>130</v>
      </c>
      <c r="G55" s="78"/>
      <c r="H55" s="66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  <row r="56" spans="1:24" x14ac:dyDescent="0.25">
      <c r="A56" s="63">
        <v>12843</v>
      </c>
      <c r="B56" s="52" t="s">
        <v>539</v>
      </c>
      <c r="C56" s="52" t="s">
        <v>1139</v>
      </c>
      <c r="D56" s="53">
        <v>19622</v>
      </c>
      <c r="E56" s="53">
        <v>0</v>
      </c>
      <c r="F56" s="52" t="s">
        <v>7</v>
      </c>
      <c r="G56" s="78">
        <f>SUM(P56+T56+W56)</f>
        <v>39.25</v>
      </c>
      <c r="H56" s="66"/>
      <c r="I56" s="55"/>
      <c r="J56" s="55"/>
      <c r="K56" s="55"/>
      <c r="L56" s="55"/>
      <c r="M56" s="55"/>
      <c r="N56" s="55"/>
      <c r="O56" s="55"/>
      <c r="P56" s="55" t="s">
        <v>175</v>
      </c>
      <c r="Q56" s="55"/>
      <c r="R56" s="55"/>
      <c r="S56" s="55"/>
      <c r="T56" s="55" t="s">
        <v>136</v>
      </c>
      <c r="U56" s="55"/>
      <c r="V56" s="55"/>
      <c r="W56" s="55" t="s">
        <v>147</v>
      </c>
      <c r="X56" s="55"/>
    </row>
    <row r="57" spans="1:24" x14ac:dyDescent="0.25">
      <c r="A57" s="63">
        <v>12854</v>
      </c>
      <c r="B57" s="52" t="s">
        <v>539</v>
      </c>
      <c r="C57" s="52" t="s">
        <v>119</v>
      </c>
      <c r="D57" s="53">
        <v>19623</v>
      </c>
      <c r="E57" s="53">
        <v>117549</v>
      </c>
      <c r="F57" s="52" t="s">
        <v>8</v>
      </c>
      <c r="G57" s="78"/>
      <c r="H57" s="66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</row>
    <row r="58" spans="1:24" x14ac:dyDescent="0.25">
      <c r="A58" s="63">
        <v>12856</v>
      </c>
      <c r="B58" s="52" t="s">
        <v>1092</v>
      </c>
      <c r="C58" s="52" t="s">
        <v>1140</v>
      </c>
      <c r="D58" s="53">
        <v>20118</v>
      </c>
      <c r="E58" s="53">
        <v>116731</v>
      </c>
      <c r="F58" s="52" t="s">
        <v>8</v>
      </c>
      <c r="G58" s="78">
        <f>SUM(P58+R58+T58+U58)</f>
        <v>57.5</v>
      </c>
      <c r="H58" s="66"/>
      <c r="I58" s="55"/>
      <c r="J58" s="55"/>
      <c r="K58" s="55"/>
      <c r="L58" s="55"/>
      <c r="M58" s="55"/>
      <c r="N58" s="55"/>
      <c r="O58" s="55"/>
      <c r="P58" s="55" t="s">
        <v>132</v>
      </c>
      <c r="Q58" s="55"/>
      <c r="R58" s="55" t="s">
        <v>196</v>
      </c>
      <c r="S58" s="55"/>
      <c r="T58" s="55" t="s">
        <v>41</v>
      </c>
      <c r="U58" s="55" t="s">
        <v>175</v>
      </c>
      <c r="V58" s="55"/>
      <c r="W58" s="55"/>
      <c r="X58" s="55"/>
    </row>
    <row r="59" spans="1:24" x14ac:dyDescent="0.25">
      <c r="A59" s="63">
        <v>12861</v>
      </c>
      <c r="B59" s="52" t="s">
        <v>539</v>
      </c>
      <c r="C59" s="52" t="s">
        <v>1141</v>
      </c>
      <c r="D59" s="53">
        <v>20631</v>
      </c>
      <c r="E59" s="53">
        <v>117873</v>
      </c>
      <c r="F59" s="52" t="s">
        <v>8</v>
      </c>
      <c r="G59" s="78">
        <f>SUM(I59+N59+O59+P59+R59+T59+U59
)</f>
        <v>510.75</v>
      </c>
      <c r="H59" s="66"/>
      <c r="I59" s="55" t="s">
        <v>152</v>
      </c>
      <c r="J59" s="55"/>
      <c r="K59" s="55"/>
      <c r="L59" s="55"/>
      <c r="M59" s="55"/>
      <c r="N59" s="55" t="s">
        <v>134</v>
      </c>
      <c r="O59" s="55" t="s">
        <v>199</v>
      </c>
      <c r="P59" s="55" t="s">
        <v>65</v>
      </c>
      <c r="Q59" s="55"/>
      <c r="R59" s="55" t="s">
        <v>198</v>
      </c>
      <c r="S59" s="55"/>
      <c r="T59" s="55" t="s">
        <v>200</v>
      </c>
      <c r="U59" s="55" t="s">
        <v>197</v>
      </c>
      <c r="V59" s="55"/>
      <c r="W59" s="55"/>
      <c r="X59" s="55"/>
    </row>
    <row r="60" spans="1:24" x14ac:dyDescent="0.25">
      <c r="A60" s="67">
        <v>12867</v>
      </c>
      <c r="B60" s="52" t="s">
        <v>102</v>
      </c>
      <c r="C60" s="52" t="s">
        <v>120</v>
      </c>
      <c r="D60" s="53">
        <v>18292</v>
      </c>
      <c r="E60" s="53">
        <v>116991</v>
      </c>
      <c r="F60" s="52" t="s">
        <v>8</v>
      </c>
      <c r="G60" s="78"/>
      <c r="H60" s="66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</row>
    <row r="61" spans="1:24" x14ac:dyDescent="0.25">
      <c r="A61" s="63">
        <v>12868</v>
      </c>
      <c r="B61" s="52" t="s">
        <v>103</v>
      </c>
      <c r="C61" s="52" t="s">
        <v>1096</v>
      </c>
      <c r="D61" s="53">
        <v>20159</v>
      </c>
      <c r="E61" s="53">
        <v>116677</v>
      </c>
      <c r="F61" s="52" t="s">
        <v>6</v>
      </c>
      <c r="G61" s="78">
        <v>22.25</v>
      </c>
      <c r="H61" s="66"/>
      <c r="I61" s="55"/>
      <c r="J61" s="55"/>
      <c r="K61" s="55"/>
      <c r="L61" s="55"/>
      <c r="M61" s="55"/>
      <c r="N61" s="55"/>
      <c r="O61" s="55" t="s">
        <v>150</v>
      </c>
      <c r="P61" s="55"/>
      <c r="Q61" s="55"/>
      <c r="R61" s="55"/>
      <c r="S61" s="55"/>
      <c r="T61" s="55"/>
      <c r="U61" s="55"/>
      <c r="V61" s="55"/>
      <c r="W61" s="55"/>
      <c r="X61" s="55"/>
    </row>
    <row r="62" spans="1:24" x14ac:dyDescent="0.25">
      <c r="A62" s="63">
        <v>12869</v>
      </c>
      <c r="B62" s="52" t="s">
        <v>78</v>
      </c>
      <c r="C62" s="52" t="s">
        <v>1097</v>
      </c>
      <c r="D62" s="53">
        <v>19214</v>
      </c>
      <c r="E62" s="53">
        <v>116781</v>
      </c>
      <c r="F62" s="52" t="s">
        <v>8</v>
      </c>
      <c r="G62" s="78">
        <f>SUM(O62+U62)</f>
        <v>3.5</v>
      </c>
      <c r="H62" s="66"/>
      <c r="I62" s="55"/>
      <c r="J62" s="55"/>
      <c r="K62" s="55"/>
      <c r="L62" s="55"/>
      <c r="M62" s="55"/>
      <c r="N62" s="55"/>
      <c r="O62" s="55" t="s">
        <v>36</v>
      </c>
      <c r="P62" s="55"/>
      <c r="Q62" s="55"/>
      <c r="R62" s="55"/>
      <c r="S62" s="55"/>
      <c r="T62" s="55"/>
      <c r="U62" s="55" t="s">
        <v>158</v>
      </c>
      <c r="V62" s="55"/>
      <c r="W62" s="55"/>
      <c r="X62" s="55"/>
    </row>
    <row r="63" spans="1:24" x14ac:dyDescent="0.25">
      <c r="A63" s="63">
        <v>12870</v>
      </c>
      <c r="B63" s="52" t="s">
        <v>97</v>
      </c>
      <c r="C63" s="52" t="s">
        <v>1378</v>
      </c>
      <c r="D63" s="53">
        <v>20305</v>
      </c>
      <c r="E63" s="53">
        <v>116699</v>
      </c>
      <c r="F63" s="52" t="s">
        <v>8</v>
      </c>
      <c r="G63" s="78">
        <f>SUM(O63+U63)</f>
        <v>40.25</v>
      </c>
      <c r="H63" s="66"/>
      <c r="I63" s="55"/>
      <c r="J63" s="55"/>
      <c r="K63" s="55"/>
      <c r="L63" s="55"/>
      <c r="M63" s="55"/>
      <c r="N63" s="55"/>
      <c r="O63" s="55" t="s">
        <v>57</v>
      </c>
      <c r="P63" s="55"/>
      <c r="Q63" s="55"/>
      <c r="R63" s="55"/>
      <c r="S63" s="55"/>
      <c r="T63" s="55"/>
      <c r="U63" s="55" t="s">
        <v>201</v>
      </c>
      <c r="V63" s="55"/>
      <c r="W63" s="55"/>
      <c r="X63" s="55"/>
    </row>
    <row r="64" spans="1:24" x14ac:dyDescent="0.25">
      <c r="A64" s="63">
        <v>12888</v>
      </c>
      <c r="B64" s="52" t="s">
        <v>539</v>
      </c>
      <c r="C64" s="52" t="s">
        <v>1101</v>
      </c>
      <c r="D64" s="53">
        <v>20497</v>
      </c>
      <c r="E64" s="53">
        <v>0</v>
      </c>
      <c r="F64" s="64" t="s">
        <v>131</v>
      </c>
      <c r="G64" s="78">
        <f>SUM(I64+O64+U64)</f>
        <v>15.25</v>
      </c>
      <c r="H64" s="66"/>
      <c r="I64" s="55" t="s">
        <v>142</v>
      </c>
      <c r="J64" s="55"/>
      <c r="K64" s="55"/>
      <c r="L64" s="55"/>
      <c r="M64" s="55"/>
      <c r="N64" s="55"/>
      <c r="O64" s="55" t="s">
        <v>184</v>
      </c>
      <c r="P64" s="55"/>
      <c r="Q64" s="55"/>
      <c r="R64" s="55"/>
      <c r="S64" s="55"/>
      <c r="T64" s="55"/>
      <c r="U64" s="55" t="s">
        <v>42</v>
      </c>
      <c r="V64" s="55"/>
      <c r="W64" s="55"/>
      <c r="X64" s="55"/>
    </row>
    <row r="65" spans="1:24" x14ac:dyDescent="0.25">
      <c r="A65" s="63">
        <v>12890</v>
      </c>
      <c r="B65" s="52" t="s">
        <v>1086</v>
      </c>
      <c r="C65" s="52" t="s">
        <v>1098</v>
      </c>
      <c r="D65" s="53">
        <v>20547</v>
      </c>
      <c r="E65" s="53">
        <v>117460</v>
      </c>
      <c r="F65" s="52" t="s">
        <v>8</v>
      </c>
      <c r="G65" s="78">
        <f>SUM(O65+P65+R65+T65+U65)</f>
        <v>80</v>
      </c>
      <c r="H65" s="66"/>
      <c r="I65" s="55"/>
      <c r="J65" s="55"/>
      <c r="K65" s="55"/>
      <c r="L65" s="55"/>
      <c r="M65" s="55"/>
      <c r="N65" s="55"/>
      <c r="O65" s="55" t="s">
        <v>141</v>
      </c>
      <c r="P65" s="55" t="s">
        <v>55</v>
      </c>
      <c r="Q65" s="55"/>
      <c r="R65" s="55" t="s">
        <v>162</v>
      </c>
      <c r="S65" s="55"/>
      <c r="T65" s="55" t="s">
        <v>59</v>
      </c>
      <c r="U65" s="55" t="s">
        <v>36</v>
      </c>
      <c r="V65" s="55"/>
      <c r="W65" s="55"/>
      <c r="X65" s="55"/>
    </row>
    <row r="66" spans="1:24" x14ac:dyDescent="0.25">
      <c r="A66" s="63">
        <v>12891</v>
      </c>
      <c r="B66" s="52" t="s">
        <v>1086</v>
      </c>
      <c r="C66" s="52" t="s">
        <v>1142</v>
      </c>
      <c r="D66" s="53">
        <v>20556</v>
      </c>
      <c r="E66" s="53">
        <v>0</v>
      </c>
      <c r="F66" s="52" t="s">
        <v>6</v>
      </c>
      <c r="G66" s="78">
        <v>64.25</v>
      </c>
      <c r="H66" s="66"/>
      <c r="I66" s="55"/>
      <c r="J66" s="55"/>
      <c r="K66" s="55"/>
      <c r="L66" s="55"/>
      <c r="M66" s="55"/>
      <c r="N66" s="55"/>
      <c r="O66" s="55" t="s">
        <v>151</v>
      </c>
      <c r="P66" s="55"/>
      <c r="Q66" s="55"/>
      <c r="R66" s="55"/>
      <c r="S66" s="55"/>
      <c r="T66" s="55"/>
      <c r="U66" s="55"/>
      <c r="V66" s="55"/>
      <c r="W66" s="55"/>
      <c r="X66" s="55"/>
    </row>
    <row r="67" spans="1:24" x14ac:dyDescent="0.25">
      <c r="A67" s="63">
        <v>12893</v>
      </c>
      <c r="B67" s="52" t="s">
        <v>76</v>
      </c>
      <c r="C67" s="52" t="s">
        <v>1099</v>
      </c>
      <c r="D67" s="53">
        <v>19794</v>
      </c>
      <c r="E67" s="53">
        <v>116727</v>
      </c>
      <c r="F67" s="52" t="s">
        <v>8</v>
      </c>
      <c r="G67" s="78"/>
      <c r="H67" s="66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x14ac:dyDescent="0.25">
      <c r="A68" s="63">
        <v>12895</v>
      </c>
      <c r="B68" s="52" t="s">
        <v>104</v>
      </c>
      <c r="C68" s="52" t="s">
        <v>1100</v>
      </c>
      <c r="D68" s="53">
        <v>20096</v>
      </c>
      <c r="E68" s="53">
        <v>116961</v>
      </c>
      <c r="F68" s="52" t="s">
        <v>8</v>
      </c>
      <c r="G68" s="78"/>
      <c r="H68" s="66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x14ac:dyDescent="0.25">
      <c r="A69" s="67">
        <v>12901</v>
      </c>
      <c r="B69" s="52" t="s">
        <v>102</v>
      </c>
      <c r="C69" s="52" t="s">
        <v>121</v>
      </c>
      <c r="D69" s="53">
        <v>20175</v>
      </c>
      <c r="E69" s="53">
        <v>116893</v>
      </c>
      <c r="F69" s="52" t="s">
        <v>6</v>
      </c>
      <c r="G69" s="78">
        <f>SUM(R69+T69+U69+W69)</f>
        <v>25</v>
      </c>
      <c r="H69" s="66"/>
      <c r="I69" s="55"/>
      <c r="J69" s="55"/>
      <c r="K69" s="55"/>
      <c r="L69" s="55"/>
      <c r="M69" s="55"/>
      <c r="N69" s="55"/>
      <c r="O69" s="55"/>
      <c r="P69" s="55"/>
      <c r="Q69" s="55"/>
      <c r="R69" s="55" t="s">
        <v>132</v>
      </c>
      <c r="S69" s="55"/>
      <c r="T69" s="55" t="s">
        <v>158</v>
      </c>
      <c r="U69" s="55" t="s">
        <v>202</v>
      </c>
      <c r="V69" s="55"/>
      <c r="W69" s="55" t="s">
        <v>158</v>
      </c>
      <c r="X69" s="55"/>
    </row>
    <row r="70" spans="1:24" x14ac:dyDescent="0.25">
      <c r="A70" s="63">
        <v>12910</v>
      </c>
      <c r="B70" s="52" t="s">
        <v>1093</v>
      </c>
      <c r="C70" s="52" t="s">
        <v>122</v>
      </c>
      <c r="D70" s="53">
        <v>20184</v>
      </c>
      <c r="E70" s="53">
        <v>117330</v>
      </c>
      <c r="F70" s="52" t="s">
        <v>8</v>
      </c>
      <c r="G70" s="78">
        <f>SUM(I70+R70+W70
)</f>
        <v>158.25</v>
      </c>
      <c r="H70" s="66"/>
      <c r="I70" s="55" t="s">
        <v>142</v>
      </c>
      <c r="J70" s="55"/>
      <c r="K70" s="55"/>
      <c r="L70" s="55"/>
      <c r="M70" s="55"/>
      <c r="N70" s="55"/>
      <c r="O70" s="55"/>
      <c r="P70" s="55"/>
      <c r="Q70" s="55"/>
      <c r="R70" s="55" t="s">
        <v>418</v>
      </c>
      <c r="S70" s="55"/>
      <c r="T70" s="55"/>
      <c r="U70" s="55"/>
      <c r="V70" s="55"/>
      <c r="W70" s="55" t="s">
        <v>162</v>
      </c>
      <c r="X70" s="55"/>
    </row>
    <row r="71" spans="1:24" x14ac:dyDescent="0.25">
      <c r="A71" s="63">
        <v>12914</v>
      </c>
      <c r="B71" s="52" t="s">
        <v>78</v>
      </c>
      <c r="C71" s="52" t="s">
        <v>123</v>
      </c>
      <c r="D71" s="53">
        <v>20220</v>
      </c>
      <c r="E71" s="53">
        <v>0</v>
      </c>
      <c r="F71" s="64" t="s">
        <v>129</v>
      </c>
      <c r="G71" s="78"/>
      <c r="H71" s="66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x14ac:dyDescent="0.25">
      <c r="A72" s="63">
        <v>12930</v>
      </c>
      <c r="B72" s="52" t="s">
        <v>78</v>
      </c>
      <c r="C72" s="52" t="s">
        <v>124</v>
      </c>
      <c r="D72" s="53">
        <v>20254</v>
      </c>
      <c r="E72" s="53">
        <v>116825</v>
      </c>
      <c r="F72" s="52" t="s">
        <v>6</v>
      </c>
      <c r="G72" s="78">
        <v>3</v>
      </c>
      <c r="H72" s="66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 t="s">
        <v>43</v>
      </c>
      <c r="U72" s="55"/>
      <c r="V72" s="55"/>
      <c r="W72" s="55"/>
      <c r="X72" s="55"/>
    </row>
    <row r="73" spans="1:24" x14ac:dyDescent="0.25">
      <c r="A73" s="63">
        <v>12937</v>
      </c>
      <c r="B73" s="52" t="s">
        <v>106</v>
      </c>
      <c r="C73" s="52" t="s">
        <v>125</v>
      </c>
      <c r="D73" s="53">
        <v>20242</v>
      </c>
      <c r="E73" s="53">
        <v>0</v>
      </c>
      <c r="F73" s="52" t="s">
        <v>8</v>
      </c>
      <c r="G73" s="78">
        <f>SUM(I73+J73+N73+O73+R73+S73+W73)</f>
        <v>308.75</v>
      </c>
      <c r="H73" s="66"/>
      <c r="I73" s="55" t="s">
        <v>203</v>
      </c>
      <c r="J73" s="55" t="s">
        <v>206</v>
      </c>
      <c r="K73" s="55"/>
      <c r="L73" s="55"/>
      <c r="M73" s="55"/>
      <c r="N73" s="55" t="s">
        <v>65</v>
      </c>
      <c r="O73" s="55" t="s">
        <v>205</v>
      </c>
      <c r="P73" s="55"/>
      <c r="Q73" s="55"/>
      <c r="R73" s="55" t="s">
        <v>204</v>
      </c>
      <c r="S73" s="55" t="s">
        <v>207</v>
      </c>
      <c r="T73" s="55"/>
      <c r="U73" s="55"/>
      <c r="V73" s="55"/>
      <c r="W73" s="55" t="s">
        <v>433</v>
      </c>
      <c r="X73" s="55"/>
    </row>
    <row r="74" spans="1:24" x14ac:dyDescent="0.25">
      <c r="A74" s="63">
        <v>12951</v>
      </c>
      <c r="B74" s="52" t="s">
        <v>78</v>
      </c>
      <c r="C74" s="52" t="s">
        <v>1102</v>
      </c>
      <c r="D74" s="53">
        <v>21452</v>
      </c>
      <c r="E74" s="53">
        <v>121492</v>
      </c>
      <c r="F74" s="52" t="s">
        <v>8</v>
      </c>
      <c r="G74" s="78">
        <f>SUM(N74+O74+Q74+R74+T74+U74)</f>
        <v>380.75</v>
      </c>
      <c r="H74" s="66"/>
      <c r="I74" s="55"/>
      <c r="J74" s="55"/>
      <c r="K74" s="55"/>
      <c r="L74" s="55"/>
      <c r="M74" s="55"/>
      <c r="N74" s="55" t="s">
        <v>167</v>
      </c>
      <c r="O74" s="55" t="s">
        <v>1407</v>
      </c>
      <c r="P74" s="55"/>
      <c r="Q74" s="55" t="s">
        <v>210</v>
      </c>
      <c r="R74" s="55" t="s">
        <v>205</v>
      </c>
      <c r="S74" s="55"/>
      <c r="T74" s="55" t="s">
        <v>132</v>
      </c>
      <c r="U74" s="55" t="s">
        <v>208</v>
      </c>
      <c r="V74" s="55"/>
      <c r="W74" s="55"/>
      <c r="X74" s="55"/>
    </row>
    <row r="75" spans="1:24" x14ac:dyDescent="0.25">
      <c r="A75" s="63">
        <v>12952</v>
      </c>
      <c r="B75" s="52" t="s">
        <v>545</v>
      </c>
      <c r="C75" s="52" t="s">
        <v>695</v>
      </c>
      <c r="D75" s="53">
        <v>20705</v>
      </c>
      <c r="E75" s="53">
        <v>117333</v>
      </c>
      <c r="F75" s="52" t="s">
        <v>8</v>
      </c>
      <c r="G75" s="78">
        <f>SUM(O75+P75)</f>
        <v>92.25</v>
      </c>
      <c r="H75" s="66"/>
      <c r="I75" s="55"/>
      <c r="J75" s="55"/>
      <c r="K75" s="55"/>
      <c r="L75" s="55"/>
      <c r="M75" s="55"/>
      <c r="N75" s="55"/>
      <c r="O75" s="55" t="s">
        <v>211</v>
      </c>
      <c r="P75" s="55" t="s">
        <v>55</v>
      </c>
      <c r="Q75" s="55"/>
      <c r="R75" s="55"/>
      <c r="S75" s="55"/>
      <c r="T75" s="55"/>
      <c r="U75" s="55"/>
      <c r="V75" s="55"/>
      <c r="W75" s="55"/>
      <c r="X75" s="55"/>
    </row>
    <row r="76" spans="1:24" x14ac:dyDescent="0.25">
      <c r="A76" s="63">
        <v>12953</v>
      </c>
      <c r="B76" s="52" t="s">
        <v>545</v>
      </c>
      <c r="C76" s="52" t="s">
        <v>696</v>
      </c>
      <c r="D76" s="53">
        <v>20703</v>
      </c>
      <c r="E76" s="53">
        <v>117331</v>
      </c>
      <c r="F76" s="52" t="s">
        <v>8</v>
      </c>
      <c r="G76" s="78">
        <f>SUM(O76+P76+R76)</f>
        <v>79.75</v>
      </c>
      <c r="H76" s="66"/>
      <c r="I76" s="55"/>
      <c r="J76" s="55"/>
      <c r="K76" s="55"/>
      <c r="L76" s="55"/>
      <c r="M76" s="55"/>
      <c r="N76" s="55"/>
      <c r="O76" s="55" t="s">
        <v>212</v>
      </c>
      <c r="P76" s="55" t="s">
        <v>55</v>
      </c>
      <c r="Q76" s="55"/>
      <c r="R76" s="55" t="s">
        <v>327</v>
      </c>
      <c r="S76" s="55"/>
      <c r="T76" s="55"/>
      <c r="U76" s="55"/>
      <c r="V76" s="55"/>
      <c r="W76" s="55"/>
      <c r="X76" s="55"/>
    </row>
    <row r="77" spans="1:24" x14ac:dyDescent="0.25">
      <c r="A77" s="63">
        <v>12954</v>
      </c>
      <c r="B77" s="52" t="s">
        <v>78</v>
      </c>
      <c r="C77" s="52" t="s">
        <v>1370</v>
      </c>
      <c r="D77" s="53">
        <v>20520</v>
      </c>
      <c r="E77" s="53">
        <v>118536</v>
      </c>
      <c r="F77" s="52" t="s">
        <v>8</v>
      </c>
      <c r="G77" s="78"/>
      <c r="H77" s="66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spans="1:24" x14ac:dyDescent="0.25">
      <c r="A78" s="63">
        <v>12961</v>
      </c>
      <c r="B78" s="52" t="s">
        <v>108</v>
      </c>
      <c r="C78" s="52" t="s">
        <v>128</v>
      </c>
      <c r="D78" s="53">
        <v>20299</v>
      </c>
      <c r="E78" s="53">
        <v>117047</v>
      </c>
      <c r="F78" s="52" t="s">
        <v>8</v>
      </c>
      <c r="G78" s="78">
        <v>1.75</v>
      </c>
      <c r="H78" s="66"/>
      <c r="I78" s="55"/>
      <c r="J78" s="55"/>
      <c r="K78" s="55"/>
      <c r="L78" s="55"/>
      <c r="M78" s="55"/>
      <c r="N78" s="55"/>
      <c r="O78" s="55" t="s">
        <v>154</v>
      </c>
      <c r="P78" s="55"/>
      <c r="Q78" s="55"/>
      <c r="R78" s="55"/>
      <c r="S78" s="55"/>
      <c r="T78" s="55"/>
      <c r="U78" s="55"/>
      <c r="V78" s="55"/>
      <c r="W78" s="55"/>
      <c r="X78" s="55"/>
    </row>
    <row r="79" spans="1:24" x14ac:dyDescent="0.25">
      <c r="A79" s="63">
        <v>12962</v>
      </c>
      <c r="B79" s="52" t="s">
        <v>78</v>
      </c>
      <c r="C79" s="52" t="s">
        <v>1103</v>
      </c>
      <c r="D79" s="53">
        <v>18491</v>
      </c>
      <c r="E79" s="53">
        <v>116782</v>
      </c>
      <c r="F79" s="52" t="s">
        <v>8</v>
      </c>
      <c r="G79" s="78"/>
      <c r="H79" s="66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</row>
    <row r="80" spans="1:24" x14ac:dyDescent="0.25">
      <c r="A80" s="63">
        <v>12966</v>
      </c>
      <c r="B80" s="52" t="s">
        <v>78</v>
      </c>
      <c r="C80" s="52" t="s">
        <v>1104</v>
      </c>
      <c r="D80" s="53">
        <v>29501</v>
      </c>
      <c r="E80" s="53">
        <v>127344</v>
      </c>
      <c r="F80" s="52" t="s">
        <v>6</v>
      </c>
      <c r="G80" s="78">
        <f>SUM(O80+T80+W80)</f>
        <v>156.25</v>
      </c>
      <c r="H80" s="66"/>
      <c r="I80" s="55"/>
      <c r="J80" s="55"/>
      <c r="K80" s="55"/>
      <c r="L80" s="55"/>
      <c r="M80" s="55"/>
      <c r="N80" s="55"/>
      <c r="O80" s="55" t="s">
        <v>1408</v>
      </c>
      <c r="P80" s="55"/>
      <c r="Q80" s="55"/>
      <c r="R80" s="55"/>
      <c r="S80" s="55"/>
      <c r="T80" s="55" t="s">
        <v>142</v>
      </c>
      <c r="U80" s="55"/>
      <c r="V80" s="55"/>
      <c r="W80" s="55" t="s">
        <v>325</v>
      </c>
      <c r="X80" s="55"/>
    </row>
    <row r="81" spans="1:24" x14ac:dyDescent="0.25">
      <c r="A81" s="63">
        <v>12968</v>
      </c>
      <c r="B81" s="52" t="s">
        <v>102</v>
      </c>
      <c r="C81" s="52" t="s">
        <v>126</v>
      </c>
      <c r="D81" s="53">
        <v>18292</v>
      </c>
      <c r="E81" s="53">
        <v>116991</v>
      </c>
      <c r="F81" s="64" t="s">
        <v>130</v>
      </c>
      <c r="G81" s="78"/>
      <c r="H81" s="66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spans="1:24" x14ac:dyDescent="0.25">
      <c r="A82" s="63">
        <v>12971</v>
      </c>
      <c r="B82" s="52" t="s">
        <v>539</v>
      </c>
      <c r="C82" s="52" t="s">
        <v>127</v>
      </c>
      <c r="D82" s="53">
        <v>20324</v>
      </c>
      <c r="E82" s="53">
        <v>116811</v>
      </c>
      <c r="F82" s="52" t="s">
        <v>8</v>
      </c>
      <c r="G82" s="78">
        <f>SUM(T82+U82)</f>
        <v>21.25</v>
      </c>
      <c r="H82" s="66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 t="s">
        <v>37</v>
      </c>
      <c r="U82" s="55" t="s">
        <v>159</v>
      </c>
      <c r="V82" s="55"/>
      <c r="W82" s="55"/>
      <c r="X82" s="55"/>
    </row>
    <row r="83" spans="1:24" x14ac:dyDescent="0.25">
      <c r="A83" s="63">
        <v>12972</v>
      </c>
      <c r="B83" s="52" t="s">
        <v>97</v>
      </c>
      <c r="C83" s="52" t="s">
        <v>1105</v>
      </c>
      <c r="D83" s="53">
        <v>0</v>
      </c>
      <c r="E83" s="53">
        <v>0</v>
      </c>
      <c r="F83" s="52" t="s">
        <v>8</v>
      </c>
      <c r="G83" s="78"/>
      <c r="H83" s="66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</row>
    <row r="84" spans="1:24" x14ac:dyDescent="0.25">
      <c r="A84" s="63">
        <v>12979</v>
      </c>
      <c r="B84" s="52" t="s">
        <v>90</v>
      </c>
      <c r="C84" s="52" t="s">
        <v>697</v>
      </c>
      <c r="D84" s="53">
        <v>20264</v>
      </c>
      <c r="E84" s="53">
        <v>117204</v>
      </c>
      <c r="F84" s="52" t="s">
        <v>8</v>
      </c>
      <c r="G84" s="78">
        <v>34.5</v>
      </c>
      <c r="H84" s="66"/>
      <c r="I84" s="55"/>
      <c r="J84" s="55"/>
      <c r="K84" s="55"/>
      <c r="L84" s="55"/>
      <c r="M84" s="55"/>
      <c r="N84" s="55"/>
      <c r="O84" s="55" t="s">
        <v>156</v>
      </c>
      <c r="P84" s="55"/>
      <c r="Q84" s="55"/>
      <c r="R84" s="55"/>
      <c r="S84" s="55"/>
      <c r="T84" s="76"/>
      <c r="U84" s="55"/>
      <c r="V84" s="55"/>
      <c r="W84" s="55"/>
      <c r="X84" s="55"/>
    </row>
    <row r="85" spans="1:24" x14ac:dyDescent="0.25">
      <c r="D85" s="8"/>
    </row>
    <row r="86" spans="1:24" x14ac:dyDescent="0.25">
      <c r="D86" s="8"/>
    </row>
    <row r="87" spans="1:24" x14ac:dyDescent="0.25">
      <c r="D87" s="8"/>
    </row>
    <row r="88" spans="1:24" x14ac:dyDescent="0.25">
      <c r="D88" s="8"/>
    </row>
    <row r="89" spans="1:24" x14ac:dyDescent="0.25">
      <c r="D89" s="8"/>
    </row>
    <row r="90" spans="1:24" x14ac:dyDescent="0.25">
      <c r="D90" s="9"/>
    </row>
    <row r="91" spans="1:24" x14ac:dyDescent="0.25">
      <c r="D91" s="9"/>
    </row>
    <row r="92" spans="1:24" x14ac:dyDescent="0.25">
      <c r="D92" s="9"/>
    </row>
    <row r="93" spans="1:24" x14ac:dyDescent="0.25">
      <c r="D93" s="9"/>
    </row>
    <row r="94" spans="1:24" x14ac:dyDescent="0.25">
      <c r="D94" s="9"/>
    </row>
    <row r="95" spans="1:24" x14ac:dyDescent="0.25">
      <c r="D95" s="9"/>
    </row>
    <row r="96" spans="1:24" x14ac:dyDescent="0.25">
      <c r="D96" s="9"/>
    </row>
    <row r="97" spans="1:4" x14ac:dyDescent="0.25">
      <c r="D97" s="9"/>
    </row>
    <row r="98" spans="1:4" x14ac:dyDescent="0.25">
      <c r="D98" s="9"/>
    </row>
    <row r="99" spans="1:4" x14ac:dyDescent="0.25">
      <c r="D99" s="9"/>
    </row>
    <row r="100" spans="1:4" x14ac:dyDescent="0.25">
      <c r="D100" s="9"/>
    </row>
    <row r="101" spans="1:4" x14ac:dyDescent="0.25">
      <c r="D101" s="9"/>
    </row>
    <row r="102" spans="1:4" x14ac:dyDescent="0.25">
      <c r="D102" s="9"/>
    </row>
    <row r="103" spans="1:4" x14ac:dyDescent="0.25">
      <c r="D103" s="9"/>
    </row>
    <row r="104" spans="1:4" x14ac:dyDescent="0.25">
      <c r="A104" s="7"/>
      <c r="D104" s="9"/>
    </row>
    <row r="105" spans="1:4" x14ac:dyDescent="0.25">
      <c r="A105" s="7"/>
      <c r="D105" s="9"/>
    </row>
    <row r="106" spans="1:4" x14ac:dyDescent="0.25">
      <c r="A106" s="7"/>
      <c r="D106" s="9"/>
    </row>
    <row r="107" spans="1:4" x14ac:dyDescent="0.25">
      <c r="A107" s="7"/>
      <c r="D107" s="10"/>
    </row>
    <row r="108" spans="1:4" x14ac:dyDescent="0.25">
      <c r="A108" s="7"/>
      <c r="D108" s="10"/>
    </row>
    <row r="109" spans="1:4" x14ac:dyDescent="0.25">
      <c r="A109" s="7"/>
      <c r="D109" s="10"/>
    </row>
    <row r="110" spans="1:4" x14ac:dyDescent="0.25">
      <c r="A110" s="7"/>
      <c r="D110" s="10"/>
    </row>
    <row r="111" spans="1:4" x14ac:dyDescent="0.25">
      <c r="A111" s="7"/>
      <c r="D111" s="10"/>
    </row>
    <row r="112" spans="1:4" x14ac:dyDescent="0.25">
      <c r="A112" s="7"/>
      <c r="D112" s="10"/>
    </row>
    <row r="113" spans="1:4" x14ac:dyDescent="0.25">
      <c r="A113" s="7"/>
      <c r="D113" s="11"/>
    </row>
    <row r="114" spans="1:4" x14ac:dyDescent="0.25">
      <c r="A114" s="7"/>
      <c r="D114" s="11"/>
    </row>
    <row r="115" spans="1:4" x14ac:dyDescent="0.25">
      <c r="A115" s="7"/>
      <c r="D115" s="11"/>
    </row>
    <row r="116" spans="1:4" x14ac:dyDescent="0.25">
      <c r="A116" s="7"/>
      <c r="D116" s="11"/>
    </row>
    <row r="117" spans="1:4" x14ac:dyDescent="0.25">
      <c r="A117" s="7"/>
      <c r="D117" s="11"/>
    </row>
    <row r="118" spans="1:4" x14ac:dyDescent="0.25">
      <c r="A118" s="7"/>
      <c r="D118" s="11"/>
    </row>
    <row r="119" spans="1:4" x14ac:dyDescent="0.25">
      <c r="A119" s="7"/>
      <c r="D119" s="11"/>
    </row>
    <row r="120" spans="1:4" x14ac:dyDescent="0.25">
      <c r="A120" s="7"/>
      <c r="D120" s="11"/>
    </row>
    <row r="121" spans="1:4" x14ac:dyDescent="0.25">
      <c r="A121" s="7"/>
      <c r="D121" s="11"/>
    </row>
    <row r="122" spans="1:4" x14ac:dyDescent="0.25">
      <c r="A122" s="7"/>
      <c r="D122" s="11"/>
    </row>
    <row r="123" spans="1:4" x14ac:dyDescent="0.25">
      <c r="A123" s="7"/>
      <c r="D123" s="11"/>
    </row>
    <row r="124" spans="1:4" x14ac:dyDescent="0.25">
      <c r="A124" s="7"/>
      <c r="D124" s="11"/>
    </row>
    <row r="125" spans="1:4" x14ac:dyDescent="0.25">
      <c r="A125" s="7"/>
      <c r="D125" s="11"/>
    </row>
    <row r="126" spans="1:4" x14ac:dyDescent="0.25">
      <c r="A126" s="7"/>
      <c r="D126" s="11"/>
    </row>
    <row r="127" spans="1:4" x14ac:dyDescent="0.25">
      <c r="A127" s="7"/>
      <c r="D127" s="11"/>
    </row>
    <row r="128" spans="1:4" x14ac:dyDescent="0.25">
      <c r="A128" s="7"/>
      <c r="D128" s="11"/>
    </row>
    <row r="129" spans="1:4" x14ac:dyDescent="0.25">
      <c r="A129" s="7"/>
      <c r="D129" s="12"/>
    </row>
    <row r="130" spans="1:4" x14ac:dyDescent="0.25">
      <c r="A130" s="7"/>
      <c r="D130" s="12"/>
    </row>
    <row r="131" spans="1:4" x14ac:dyDescent="0.25">
      <c r="A131" s="7"/>
      <c r="D131" s="12"/>
    </row>
    <row r="132" spans="1:4" x14ac:dyDescent="0.25">
      <c r="A132" s="7"/>
      <c r="D132" s="12"/>
    </row>
    <row r="133" spans="1:4" x14ac:dyDescent="0.25">
      <c r="A133" s="7"/>
      <c r="D133" s="13"/>
    </row>
    <row r="134" spans="1:4" x14ac:dyDescent="0.25">
      <c r="A134" s="7"/>
      <c r="D134" s="13"/>
    </row>
    <row r="135" spans="1:4" x14ac:dyDescent="0.25">
      <c r="A135" s="7"/>
      <c r="D135" s="13"/>
    </row>
    <row r="136" spans="1:4" x14ac:dyDescent="0.25">
      <c r="A136" s="7"/>
      <c r="D136" s="13"/>
    </row>
    <row r="137" spans="1:4" x14ac:dyDescent="0.25">
      <c r="A137" s="7"/>
      <c r="D137" s="14"/>
    </row>
    <row r="138" spans="1:4" x14ac:dyDescent="0.25">
      <c r="A138" s="7"/>
      <c r="D138" s="14"/>
    </row>
    <row r="139" spans="1:4" x14ac:dyDescent="0.25">
      <c r="A139" s="7"/>
      <c r="D139" s="14"/>
    </row>
    <row r="140" spans="1:4" x14ac:dyDescent="0.25">
      <c r="A140" s="7"/>
      <c r="D140" s="14"/>
    </row>
    <row r="141" spans="1:4" x14ac:dyDescent="0.25">
      <c r="A141" s="7"/>
      <c r="D141" s="15"/>
    </row>
    <row r="142" spans="1:4" x14ac:dyDescent="0.25">
      <c r="A142" s="7"/>
      <c r="D142" s="15"/>
    </row>
    <row r="143" spans="1:4" x14ac:dyDescent="0.25">
      <c r="A143" s="7"/>
      <c r="D143" s="15"/>
    </row>
    <row r="144" spans="1:4" x14ac:dyDescent="0.25">
      <c r="A144" s="7"/>
      <c r="D144" s="15"/>
    </row>
    <row r="145" spans="1:4" x14ac:dyDescent="0.25">
      <c r="A145" s="7"/>
      <c r="D145" s="15"/>
    </row>
    <row r="146" spans="1:4" x14ac:dyDescent="0.25">
      <c r="A146" s="7"/>
      <c r="D146" s="15"/>
    </row>
    <row r="147" spans="1:4" x14ac:dyDescent="0.25">
      <c r="A147" s="7"/>
      <c r="D147" s="16"/>
    </row>
    <row r="148" spans="1:4" x14ac:dyDescent="0.25">
      <c r="A148" s="7"/>
      <c r="D148" s="16"/>
    </row>
    <row r="149" spans="1:4" x14ac:dyDescent="0.25">
      <c r="A149" s="7"/>
      <c r="D149" s="16"/>
    </row>
    <row r="150" spans="1:4" x14ac:dyDescent="0.25">
      <c r="A150" s="7"/>
      <c r="D150" s="16"/>
    </row>
    <row r="151" spans="1:4" x14ac:dyDescent="0.25">
      <c r="A151" s="7"/>
      <c r="D151" s="16"/>
    </row>
    <row r="152" spans="1:4" x14ac:dyDescent="0.25">
      <c r="A152" s="7"/>
      <c r="D152" s="16"/>
    </row>
    <row r="153" spans="1:4" x14ac:dyDescent="0.25">
      <c r="A153" s="7"/>
      <c r="D153" s="16"/>
    </row>
    <row r="154" spans="1:4" x14ac:dyDescent="0.25">
      <c r="A154" s="7"/>
      <c r="D154" s="16"/>
    </row>
    <row r="155" spans="1:4" x14ac:dyDescent="0.25">
      <c r="A155" s="7"/>
      <c r="D155" s="16"/>
    </row>
    <row r="156" spans="1:4" x14ac:dyDescent="0.25">
      <c r="A156" s="7"/>
      <c r="D156" s="16"/>
    </row>
    <row r="157" spans="1:4" x14ac:dyDescent="0.25">
      <c r="A157" s="7"/>
      <c r="D157" s="16"/>
    </row>
    <row r="158" spans="1:4" x14ac:dyDescent="0.25">
      <c r="A158" s="7"/>
      <c r="D158" s="16"/>
    </row>
    <row r="159" spans="1:4" x14ac:dyDescent="0.25">
      <c r="A159" s="7"/>
      <c r="D159" s="16"/>
    </row>
    <row r="160" spans="1:4" x14ac:dyDescent="0.25">
      <c r="A160" s="7"/>
      <c r="D160" s="16"/>
    </row>
    <row r="161" spans="1:4" x14ac:dyDescent="0.25">
      <c r="A161" s="7"/>
      <c r="D161" s="16"/>
    </row>
    <row r="162" spans="1:4" x14ac:dyDescent="0.25">
      <c r="A162" s="7"/>
      <c r="D162" s="17"/>
    </row>
    <row r="163" spans="1:4" x14ac:dyDescent="0.25">
      <c r="A163" s="7"/>
      <c r="D163" s="17"/>
    </row>
    <row r="164" spans="1:4" x14ac:dyDescent="0.25">
      <c r="A164" s="7"/>
      <c r="D164" s="17"/>
    </row>
    <row r="165" spans="1:4" x14ac:dyDescent="0.25">
      <c r="A165" s="7"/>
      <c r="D165" s="17"/>
    </row>
    <row r="166" spans="1:4" x14ac:dyDescent="0.25">
      <c r="A166" s="7"/>
      <c r="D166" s="17"/>
    </row>
    <row r="167" spans="1:4" x14ac:dyDescent="0.25">
      <c r="A167" s="7"/>
      <c r="D167" s="17"/>
    </row>
    <row r="168" spans="1:4" x14ac:dyDescent="0.25">
      <c r="A168" s="7"/>
      <c r="D168" s="17"/>
    </row>
    <row r="169" spans="1:4" x14ac:dyDescent="0.25">
      <c r="A169" s="7"/>
      <c r="D169" s="17"/>
    </row>
    <row r="170" spans="1:4" x14ac:dyDescent="0.25">
      <c r="A170" s="7"/>
      <c r="D170" s="17"/>
    </row>
    <row r="171" spans="1:4" x14ac:dyDescent="0.25">
      <c r="A171" s="7"/>
      <c r="D171" s="17"/>
    </row>
    <row r="172" spans="1:4" x14ac:dyDescent="0.25">
      <c r="A172" s="7"/>
      <c r="D172" s="17"/>
    </row>
    <row r="173" spans="1:4" x14ac:dyDescent="0.25">
      <c r="A173" s="7"/>
      <c r="D173" s="17"/>
    </row>
    <row r="174" spans="1:4" x14ac:dyDescent="0.25">
      <c r="A174" s="7"/>
      <c r="D174" s="17"/>
    </row>
    <row r="175" spans="1:4" x14ac:dyDescent="0.25">
      <c r="A175" s="7"/>
      <c r="D175" s="17"/>
    </row>
    <row r="176" spans="1:4" x14ac:dyDescent="0.25">
      <c r="A176" s="7"/>
      <c r="D176" s="17"/>
    </row>
    <row r="177" spans="1:4" x14ac:dyDescent="0.25">
      <c r="A177" s="7"/>
      <c r="D177" s="17"/>
    </row>
    <row r="178" spans="1:4" x14ac:dyDescent="0.25">
      <c r="A178" s="7"/>
      <c r="D178" s="18"/>
    </row>
    <row r="179" spans="1:4" x14ac:dyDescent="0.25">
      <c r="A179" s="7"/>
      <c r="D179" s="18"/>
    </row>
    <row r="180" spans="1:4" x14ac:dyDescent="0.25">
      <c r="A180" s="7"/>
      <c r="D180" s="18"/>
    </row>
    <row r="181" spans="1:4" x14ac:dyDescent="0.25">
      <c r="A181" s="7"/>
      <c r="D181" s="18"/>
    </row>
    <row r="182" spans="1:4" x14ac:dyDescent="0.25">
      <c r="A182" s="7"/>
      <c r="D182" s="18"/>
    </row>
    <row r="183" spans="1:4" x14ac:dyDescent="0.25">
      <c r="A183" s="7"/>
      <c r="D183" s="19"/>
    </row>
    <row r="184" spans="1:4" x14ac:dyDescent="0.25">
      <c r="A184" s="7"/>
      <c r="D184" s="19"/>
    </row>
    <row r="185" spans="1:4" x14ac:dyDescent="0.25">
      <c r="A185" s="7"/>
      <c r="D185" s="19"/>
    </row>
    <row r="186" spans="1:4" x14ac:dyDescent="0.25">
      <c r="A186" s="7"/>
      <c r="D186" s="19"/>
    </row>
    <row r="187" spans="1:4" x14ac:dyDescent="0.25">
      <c r="A187" s="7"/>
      <c r="D187" s="19"/>
    </row>
    <row r="188" spans="1:4" x14ac:dyDescent="0.25">
      <c r="A188" s="7"/>
      <c r="D188" s="19"/>
    </row>
    <row r="189" spans="1:4" x14ac:dyDescent="0.25">
      <c r="A189" s="7"/>
      <c r="D189" s="19"/>
    </row>
    <row r="190" spans="1:4" x14ac:dyDescent="0.25">
      <c r="A190" s="7"/>
      <c r="D190" s="19"/>
    </row>
    <row r="191" spans="1:4" x14ac:dyDescent="0.25">
      <c r="A191" s="7"/>
      <c r="D191" s="20"/>
    </row>
    <row r="192" spans="1:4" x14ac:dyDescent="0.25">
      <c r="A192" s="7"/>
      <c r="D192" s="20"/>
    </row>
    <row r="193" spans="1:4" x14ac:dyDescent="0.25">
      <c r="A193" s="7"/>
      <c r="D193" s="20"/>
    </row>
    <row r="194" spans="1:4" x14ac:dyDescent="0.25">
      <c r="A194" s="7"/>
      <c r="D194" s="20"/>
    </row>
    <row r="195" spans="1:4" x14ac:dyDescent="0.25">
      <c r="A195" s="7"/>
      <c r="D195" s="20"/>
    </row>
    <row r="196" spans="1:4" x14ac:dyDescent="0.25">
      <c r="A196" s="7"/>
      <c r="D196" s="20"/>
    </row>
    <row r="197" spans="1:4" x14ac:dyDescent="0.25">
      <c r="A197" s="7"/>
      <c r="D197" s="20"/>
    </row>
    <row r="198" spans="1:4" x14ac:dyDescent="0.25">
      <c r="A198" s="7"/>
      <c r="D198" s="20"/>
    </row>
    <row r="199" spans="1:4" x14ac:dyDescent="0.25">
      <c r="A199" s="7"/>
      <c r="D199" s="20"/>
    </row>
    <row r="200" spans="1:4" x14ac:dyDescent="0.25">
      <c r="A200" s="7"/>
      <c r="D200" s="20"/>
    </row>
    <row r="201" spans="1:4" x14ac:dyDescent="0.25">
      <c r="A201" s="7"/>
      <c r="D201" s="20"/>
    </row>
    <row r="202" spans="1:4" x14ac:dyDescent="0.25">
      <c r="A202" s="7"/>
      <c r="D202" s="20"/>
    </row>
    <row r="203" spans="1:4" x14ac:dyDescent="0.25">
      <c r="A203" s="7"/>
      <c r="D203" s="20"/>
    </row>
    <row r="204" spans="1:4" x14ac:dyDescent="0.25">
      <c r="A204" s="7"/>
      <c r="D204" s="20"/>
    </row>
    <row r="205" spans="1:4" x14ac:dyDescent="0.25">
      <c r="A205" s="7"/>
      <c r="D205" s="20"/>
    </row>
    <row r="206" spans="1:4" x14ac:dyDescent="0.25">
      <c r="A206" s="7"/>
      <c r="D206" s="20"/>
    </row>
    <row r="207" spans="1:4" x14ac:dyDescent="0.25">
      <c r="A207" s="7"/>
      <c r="D207" s="20"/>
    </row>
    <row r="208" spans="1:4" x14ac:dyDescent="0.25">
      <c r="A208" s="7"/>
      <c r="D208" s="20"/>
    </row>
    <row r="209" spans="1:4" x14ac:dyDescent="0.25">
      <c r="A209" s="7"/>
      <c r="D209" s="20"/>
    </row>
    <row r="210" spans="1:4" x14ac:dyDescent="0.25">
      <c r="A210" s="7"/>
      <c r="D210" s="21"/>
    </row>
    <row r="211" spans="1:4" x14ac:dyDescent="0.25">
      <c r="A211" s="7"/>
      <c r="D211" s="21"/>
    </row>
    <row r="212" spans="1:4" x14ac:dyDescent="0.25">
      <c r="A212" s="7"/>
      <c r="D212" s="21"/>
    </row>
    <row r="213" spans="1:4" x14ac:dyDescent="0.25">
      <c r="A213" s="7"/>
      <c r="D213" s="21"/>
    </row>
    <row r="214" spans="1:4" x14ac:dyDescent="0.25">
      <c r="A214" s="7"/>
      <c r="D214" s="21"/>
    </row>
    <row r="215" spans="1:4" x14ac:dyDescent="0.25">
      <c r="A215" s="7"/>
      <c r="D215" s="21"/>
    </row>
    <row r="216" spans="1:4" x14ac:dyDescent="0.25">
      <c r="A216" s="7"/>
      <c r="D216" s="22"/>
    </row>
    <row r="217" spans="1:4" x14ac:dyDescent="0.25">
      <c r="A217" s="7"/>
      <c r="D217" s="23"/>
    </row>
    <row r="218" spans="1:4" x14ac:dyDescent="0.25">
      <c r="A218" s="7"/>
      <c r="D218" s="24"/>
    </row>
    <row r="219" spans="1:4" x14ac:dyDescent="0.25">
      <c r="A219" s="7"/>
      <c r="D219" s="24"/>
    </row>
    <row r="220" spans="1:4" x14ac:dyDescent="0.25">
      <c r="A220" s="7"/>
      <c r="D220" s="24"/>
    </row>
    <row r="221" spans="1:4" x14ac:dyDescent="0.25">
      <c r="A221" s="7"/>
      <c r="D221" s="24"/>
    </row>
    <row r="222" spans="1:4" x14ac:dyDescent="0.25">
      <c r="A222" s="7"/>
      <c r="D222" s="25"/>
    </row>
    <row r="223" spans="1:4" x14ac:dyDescent="0.25">
      <c r="A223" s="7"/>
      <c r="D223" s="25"/>
    </row>
    <row r="224" spans="1:4" x14ac:dyDescent="0.25">
      <c r="A224" s="7"/>
      <c r="D224" s="25"/>
    </row>
    <row r="225" spans="1:4" x14ac:dyDescent="0.25">
      <c r="A225" s="7"/>
      <c r="D225" s="25"/>
    </row>
    <row r="226" spans="1:4" x14ac:dyDescent="0.25">
      <c r="A226" s="7"/>
      <c r="D226" s="25"/>
    </row>
    <row r="227" spans="1:4" x14ac:dyDescent="0.25">
      <c r="A227" s="7"/>
      <c r="D227" s="26"/>
    </row>
    <row r="228" spans="1:4" x14ac:dyDescent="0.25">
      <c r="A228" s="7"/>
      <c r="D228" s="26"/>
    </row>
    <row r="229" spans="1:4" x14ac:dyDescent="0.25">
      <c r="A229" s="7"/>
      <c r="D229" s="26"/>
    </row>
    <row r="230" spans="1:4" x14ac:dyDescent="0.25">
      <c r="A230" s="7"/>
      <c r="D230" s="26"/>
    </row>
    <row r="231" spans="1:4" x14ac:dyDescent="0.25">
      <c r="A231" s="7"/>
      <c r="D231" s="26"/>
    </row>
    <row r="232" spans="1:4" x14ac:dyDescent="0.25">
      <c r="A232" s="7"/>
      <c r="D232" s="26"/>
    </row>
    <row r="233" spans="1:4" x14ac:dyDescent="0.25">
      <c r="A233" s="7"/>
      <c r="D233" s="27"/>
    </row>
    <row r="234" spans="1:4" x14ac:dyDescent="0.25">
      <c r="A234" s="7"/>
      <c r="D234" s="27"/>
    </row>
    <row r="235" spans="1:4" x14ac:dyDescent="0.25">
      <c r="A235" s="7"/>
      <c r="D235" s="28"/>
    </row>
    <row r="236" spans="1:4" x14ac:dyDescent="0.25">
      <c r="A236" s="7"/>
      <c r="D236" s="28"/>
    </row>
    <row r="237" spans="1:4" x14ac:dyDescent="0.25">
      <c r="A237" s="7"/>
      <c r="D237" s="28"/>
    </row>
    <row r="238" spans="1:4" x14ac:dyDescent="0.25">
      <c r="A238" s="7"/>
      <c r="D238" s="29"/>
    </row>
    <row r="239" spans="1:4" x14ac:dyDescent="0.25">
      <c r="A239" s="7"/>
      <c r="D239" s="29"/>
    </row>
    <row r="240" spans="1:4" x14ac:dyDescent="0.25">
      <c r="A240" s="7"/>
      <c r="D240" s="29"/>
    </row>
    <row r="241" spans="1:4" x14ac:dyDescent="0.25">
      <c r="A241" s="7"/>
      <c r="D241" s="29"/>
    </row>
    <row r="242" spans="1:4" x14ac:dyDescent="0.25">
      <c r="A242" s="7"/>
      <c r="D242" s="29"/>
    </row>
    <row r="243" spans="1:4" x14ac:dyDescent="0.25">
      <c r="A243" s="7"/>
      <c r="D243" s="29"/>
    </row>
    <row r="244" spans="1:4" x14ac:dyDescent="0.25">
      <c r="A244" s="7"/>
      <c r="D244" s="29"/>
    </row>
    <row r="245" spans="1:4" x14ac:dyDescent="0.25">
      <c r="A245" s="7"/>
      <c r="D245" s="30"/>
    </row>
    <row r="246" spans="1:4" x14ac:dyDescent="0.25">
      <c r="A246" s="7"/>
      <c r="D246" s="31"/>
    </row>
    <row r="247" spans="1:4" x14ac:dyDescent="0.25">
      <c r="A247" s="7"/>
      <c r="D247" s="32"/>
    </row>
    <row r="248" spans="1:4" x14ac:dyDescent="0.25">
      <c r="A248" s="7"/>
      <c r="D248" s="33"/>
    </row>
    <row r="249" spans="1:4" x14ac:dyDescent="0.25">
      <c r="A249" s="7"/>
      <c r="D249" s="33"/>
    </row>
    <row r="250" spans="1:4" x14ac:dyDescent="0.25">
      <c r="A250" s="7"/>
      <c r="D250" s="33"/>
    </row>
    <row r="251" spans="1:4" x14ac:dyDescent="0.25">
      <c r="A251" s="7"/>
      <c r="D251" s="33"/>
    </row>
    <row r="252" spans="1:4" x14ac:dyDescent="0.25">
      <c r="A252" s="7"/>
      <c r="D252" s="33"/>
    </row>
    <row r="253" spans="1:4" x14ac:dyDescent="0.25">
      <c r="A253" s="7"/>
      <c r="D253" s="33"/>
    </row>
    <row r="254" spans="1:4" x14ac:dyDescent="0.25">
      <c r="A254" s="7"/>
      <c r="D254" s="33"/>
    </row>
    <row r="255" spans="1:4" x14ac:dyDescent="0.25">
      <c r="A255" s="7"/>
      <c r="D255" s="34"/>
    </row>
    <row r="256" spans="1:4" x14ac:dyDescent="0.25">
      <c r="A256" s="7"/>
      <c r="D256" s="34"/>
    </row>
    <row r="257" spans="1:4" x14ac:dyDescent="0.25">
      <c r="A257" s="7"/>
      <c r="D257" s="34"/>
    </row>
    <row r="258" spans="1:4" x14ac:dyDescent="0.25">
      <c r="A258" s="7"/>
      <c r="D258" s="34"/>
    </row>
    <row r="259" spans="1:4" x14ac:dyDescent="0.25">
      <c r="A259" s="7"/>
      <c r="D259" s="34"/>
    </row>
    <row r="260" spans="1:4" x14ac:dyDescent="0.25">
      <c r="A260" s="7"/>
      <c r="D260" s="34"/>
    </row>
    <row r="261" spans="1:4" x14ac:dyDescent="0.25">
      <c r="A261" s="7"/>
      <c r="D261" s="34"/>
    </row>
    <row r="262" spans="1:4" x14ac:dyDescent="0.25">
      <c r="A262" s="7"/>
      <c r="D262" s="34"/>
    </row>
    <row r="263" spans="1:4" x14ac:dyDescent="0.25">
      <c r="A263" s="7"/>
      <c r="D263" s="34"/>
    </row>
    <row r="264" spans="1:4" x14ac:dyDescent="0.25">
      <c r="A264" s="7"/>
      <c r="D264" s="34"/>
    </row>
    <row r="265" spans="1:4" x14ac:dyDescent="0.25">
      <c r="A265" s="7"/>
      <c r="D265" s="34"/>
    </row>
    <row r="266" spans="1:4" x14ac:dyDescent="0.25">
      <c r="A266" s="7"/>
      <c r="D266" s="34"/>
    </row>
    <row r="267" spans="1:4" x14ac:dyDescent="0.25">
      <c r="A267" s="7"/>
      <c r="D267" s="34"/>
    </row>
    <row r="268" spans="1:4" x14ac:dyDescent="0.25">
      <c r="A268" s="7"/>
      <c r="D268" s="34"/>
    </row>
    <row r="269" spans="1:4" x14ac:dyDescent="0.25">
      <c r="A269" s="7"/>
      <c r="D269" s="34"/>
    </row>
    <row r="270" spans="1:4" x14ac:dyDescent="0.25">
      <c r="A270" s="7"/>
      <c r="D270" s="34"/>
    </row>
    <row r="271" spans="1:4" x14ac:dyDescent="0.25">
      <c r="A271" s="7"/>
      <c r="D271" s="35"/>
    </row>
    <row r="272" spans="1:4" x14ac:dyDescent="0.25">
      <c r="A272" s="7"/>
      <c r="D272" s="35"/>
    </row>
    <row r="273" spans="1:4" x14ac:dyDescent="0.25">
      <c r="A273" s="7"/>
      <c r="D273" s="35"/>
    </row>
    <row r="274" spans="1:4" x14ac:dyDescent="0.25">
      <c r="A274" s="7"/>
      <c r="D274" s="35"/>
    </row>
    <row r="275" spans="1:4" x14ac:dyDescent="0.25">
      <c r="A275" s="7"/>
      <c r="D275" s="35"/>
    </row>
    <row r="276" spans="1:4" x14ac:dyDescent="0.25">
      <c r="A276" s="7"/>
      <c r="D276" s="35"/>
    </row>
    <row r="277" spans="1:4" x14ac:dyDescent="0.25">
      <c r="A277" s="7"/>
      <c r="D277" s="36"/>
    </row>
    <row r="278" spans="1:4" x14ac:dyDescent="0.25">
      <c r="A278" s="7"/>
      <c r="D278" s="36"/>
    </row>
    <row r="279" spans="1:4" x14ac:dyDescent="0.25">
      <c r="A279" s="7"/>
      <c r="D279" s="36"/>
    </row>
    <row r="280" spans="1:4" x14ac:dyDescent="0.25">
      <c r="A280" s="7"/>
      <c r="D280" s="36"/>
    </row>
    <row r="281" spans="1:4" x14ac:dyDescent="0.25">
      <c r="A281" s="7"/>
      <c r="D281" s="36"/>
    </row>
    <row r="282" spans="1:4" x14ac:dyDescent="0.25">
      <c r="A282" s="7"/>
      <c r="D282" s="36"/>
    </row>
    <row r="283" spans="1:4" x14ac:dyDescent="0.25">
      <c r="A283" s="7"/>
      <c r="D283" s="36"/>
    </row>
    <row r="284" spans="1:4" x14ac:dyDescent="0.25">
      <c r="A284" s="7"/>
      <c r="D284" s="36"/>
    </row>
    <row r="285" spans="1:4" x14ac:dyDescent="0.25">
      <c r="A285" s="7"/>
      <c r="D285" s="36"/>
    </row>
    <row r="286" spans="1:4" x14ac:dyDescent="0.25">
      <c r="A286" s="7"/>
      <c r="D286" s="37"/>
    </row>
    <row r="287" spans="1:4" x14ac:dyDescent="0.25">
      <c r="A287" s="7"/>
      <c r="D287" s="37"/>
    </row>
    <row r="288" spans="1:4" x14ac:dyDescent="0.25">
      <c r="A288" s="7"/>
      <c r="D288" s="37"/>
    </row>
    <row r="289" spans="1:4" x14ac:dyDescent="0.25">
      <c r="A289" s="7"/>
      <c r="D289" s="37"/>
    </row>
    <row r="290" spans="1:4" x14ac:dyDescent="0.25">
      <c r="A290" s="7"/>
      <c r="D290" s="37"/>
    </row>
    <row r="291" spans="1:4" x14ac:dyDescent="0.25">
      <c r="A291" s="7"/>
      <c r="D291" s="37"/>
    </row>
    <row r="292" spans="1:4" x14ac:dyDescent="0.25">
      <c r="A292" s="7"/>
      <c r="D292" s="37"/>
    </row>
    <row r="293" spans="1:4" x14ac:dyDescent="0.25">
      <c r="A293" s="7"/>
      <c r="D293" s="37"/>
    </row>
    <row r="294" spans="1:4" x14ac:dyDescent="0.25">
      <c r="A294" s="7"/>
      <c r="D294" s="38"/>
    </row>
    <row r="295" spans="1:4" x14ac:dyDescent="0.25">
      <c r="A295" s="7"/>
      <c r="D295" s="38"/>
    </row>
    <row r="296" spans="1:4" x14ac:dyDescent="0.25">
      <c r="A296" s="7"/>
      <c r="D296" s="38"/>
    </row>
    <row r="297" spans="1:4" x14ac:dyDescent="0.25">
      <c r="A297" s="7"/>
      <c r="D297" s="38"/>
    </row>
    <row r="298" spans="1:4" x14ac:dyDescent="0.25">
      <c r="A298" s="7"/>
      <c r="D298" s="38"/>
    </row>
    <row r="299" spans="1:4" x14ac:dyDescent="0.25">
      <c r="A299" s="7"/>
      <c r="D299" s="39"/>
    </row>
    <row r="300" spans="1:4" x14ac:dyDescent="0.25">
      <c r="A300" s="7"/>
      <c r="D300" s="39"/>
    </row>
    <row r="301" spans="1:4" x14ac:dyDescent="0.25">
      <c r="A301" s="7"/>
      <c r="D301" s="39"/>
    </row>
    <row r="302" spans="1:4" x14ac:dyDescent="0.25">
      <c r="A302" s="7"/>
      <c r="D302" s="39"/>
    </row>
    <row r="303" spans="1:4" x14ac:dyDescent="0.25">
      <c r="A303" s="7"/>
      <c r="D303" s="39"/>
    </row>
    <row r="304" spans="1:4" x14ac:dyDescent="0.25">
      <c r="A304" s="7"/>
      <c r="D304" s="39"/>
    </row>
    <row r="305" spans="1:4" x14ac:dyDescent="0.25">
      <c r="A305" s="7"/>
      <c r="D305" s="40"/>
    </row>
    <row r="306" spans="1:4" x14ac:dyDescent="0.25">
      <c r="A306" s="7"/>
      <c r="D306" s="40"/>
    </row>
    <row r="307" spans="1:4" x14ac:dyDescent="0.25">
      <c r="A307" s="7"/>
      <c r="D307" s="40"/>
    </row>
    <row r="308" spans="1:4" x14ac:dyDescent="0.25">
      <c r="A308" s="7"/>
      <c r="D308" s="40"/>
    </row>
    <row r="309" spans="1:4" x14ac:dyDescent="0.25">
      <c r="A309" s="7"/>
      <c r="D309" s="40"/>
    </row>
    <row r="310" spans="1:4" x14ac:dyDescent="0.25">
      <c r="A310" s="7"/>
      <c r="D310" s="40"/>
    </row>
    <row r="311" spans="1:4" x14ac:dyDescent="0.25">
      <c r="A311" s="7"/>
      <c r="D311" s="40"/>
    </row>
    <row r="312" spans="1:4" x14ac:dyDescent="0.25">
      <c r="A312" s="7"/>
      <c r="D312" s="40"/>
    </row>
    <row r="313" spans="1:4" x14ac:dyDescent="0.25">
      <c r="A313" s="7"/>
      <c r="D313" s="40"/>
    </row>
    <row r="314" spans="1:4" x14ac:dyDescent="0.25">
      <c r="A314" s="7"/>
      <c r="D314" s="41"/>
    </row>
    <row r="315" spans="1:4" x14ac:dyDescent="0.25">
      <c r="A315" s="7"/>
      <c r="D315" s="42"/>
    </row>
    <row r="316" spans="1:4" x14ac:dyDescent="0.25">
      <c r="A316" s="7"/>
      <c r="D316" s="42"/>
    </row>
    <row r="317" spans="1:4" x14ac:dyDescent="0.25">
      <c r="A317" s="7"/>
      <c r="D317" s="42"/>
    </row>
    <row r="318" spans="1:4" x14ac:dyDescent="0.25">
      <c r="A318" s="7"/>
      <c r="D318" s="42"/>
    </row>
    <row r="319" spans="1:4" x14ac:dyDescent="0.25">
      <c r="A319" s="7"/>
      <c r="D319" s="42"/>
    </row>
    <row r="320" spans="1:4" x14ac:dyDescent="0.25">
      <c r="A320" s="7"/>
      <c r="D320" s="42"/>
    </row>
    <row r="321" spans="1:4" x14ac:dyDescent="0.25">
      <c r="A321" s="7"/>
      <c r="D321" s="43"/>
    </row>
    <row r="322" spans="1:4" x14ac:dyDescent="0.25">
      <c r="A322" s="7"/>
      <c r="D322" s="43"/>
    </row>
    <row r="323" spans="1:4" x14ac:dyDescent="0.25">
      <c r="A323" s="7"/>
      <c r="D323" s="44"/>
    </row>
    <row r="324" spans="1:4" x14ac:dyDescent="0.25">
      <c r="A324" s="7"/>
      <c r="D324" s="44"/>
    </row>
    <row r="325" spans="1:4" x14ac:dyDescent="0.25">
      <c r="A325" s="7"/>
      <c r="D325" s="44"/>
    </row>
    <row r="326" spans="1:4" x14ac:dyDescent="0.25">
      <c r="A326" s="7"/>
      <c r="D326" s="44"/>
    </row>
    <row r="327" spans="1:4" x14ac:dyDescent="0.25">
      <c r="A327" s="7"/>
      <c r="D327" s="44"/>
    </row>
    <row r="328" spans="1:4" x14ac:dyDescent="0.25">
      <c r="A328" s="7"/>
      <c r="D328" s="45"/>
    </row>
    <row r="329" spans="1:4" x14ac:dyDescent="0.25">
      <c r="A329" s="7"/>
      <c r="D329" s="46"/>
    </row>
    <row r="330" spans="1:4" x14ac:dyDescent="0.25">
      <c r="A330" s="7"/>
      <c r="D330" s="47"/>
    </row>
    <row r="331" spans="1:4" x14ac:dyDescent="0.25">
      <c r="A331" s="7"/>
      <c r="D331" s="47"/>
    </row>
    <row r="332" spans="1:4" x14ac:dyDescent="0.25">
      <c r="A332" s="7"/>
      <c r="D332" s="47"/>
    </row>
    <row r="333" spans="1:4" x14ac:dyDescent="0.25">
      <c r="A333" s="7"/>
      <c r="D333" s="47"/>
    </row>
    <row r="334" spans="1:4" x14ac:dyDescent="0.25">
      <c r="A334" s="7"/>
      <c r="D334" s="47"/>
    </row>
    <row r="335" spans="1:4" x14ac:dyDescent="0.25">
      <c r="A335" s="7"/>
      <c r="D335" s="47"/>
    </row>
    <row r="336" spans="1:4" x14ac:dyDescent="0.25">
      <c r="A336" s="7"/>
      <c r="D336" s="47"/>
    </row>
    <row r="337" spans="1:4" x14ac:dyDescent="0.25">
      <c r="A337" s="7"/>
      <c r="D337" s="47"/>
    </row>
    <row r="338" spans="1:4" x14ac:dyDescent="0.25">
      <c r="A338" s="7"/>
      <c r="D338" s="47"/>
    </row>
    <row r="339" spans="1:4" x14ac:dyDescent="0.25">
      <c r="A339" s="7"/>
      <c r="D339" s="47"/>
    </row>
    <row r="340" spans="1:4" x14ac:dyDescent="0.25">
      <c r="A340" s="7"/>
      <c r="D340" s="47"/>
    </row>
    <row r="341" spans="1:4" x14ac:dyDescent="0.25">
      <c r="A341" s="7"/>
      <c r="D341" s="47"/>
    </row>
    <row r="342" spans="1:4" x14ac:dyDescent="0.25">
      <c r="A342" s="7"/>
      <c r="D342" s="47"/>
    </row>
    <row r="343" spans="1:4" x14ac:dyDescent="0.25">
      <c r="A343" s="7"/>
      <c r="D343" s="47"/>
    </row>
    <row r="344" spans="1:4" x14ac:dyDescent="0.25">
      <c r="A344" s="7"/>
      <c r="D344" s="47"/>
    </row>
    <row r="345" spans="1:4" x14ac:dyDescent="0.25">
      <c r="A345" s="7"/>
      <c r="D345" s="47"/>
    </row>
    <row r="346" spans="1:4" x14ac:dyDescent="0.25">
      <c r="A346" s="7"/>
      <c r="D346" s="47"/>
    </row>
    <row r="347" spans="1:4" x14ac:dyDescent="0.25">
      <c r="A347" s="7"/>
      <c r="D347" s="47"/>
    </row>
    <row r="348" spans="1:4" x14ac:dyDescent="0.25">
      <c r="A348" s="7"/>
      <c r="D348" s="47"/>
    </row>
    <row r="349" spans="1:4" x14ac:dyDescent="0.25">
      <c r="A349" s="7"/>
      <c r="D349" s="47"/>
    </row>
    <row r="350" spans="1:4" x14ac:dyDescent="0.25">
      <c r="A350" s="7"/>
      <c r="D350" s="47"/>
    </row>
    <row r="351" spans="1:4" x14ac:dyDescent="0.25">
      <c r="A351" s="7"/>
      <c r="D351" s="47"/>
    </row>
    <row r="352" spans="1:4" x14ac:dyDescent="0.25">
      <c r="A352" s="7"/>
      <c r="D352" s="47"/>
    </row>
    <row r="353" spans="1:4" x14ac:dyDescent="0.25">
      <c r="A353" s="7"/>
      <c r="D353" s="47"/>
    </row>
    <row r="354" spans="1:4" x14ac:dyDescent="0.25">
      <c r="A354" s="7"/>
      <c r="D354" s="47"/>
    </row>
    <row r="355" spans="1:4" x14ac:dyDescent="0.25">
      <c r="A355" s="7"/>
      <c r="D355" s="47"/>
    </row>
    <row r="356" spans="1:4" x14ac:dyDescent="0.25">
      <c r="A356" s="7"/>
      <c r="D356" s="47"/>
    </row>
    <row r="357" spans="1:4" x14ac:dyDescent="0.25">
      <c r="A357" s="7"/>
      <c r="D357" s="47"/>
    </row>
    <row r="358" spans="1:4" x14ac:dyDescent="0.25">
      <c r="A358" s="7"/>
      <c r="D358" s="47"/>
    </row>
    <row r="359" spans="1:4" x14ac:dyDescent="0.25">
      <c r="A359" s="7"/>
      <c r="D359" s="47"/>
    </row>
    <row r="360" spans="1:4" x14ac:dyDescent="0.25">
      <c r="A360" s="7"/>
      <c r="D360" s="47"/>
    </row>
    <row r="361" spans="1:4" x14ac:dyDescent="0.25">
      <c r="A361" s="7"/>
      <c r="D361" s="47"/>
    </row>
    <row r="362" spans="1:4" x14ac:dyDescent="0.25">
      <c r="A362" s="7"/>
      <c r="D362" s="47"/>
    </row>
    <row r="363" spans="1:4" x14ac:dyDescent="0.25">
      <c r="A363" s="7"/>
      <c r="D363" s="47"/>
    </row>
    <row r="364" spans="1:4" x14ac:dyDescent="0.25">
      <c r="A364" s="7"/>
      <c r="D364" s="47"/>
    </row>
    <row r="365" spans="1:4" x14ac:dyDescent="0.25">
      <c r="A365" s="7"/>
      <c r="D365" s="47"/>
    </row>
    <row r="366" spans="1:4" x14ac:dyDescent="0.25">
      <c r="A366" s="7"/>
      <c r="D366" s="47"/>
    </row>
    <row r="367" spans="1:4" x14ac:dyDescent="0.25">
      <c r="A367" s="7"/>
      <c r="D367" s="47"/>
    </row>
    <row r="368" spans="1:4" x14ac:dyDescent="0.25">
      <c r="A368" s="7"/>
      <c r="D368" s="47"/>
    </row>
    <row r="369" spans="1:4" x14ac:dyDescent="0.25">
      <c r="A369" s="7"/>
      <c r="D369" s="47"/>
    </row>
    <row r="370" spans="1:4" x14ac:dyDescent="0.25">
      <c r="A370" s="7"/>
      <c r="D370" s="47"/>
    </row>
    <row r="371" spans="1:4" x14ac:dyDescent="0.25">
      <c r="D371" s="47"/>
    </row>
    <row r="380" spans="1:4" x14ac:dyDescent="0.25">
      <c r="A380" s="1"/>
    </row>
    <row r="381" spans="1:4" x14ac:dyDescent="0.25">
      <c r="A381" s="1"/>
    </row>
    <row r="383" spans="1:4" x14ac:dyDescent="0.25">
      <c r="A383" s="1"/>
    </row>
    <row r="390" spans="1:1" x14ac:dyDescent="0.25">
      <c r="A390" s="1"/>
    </row>
    <row r="391" spans="1:1" x14ac:dyDescent="0.25">
      <c r="A391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6" spans="1:1" x14ac:dyDescent="0.25">
      <c r="A406" s="1"/>
    </row>
    <row r="407" spans="1:1" x14ac:dyDescent="0.25">
      <c r="A407" s="1"/>
    </row>
    <row r="409" spans="1:1" x14ac:dyDescent="0.25">
      <c r="A409" s="1"/>
    </row>
    <row r="410" spans="1:1" x14ac:dyDescent="0.25">
      <c r="A410" s="1"/>
    </row>
    <row r="412" spans="1:1" x14ac:dyDescent="0.25">
      <c r="A412" s="1"/>
    </row>
    <row r="413" spans="1:1" x14ac:dyDescent="0.25">
      <c r="A413" s="1"/>
    </row>
  </sheetData>
  <mergeCells count="23">
    <mergeCell ref="O3:O4"/>
    <mergeCell ref="J3:J4"/>
    <mergeCell ref="G3:G4"/>
    <mergeCell ref="K3:K4"/>
    <mergeCell ref="N3:N4"/>
    <mergeCell ref="M3:M4"/>
    <mergeCell ref="L3:L4"/>
    <mergeCell ref="W3:W4"/>
    <mergeCell ref="X3:X4"/>
    <mergeCell ref="A3:A4"/>
    <mergeCell ref="C3:C4"/>
    <mergeCell ref="B3:B4"/>
    <mergeCell ref="S3:S4"/>
    <mergeCell ref="E3:E4"/>
    <mergeCell ref="D3:D4"/>
    <mergeCell ref="P3:P4"/>
    <mergeCell ref="R3:R4"/>
    <mergeCell ref="U3:U4"/>
    <mergeCell ref="V3:V4"/>
    <mergeCell ref="Q3:Q4"/>
    <mergeCell ref="T3:T4"/>
    <mergeCell ref="F3:F4"/>
    <mergeCell ref="I3:I4"/>
  </mergeCells>
  <pageMargins left="0.7" right="0.7" top="0.75" bottom="0.75" header="0.3" footer="0.3"/>
  <pageSetup orientation="portrait" verticalDpi="0" r:id="rId1"/>
  <ignoredErrors>
    <ignoredError sqref="I11:N26 I5:M5 I7:N7 I6:N6 J8:N8 J9:N9 I28:N33 I27:K27 M27:N27 I35:N40 I34:N34 I42:N43 I41:J41 L41:N41 I60:N63 I59:M59 I65:N69 J64:N64 I71:N73 I70:N70 I75:N75 I74:M74 I77:N79 I76:N76 I81:N84 I80:N80 U83:U84 P80:S80 O81:S84 T83 S76 Q76 O76 O77:S79 T75:T78 P74:S74 O75:S75 S70 P70:Q70 O71:S73 T70 U65:U81 O64:S64 O65:S69 T66:T67 O59 O60:S61 T60:T63 U53:U63 T52:T54 T47:T48 O41:Q41 S41 O42:S45 T39:T42 S34 O34:Q34 O35:S40 U35:U51 T36:T37 T31:T32 O27:S27 O28:S33 T27:T28 T23:T25 T9 V9:W9 U9 O9:Q9 U10:U20 S8 P8:Q8 Q6:S6 O6 U7:U8 O7:S7 T18:T19 O10:S21 V22:V83 P5:U5 P6 O5 V5:X5 T84 R34 W22:X45 T10:T17 T26 T20:T21 V18:X19 T7 O8 V8:X8 V7:X7 T6:X6 T8 T29:T30 V10:X17 V20:X21 X9 T33 T64:U64 T35 T43:T45 T38 T34:U34 R41 T56:T58 T49:T50 U52 T59 T82:U82 T65 T68:T69 O74 O70 T71:T72 R70 O80 T74 P76 T79 R76 T81 T80 V84:X84 S9 I10:M10 U22:U33 O23:S26 O22:Q22 S22 I45:N58 I44:M44 O47:S50 P46:S46 W47:X83 X46 O52:S58 O51:Q51 S51 Q59:S59 O63:S63 P62:S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6"/>
  <sheetViews>
    <sheetView workbookViewId="0">
      <selection activeCell="A3" sqref="A3:A4"/>
    </sheetView>
  </sheetViews>
  <sheetFormatPr baseColWidth="10" defaultRowHeight="15" x14ac:dyDescent="0.25"/>
  <cols>
    <col min="1" max="1" width="10.28515625" customWidth="1"/>
    <col min="2" max="2" width="50.28515625" customWidth="1"/>
    <col min="3" max="3" width="81.42578125" customWidth="1"/>
    <col min="4" max="4" width="19" customWidth="1"/>
    <col min="5" max="5" width="17.85546875" customWidth="1"/>
    <col min="6" max="6" width="23.28515625" customWidth="1"/>
    <col min="7" max="7" width="21" customWidth="1"/>
    <col min="8" max="9" width="23" customWidth="1"/>
    <col min="10" max="10" width="23.140625" customWidth="1"/>
    <col min="11" max="11" width="22.85546875" customWidth="1"/>
    <col min="12" max="13" width="23" customWidth="1"/>
    <col min="14" max="15" width="23.42578125" customWidth="1"/>
    <col min="16" max="16" width="23.28515625" customWidth="1"/>
    <col min="17" max="17" width="23.42578125" customWidth="1"/>
    <col min="18" max="18" width="23.5703125" customWidth="1"/>
    <col min="19" max="19" width="23.7109375" customWidth="1"/>
    <col min="20" max="20" width="22.5703125" customWidth="1"/>
    <col min="21" max="21" width="21" customWidth="1"/>
    <col min="22" max="22" width="21.5703125" customWidth="1"/>
  </cols>
  <sheetData>
    <row r="2" spans="1:22" ht="15.75" thickBot="1" x14ac:dyDescent="0.3">
      <c r="K2" s="73"/>
      <c r="L2" s="74" t="s">
        <v>33</v>
      </c>
      <c r="M2" s="74"/>
      <c r="N2" s="73"/>
    </row>
    <row r="3" spans="1:22" x14ac:dyDescent="0.25">
      <c r="A3" s="102" t="s">
        <v>0</v>
      </c>
      <c r="B3" s="104" t="s">
        <v>1</v>
      </c>
      <c r="C3" s="122" t="s">
        <v>2</v>
      </c>
      <c r="D3" s="98" t="s">
        <v>3</v>
      </c>
      <c r="E3" s="120" t="s">
        <v>5</v>
      </c>
      <c r="F3" s="120" t="s">
        <v>4</v>
      </c>
      <c r="G3" s="120" t="s">
        <v>9</v>
      </c>
      <c r="H3" s="113" t="s">
        <v>19</v>
      </c>
      <c r="I3" s="113" t="s">
        <v>20</v>
      </c>
      <c r="J3" s="113" t="s">
        <v>21</v>
      </c>
      <c r="K3" s="113" t="s">
        <v>22</v>
      </c>
      <c r="L3" s="113" t="s">
        <v>24</v>
      </c>
      <c r="M3" s="113" t="s">
        <v>25</v>
      </c>
      <c r="N3" s="113" t="s">
        <v>27</v>
      </c>
      <c r="O3" s="113" t="s">
        <v>48</v>
      </c>
      <c r="P3" s="113" t="s">
        <v>30</v>
      </c>
      <c r="Q3" s="113" t="s">
        <v>51</v>
      </c>
      <c r="R3" s="113" t="s">
        <v>52</v>
      </c>
      <c r="S3" s="113" t="s">
        <v>31</v>
      </c>
      <c r="T3" s="113" t="s">
        <v>32</v>
      </c>
      <c r="U3" s="113" t="s">
        <v>1403</v>
      </c>
      <c r="V3" s="113" t="s">
        <v>29</v>
      </c>
    </row>
    <row r="4" spans="1:22" x14ac:dyDescent="0.25">
      <c r="A4" s="103"/>
      <c r="B4" s="105"/>
      <c r="C4" s="123"/>
      <c r="D4" s="99"/>
      <c r="E4" s="113"/>
      <c r="F4" s="121"/>
      <c r="G4" s="120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1:22" x14ac:dyDescent="0.25">
      <c r="A5" s="63">
        <v>16556</v>
      </c>
      <c r="B5" s="52" t="s">
        <v>78</v>
      </c>
      <c r="C5" s="52" t="s">
        <v>1023</v>
      </c>
      <c r="D5" s="53">
        <v>29361</v>
      </c>
      <c r="E5" s="53">
        <v>128454</v>
      </c>
      <c r="F5" s="52" t="s">
        <v>1022</v>
      </c>
      <c r="G5" s="78">
        <f>SUM(K5+P5+R5+S5+U5)</f>
        <v>64.5</v>
      </c>
      <c r="H5" s="55"/>
      <c r="I5" s="55"/>
      <c r="J5" s="55"/>
      <c r="K5" s="55" t="s">
        <v>134</v>
      </c>
      <c r="L5" s="55"/>
      <c r="M5" s="55"/>
      <c r="N5" s="55"/>
      <c r="O5" s="55"/>
      <c r="P5" s="55" t="s">
        <v>523</v>
      </c>
      <c r="Q5" s="55"/>
      <c r="R5" s="55" t="s">
        <v>60</v>
      </c>
      <c r="S5" s="55" t="s">
        <v>44</v>
      </c>
      <c r="T5" s="55"/>
      <c r="U5" s="55" t="s">
        <v>583</v>
      </c>
      <c r="V5" s="55"/>
    </row>
    <row r="6" spans="1:22" x14ac:dyDescent="0.25">
      <c r="A6" s="63">
        <v>16557</v>
      </c>
      <c r="B6" s="52" t="s">
        <v>445</v>
      </c>
      <c r="C6" s="52" t="s">
        <v>1024</v>
      </c>
      <c r="D6" s="53">
        <v>28639</v>
      </c>
      <c r="E6" s="53">
        <v>127038</v>
      </c>
      <c r="F6" s="52" t="s">
        <v>1022</v>
      </c>
      <c r="G6" s="78">
        <f>SUM(H6+M6+O6+P6+R6+S6)</f>
        <v>129.5</v>
      </c>
      <c r="H6" s="55" t="s">
        <v>329</v>
      </c>
      <c r="I6" s="55"/>
      <c r="J6" s="55"/>
      <c r="K6" s="55"/>
      <c r="L6" s="55"/>
      <c r="M6" s="55" t="s">
        <v>139</v>
      </c>
      <c r="N6" s="55"/>
      <c r="O6" s="55" t="s">
        <v>321</v>
      </c>
      <c r="P6" s="55" t="s">
        <v>132</v>
      </c>
      <c r="Q6" s="55"/>
      <c r="R6" s="55" t="s">
        <v>202</v>
      </c>
      <c r="S6" s="55" t="s">
        <v>167</v>
      </c>
      <c r="T6" s="55"/>
      <c r="U6" s="55"/>
      <c r="V6" s="55"/>
    </row>
    <row r="7" spans="1:22" x14ac:dyDescent="0.25">
      <c r="A7" s="63">
        <v>16564</v>
      </c>
      <c r="B7" s="52" t="s">
        <v>542</v>
      </c>
      <c r="C7" s="52" t="s">
        <v>1025</v>
      </c>
      <c r="D7" s="53">
        <v>28328</v>
      </c>
      <c r="E7" s="53">
        <v>127327</v>
      </c>
      <c r="F7" s="52" t="s">
        <v>1022</v>
      </c>
      <c r="G7" s="78">
        <f>SUM(L7+M7+O7+P7+S7)</f>
        <v>158.25</v>
      </c>
      <c r="H7" s="55"/>
      <c r="I7" s="55"/>
      <c r="J7" s="55"/>
      <c r="K7" s="55"/>
      <c r="L7" s="55" t="s">
        <v>134</v>
      </c>
      <c r="M7" s="55" t="s">
        <v>1147</v>
      </c>
      <c r="N7" s="55"/>
      <c r="O7" s="55" t="s">
        <v>1148</v>
      </c>
      <c r="P7" s="55" t="s">
        <v>513</v>
      </c>
      <c r="Q7" s="55"/>
      <c r="R7" s="55"/>
      <c r="S7" s="55" t="s">
        <v>36</v>
      </c>
      <c r="T7" s="55"/>
      <c r="U7" s="55"/>
      <c r="V7" s="55"/>
    </row>
    <row r="8" spans="1:22" x14ac:dyDescent="0.25">
      <c r="A8" s="63">
        <v>16570</v>
      </c>
      <c r="B8" s="52" t="s">
        <v>89</v>
      </c>
      <c r="C8" s="52" t="s">
        <v>1026</v>
      </c>
      <c r="D8" s="53">
        <v>28298</v>
      </c>
      <c r="E8" s="53">
        <v>125185</v>
      </c>
      <c r="F8" s="52" t="s">
        <v>1022</v>
      </c>
      <c r="G8" s="78">
        <f>SUM(K8+S8+U8)</f>
        <v>52.5</v>
      </c>
      <c r="H8" s="55"/>
      <c r="I8" s="55"/>
      <c r="J8" s="55"/>
      <c r="K8" s="55" t="s">
        <v>142</v>
      </c>
      <c r="L8" s="55"/>
      <c r="M8" s="55"/>
      <c r="N8" s="55"/>
      <c r="O8" s="55"/>
      <c r="P8" s="55"/>
      <c r="Q8" s="55"/>
      <c r="R8" s="55"/>
      <c r="S8" s="55" t="s">
        <v>56</v>
      </c>
      <c r="T8" s="55"/>
      <c r="U8" s="55" t="s">
        <v>527</v>
      </c>
      <c r="V8" s="55"/>
    </row>
    <row r="9" spans="1:22" x14ac:dyDescent="0.25">
      <c r="A9" s="63">
        <v>16571</v>
      </c>
      <c r="B9" s="52" t="s">
        <v>443</v>
      </c>
      <c r="C9" s="52" t="s">
        <v>1027</v>
      </c>
      <c r="D9" s="53">
        <v>0</v>
      </c>
      <c r="E9" s="53">
        <v>0</v>
      </c>
      <c r="F9" s="52" t="s">
        <v>130</v>
      </c>
      <c r="G9" s="78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22" x14ac:dyDescent="0.25">
      <c r="A10" s="63">
        <v>16581</v>
      </c>
      <c r="B10" s="52" t="s">
        <v>1007</v>
      </c>
      <c r="C10" s="52" t="s">
        <v>1028</v>
      </c>
      <c r="D10" s="53">
        <v>0</v>
      </c>
      <c r="E10" s="53">
        <v>0</v>
      </c>
      <c r="F10" s="52" t="s">
        <v>6</v>
      </c>
      <c r="G10" s="7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x14ac:dyDescent="0.25">
      <c r="A11" s="63">
        <v>16589</v>
      </c>
      <c r="B11" s="52" t="s">
        <v>107</v>
      </c>
      <c r="C11" s="52" t="s">
        <v>1029</v>
      </c>
      <c r="D11" s="53">
        <v>28741</v>
      </c>
      <c r="E11" s="53">
        <v>126901</v>
      </c>
      <c r="F11" s="52" t="s">
        <v>1022</v>
      </c>
      <c r="G11" s="78">
        <f>SUM(H11+M11+O11+P11+Q11+R11+S11)</f>
        <v>190.5</v>
      </c>
      <c r="H11" s="55" t="s">
        <v>43</v>
      </c>
      <c r="I11" s="55"/>
      <c r="J11" s="55"/>
      <c r="K11" s="55"/>
      <c r="L11" s="55"/>
      <c r="M11" s="55" t="s">
        <v>419</v>
      </c>
      <c r="N11" s="55"/>
      <c r="O11" s="55" t="s">
        <v>424</v>
      </c>
      <c r="P11" s="55" t="s">
        <v>276</v>
      </c>
      <c r="Q11" s="55" t="s">
        <v>319</v>
      </c>
      <c r="R11" s="55" t="s">
        <v>43</v>
      </c>
      <c r="S11" s="55" t="s">
        <v>147</v>
      </c>
      <c r="T11" s="55"/>
      <c r="U11" s="55"/>
      <c r="V11" s="55"/>
    </row>
    <row r="12" spans="1:22" x14ac:dyDescent="0.25">
      <c r="A12" s="63">
        <v>16590</v>
      </c>
      <c r="B12" s="52" t="s">
        <v>77</v>
      </c>
      <c r="C12" s="52" t="s">
        <v>1030</v>
      </c>
      <c r="D12" s="53">
        <v>29164</v>
      </c>
      <c r="E12" s="53">
        <v>0</v>
      </c>
      <c r="F12" s="52" t="s">
        <v>129</v>
      </c>
      <c r="G12" s="78">
        <f>SUM(H12+K12+M12+N12+O12+P12+R12+S12+T12+V12)</f>
        <v>709.25</v>
      </c>
      <c r="H12" s="55" t="s">
        <v>63</v>
      </c>
      <c r="I12" s="55"/>
      <c r="J12" s="55"/>
      <c r="K12" s="55" t="s">
        <v>527</v>
      </c>
      <c r="L12" s="55"/>
      <c r="M12" s="55" t="s">
        <v>158</v>
      </c>
      <c r="N12" s="55" t="s">
        <v>162</v>
      </c>
      <c r="O12" s="55" t="s">
        <v>1440</v>
      </c>
      <c r="P12" s="55" t="s">
        <v>194</v>
      </c>
      <c r="Q12" s="55"/>
      <c r="R12" s="55" t="s">
        <v>163</v>
      </c>
      <c r="S12" s="55" t="s">
        <v>538</v>
      </c>
      <c r="T12" s="55" t="s">
        <v>293</v>
      </c>
      <c r="U12" s="55"/>
      <c r="V12" s="55" t="s">
        <v>158</v>
      </c>
    </row>
    <row r="13" spans="1:22" x14ac:dyDescent="0.25">
      <c r="A13" s="63">
        <v>16591</v>
      </c>
      <c r="B13" s="52" t="s">
        <v>89</v>
      </c>
      <c r="C13" s="52" t="s">
        <v>1031</v>
      </c>
      <c r="D13" s="53">
        <v>27657</v>
      </c>
      <c r="E13" s="53">
        <v>125781</v>
      </c>
      <c r="F13" s="52" t="s">
        <v>1022</v>
      </c>
      <c r="G13" s="78">
        <f>SUM(P13+R13)</f>
        <v>67.3</v>
      </c>
      <c r="H13" s="55"/>
      <c r="I13" s="55"/>
      <c r="J13" s="55"/>
      <c r="K13" s="55"/>
      <c r="L13" s="55"/>
      <c r="M13" s="55"/>
      <c r="N13" s="55"/>
      <c r="O13" s="55"/>
      <c r="P13" s="55" t="s">
        <v>1149</v>
      </c>
      <c r="Q13" s="55"/>
      <c r="R13" s="55" t="s">
        <v>288</v>
      </c>
      <c r="S13" s="55"/>
      <c r="T13" s="55"/>
      <c r="U13" s="55"/>
      <c r="V13" s="55"/>
    </row>
    <row r="14" spans="1:22" x14ac:dyDescent="0.25">
      <c r="A14" s="63">
        <v>16592</v>
      </c>
      <c r="B14" s="52" t="s">
        <v>107</v>
      </c>
      <c r="C14" s="52" t="s">
        <v>1032</v>
      </c>
      <c r="D14" s="53">
        <v>28491</v>
      </c>
      <c r="E14" s="53">
        <v>125603</v>
      </c>
      <c r="F14" s="52" t="s">
        <v>1022</v>
      </c>
      <c r="G14" s="78">
        <f>SUM(H14+K14+M14+O14+P14+R14+S14)</f>
        <v>310.5</v>
      </c>
      <c r="H14" s="55" t="s">
        <v>56</v>
      </c>
      <c r="I14" s="55"/>
      <c r="J14" s="55"/>
      <c r="K14" s="55" t="s">
        <v>59</v>
      </c>
      <c r="L14" s="55"/>
      <c r="M14" s="55" t="s">
        <v>516</v>
      </c>
      <c r="N14" s="55"/>
      <c r="O14" s="55" t="s">
        <v>1150</v>
      </c>
      <c r="P14" s="55" t="s">
        <v>59</v>
      </c>
      <c r="Q14" s="55"/>
      <c r="R14" s="55" t="s">
        <v>175</v>
      </c>
      <c r="S14" s="55" t="s">
        <v>198</v>
      </c>
      <c r="T14" s="55"/>
      <c r="U14" s="81"/>
      <c r="V14" s="55"/>
    </row>
    <row r="15" spans="1:22" x14ac:dyDescent="0.25">
      <c r="A15" s="63">
        <v>16627</v>
      </c>
      <c r="B15" s="52" t="s">
        <v>1009</v>
      </c>
      <c r="C15" s="52" t="s">
        <v>1033</v>
      </c>
      <c r="D15" s="53">
        <v>0</v>
      </c>
      <c r="E15" s="53">
        <v>0</v>
      </c>
      <c r="F15" s="52" t="s">
        <v>129</v>
      </c>
      <c r="G15" s="78">
        <f>SUM(K15+M15+R15+S15)</f>
        <v>57.75</v>
      </c>
      <c r="H15" s="55"/>
      <c r="I15" s="55"/>
      <c r="J15" s="55"/>
      <c r="K15" s="55" t="s">
        <v>319</v>
      </c>
      <c r="L15" s="55"/>
      <c r="M15" s="55" t="s">
        <v>338</v>
      </c>
      <c r="N15" s="55"/>
      <c r="O15" s="55"/>
      <c r="P15" s="55"/>
      <c r="Q15" s="55"/>
      <c r="R15" s="55" t="s">
        <v>58</v>
      </c>
      <c r="S15" s="55" t="s">
        <v>132</v>
      </c>
      <c r="T15" s="55"/>
      <c r="U15" s="55"/>
      <c r="V15" s="55"/>
    </row>
    <row r="16" spans="1:22" x14ac:dyDescent="0.25">
      <c r="A16" s="63">
        <v>16636</v>
      </c>
      <c r="B16" s="52" t="s">
        <v>1008</v>
      </c>
      <c r="C16" s="52" t="s">
        <v>1034</v>
      </c>
      <c r="D16" s="53">
        <v>28349</v>
      </c>
      <c r="E16" s="53">
        <v>125830</v>
      </c>
      <c r="F16" s="52" t="s">
        <v>1022</v>
      </c>
      <c r="G16" s="78">
        <f>SUM(N16+O16+P16+R16+S16)</f>
        <v>84.75</v>
      </c>
      <c r="H16" s="55"/>
      <c r="I16" s="55"/>
      <c r="J16" s="55"/>
      <c r="K16" s="55"/>
      <c r="L16" s="55"/>
      <c r="M16" s="55"/>
      <c r="N16" s="55" t="s">
        <v>11</v>
      </c>
      <c r="O16" s="55" t="s">
        <v>182</v>
      </c>
      <c r="P16" s="55" t="s">
        <v>12</v>
      </c>
      <c r="Q16" s="55"/>
      <c r="R16" s="55" t="s">
        <v>495</v>
      </c>
      <c r="S16" s="55" t="s">
        <v>58</v>
      </c>
      <c r="T16" s="55"/>
      <c r="U16" s="55"/>
      <c r="V16" s="55"/>
    </row>
    <row r="17" spans="1:22" x14ac:dyDescent="0.25">
      <c r="A17" s="63">
        <v>16637</v>
      </c>
      <c r="B17" s="52" t="s">
        <v>794</v>
      </c>
      <c r="C17" s="52" t="s">
        <v>1035</v>
      </c>
      <c r="D17" s="53">
        <v>28270</v>
      </c>
      <c r="E17" s="53">
        <v>128020</v>
      </c>
      <c r="F17" s="52" t="s">
        <v>1022</v>
      </c>
      <c r="G17" s="78">
        <f>SUM(H17+K17+N17+R17+S17+U17)</f>
        <v>157.75</v>
      </c>
      <c r="H17" s="55" t="s">
        <v>583</v>
      </c>
      <c r="I17" s="55"/>
      <c r="J17" s="55"/>
      <c r="K17" s="55" t="s">
        <v>62</v>
      </c>
      <c r="L17" s="55"/>
      <c r="M17" s="55"/>
      <c r="N17" s="55" t="s">
        <v>285</v>
      </c>
      <c r="O17" s="55"/>
      <c r="P17" s="55"/>
      <c r="Q17" s="55"/>
      <c r="R17" s="55" t="s">
        <v>398</v>
      </c>
      <c r="S17" s="55" t="s">
        <v>927</v>
      </c>
      <c r="T17" s="55"/>
      <c r="U17" s="55" t="s">
        <v>325</v>
      </c>
      <c r="V17" s="55"/>
    </row>
    <row r="18" spans="1:22" x14ac:dyDescent="0.25">
      <c r="A18" s="63">
        <v>16639</v>
      </c>
      <c r="B18" s="52" t="s">
        <v>1010</v>
      </c>
      <c r="C18" s="52" t="s">
        <v>1036</v>
      </c>
      <c r="D18" s="53">
        <v>27028</v>
      </c>
      <c r="E18" s="53">
        <v>126970</v>
      </c>
      <c r="F18" s="52" t="s">
        <v>1022</v>
      </c>
      <c r="G18" s="78">
        <f>SUM(H18+I18+M18+N18+T18+U18)</f>
        <v>344</v>
      </c>
      <c r="H18" s="55" t="s">
        <v>65</v>
      </c>
      <c r="I18" s="55" t="s">
        <v>430</v>
      </c>
      <c r="J18" s="55"/>
      <c r="K18" s="55"/>
      <c r="L18" s="55"/>
      <c r="M18" s="55" t="s">
        <v>140</v>
      </c>
      <c r="N18" s="55" t="s">
        <v>994</v>
      </c>
      <c r="O18" s="55"/>
      <c r="P18" s="55"/>
      <c r="Q18" s="55"/>
      <c r="R18" s="55"/>
      <c r="S18" s="82"/>
      <c r="T18" s="55" t="s">
        <v>596</v>
      </c>
      <c r="U18" s="55" t="s">
        <v>158</v>
      </c>
      <c r="V18" s="55"/>
    </row>
    <row r="19" spans="1:22" x14ac:dyDescent="0.25">
      <c r="A19" s="63">
        <v>16642</v>
      </c>
      <c r="B19" s="52" t="s">
        <v>78</v>
      </c>
      <c r="C19" s="52" t="s">
        <v>1037</v>
      </c>
      <c r="D19" s="53">
        <v>27470</v>
      </c>
      <c r="E19" s="53">
        <v>0</v>
      </c>
      <c r="F19" s="52" t="s">
        <v>1022</v>
      </c>
      <c r="G19" s="78">
        <f>SUM(H19+I19+K19+L19+M19+N19+O19+P19+Q19+R19+S19+U19)</f>
        <v>540</v>
      </c>
      <c r="H19" s="55" t="s">
        <v>414</v>
      </c>
      <c r="I19" s="55" t="s">
        <v>1006</v>
      </c>
      <c r="J19" s="55"/>
      <c r="K19" s="55" t="s">
        <v>134</v>
      </c>
      <c r="L19" s="55" t="s">
        <v>204</v>
      </c>
      <c r="M19" s="55" t="s">
        <v>138</v>
      </c>
      <c r="N19" s="55" t="s">
        <v>295</v>
      </c>
      <c r="O19" s="55" t="s">
        <v>305</v>
      </c>
      <c r="P19" s="55" t="s">
        <v>325</v>
      </c>
      <c r="Q19" s="55" t="s">
        <v>1151</v>
      </c>
      <c r="R19" s="55" t="s">
        <v>49</v>
      </c>
      <c r="S19" s="55" t="s">
        <v>336</v>
      </c>
      <c r="T19" s="55"/>
      <c r="U19" s="55" t="s">
        <v>38</v>
      </c>
      <c r="V19" s="55"/>
    </row>
    <row r="20" spans="1:22" x14ac:dyDescent="0.25">
      <c r="A20" s="63">
        <v>16656</v>
      </c>
      <c r="B20" s="52" t="s">
        <v>78</v>
      </c>
      <c r="C20" s="52" t="s">
        <v>1038</v>
      </c>
      <c r="D20" s="53">
        <v>28320</v>
      </c>
      <c r="E20" s="53">
        <v>125772</v>
      </c>
      <c r="F20" s="52" t="s">
        <v>1022</v>
      </c>
      <c r="G20" s="78">
        <f>SUM(N20+R20+S20+U20)</f>
        <v>65.5</v>
      </c>
      <c r="H20" s="55"/>
      <c r="I20" s="55"/>
      <c r="J20" s="55"/>
      <c r="K20" s="55"/>
      <c r="L20" s="55"/>
      <c r="M20" s="55"/>
      <c r="N20" s="55" t="s">
        <v>158</v>
      </c>
      <c r="O20" s="55"/>
      <c r="P20" s="55"/>
      <c r="Q20" s="55"/>
      <c r="R20" s="55" t="s">
        <v>405</v>
      </c>
      <c r="S20" s="55" t="s">
        <v>348</v>
      </c>
      <c r="T20" s="55"/>
      <c r="U20" s="55" t="s">
        <v>55</v>
      </c>
      <c r="V20" s="55"/>
    </row>
    <row r="21" spans="1:22" x14ac:dyDescent="0.25">
      <c r="A21" s="63">
        <v>16660</v>
      </c>
      <c r="B21" s="52" t="s">
        <v>367</v>
      </c>
      <c r="C21" s="52" t="s">
        <v>1039</v>
      </c>
      <c r="D21" s="53">
        <v>28385</v>
      </c>
      <c r="E21" s="53">
        <v>0</v>
      </c>
      <c r="F21" s="52" t="s">
        <v>1022</v>
      </c>
      <c r="G21" s="7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spans="1:22" x14ac:dyDescent="0.25">
      <c r="A22" s="63">
        <v>16661</v>
      </c>
      <c r="B22" s="52" t="s">
        <v>1011</v>
      </c>
      <c r="C22" s="52" t="s">
        <v>1040</v>
      </c>
      <c r="D22" s="53">
        <v>28186</v>
      </c>
      <c r="E22" s="53">
        <v>125605</v>
      </c>
      <c r="F22" s="52" t="s">
        <v>1022</v>
      </c>
      <c r="G22" s="78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2" x14ac:dyDescent="0.25">
      <c r="A23" s="63">
        <v>16665</v>
      </c>
      <c r="B23" s="52" t="s">
        <v>90</v>
      </c>
      <c r="C23" s="52" t="s">
        <v>1041</v>
      </c>
      <c r="D23" s="53">
        <v>28393</v>
      </c>
      <c r="E23" s="53">
        <v>0</v>
      </c>
      <c r="F23" s="52" t="s">
        <v>129</v>
      </c>
      <c r="G23" s="78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spans="1:22" x14ac:dyDescent="0.25">
      <c r="A24" s="63">
        <v>16667</v>
      </c>
      <c r="B24" s="52" t="s">
        <v>934</v>
      </c>
      <c r="C24" s="52" t="s">
        <v>1042</v>
      </c>
      <c r="D24" s="53">
        <v>28024</v>
      </c>
      <c r="E24" s="53">
        <v>125401</v>
      </c>
      <c r="F24" s="52" t="s">
        <v>1022</v>
      </c>
      <c r="G24" s="78">
        <f>SUM(M24+S24)</f>
        <v>3.5</v>
      </c>
      <c r="H24" s="55"/>
      <c r="I24" s="55"/>
      <c r="J24" s="55"/>
      <c r="K24" s="55"/>
      <c r="L24" s="55"/>
      <c r="M24" s="55" t="s">
        <v>280</v>
      </c>
      <c r="N24" s="55"/>
      <c r="O24" s="55"/>
      <c r="P24" s="55"/>
      <c r="Q24" s="55"/>
      <c r="R24" s="55"/>
      <c r="S24" s="55" t="s">
        <v>337</v>
      </c>
      <c r="T24" s="55"/>
      <c r="U24" s="55"/>
      <c r="V24" s="55"/>
    </row>
    <row r="25" spans="1:22" x14ac:dyDescent="0.25">
      <c r="A25" s="67">
        <v>16668</v>
      </c>
      <c r="B25" s="52" t="s">
        <v>934</v>
      </c>
      <c r="C25" s="52" t="s">
        <v>1043</v>
      </c>
      <c r="D25" s="53">
        <v>28368</v>
      </c>
      <c r="E25" s="53">
        <v>125402</v>
      </c>
      <c r="F25" s="52" t="s">
        <v>1022</v>
      </c>
      <c r="G25" s="78" t="s">
        <v>147</v>
      </c>
      <c r="H25" s="55"/>
      <c r="I25" s="55"/>
      <c r="J25" s="55"/>
      <c r="K25" s="55"/>
      <c r="L25" s="55"/>
      <c r="M25" s="55" t="s">
        <v>280</v>
      </c>
      <c r="N25" s="55"/>
      <c r="O25" s="55"/>
      <c r="P25" s="55"/>
      <c r="Q25" s="55"/>
      <c r="R25" s="55"/>
      <c r="S25" s="55" t="s">
        <v>337</v>
      </c>
      <c r="T25" s="55"/>
      <c r="U25" s="55"/>
      <c r="V25" s="55"/>
    </row>
    <row r="26" spans="1:22" x14ac:dyDescent="0.25">
      <c r="A26" s="63">
        <v>16682</v>
      </c>
      <c r="B26" s="52" t="s">
        <v>790</v>
      </c>
      <c r="C26" s="52" t="s">
        <v>1044</v>
      </c>
      <c r="D26" s="53">
        <v>28433</v>
      </c>
      <c r="E26" s="53">
        <v>0</v>
      </c>
      <c r="F26" s="52" t="s">
        <v>1022</v>
      </c>
      <c r="G26" s="78">
        <f>SUM(L26+M26+P26)</f>
        <v>34.75</v>
      </c>
      <c r="H26" s="55"/>
      <c r="I26" s="55"/>
      <c r="J26" s="55"/>
      <c r="K26" s="55"/>
      <c r="L26" s="55" t="s">
        <v>319</v>
      </c>
      <c r="M26" s="55" t="s">
        <v>162</v>
      </c>
      <c r="N26" s="55"/>
      <c r="O26" s="55"/>
      <c r="P26" s="55" t="s">
        <v>318</v>
      </c>
      <c r="Q26" s="55"/>
      <c r="R26" s="55"/>
      <c r="S26" s="55"/>
      <c r="T26" s="55"/>
      <c r="U26" s="55"/>
      <c r="V26" s="55"/>
    </row>
    <row r="27" spans="1:22" x14ac:dyDescent="0.25">
      <c r="A27" s="63">
        <v>16698</v>
      </c>
      <c r="B27" s="52" t="s">
        <v>542</v>
      </c>
      <c r="C27" s="52" t="s">
        <v>1045</v>
      </c>
      <c r="D27" s="53">
        <v>29026</v>
      </c>
      <c r="E27" s="53">
        <v>0</v>
      </c>
      <c r="F27" s="52" t="s">
        <v>131</v>
      </c>
      <c r="G27" s="78">
        <f>SUM(H27+M27+O27+S27)</f>
        <v>83.5</v>
      </c>
      <c r="H27" s="55" t="s">
        <v>158</v>
      </c>
      <c r="I27" s="55"/>
      <c r="J27" s="55"/>
      <c r="K27" s="55"/>
      <c r="L27" s="55"/>
      <c r="M27" s="55" t="s">
        <v>420</v>
      </c>
      <c r="N27" s="55"/>
      <c r="O27" s="55" t="s">
        <v>141</v>
      </c>
      <c r="P27" s="55"/>
      <c r="Q27" s="55"/>
      <c r="R27" s="55"/>
      <c r="S27" s="55" t="s">
        <v>337</v>
      </c>
      <c r="T27" s="55"/>
      <c r="U27" s="55"/>
      <c r="V27" s="55"/>
    </row>
    <row r="28" spans="1:22" x14ac:dyDescent="0.25">
      <c r="A28" s="63">
        <v>16699</v>
      </c>
      <c r="B28" s="52" t="s">
        <v>1012</v>
      </c>
      <c r="C28" s="52" t="s">
        <v>1046</v>
      </c>
      <c r="D28" s="53">
        <v>28532</v>
      </c>
      <c r="E28" s="53">
        <v>0</v>
      </c>
      <c r="F28" s="52" t="s">
        <v>1022</v>
      </c>
      <c r="G28" s="78"/>
      <c r="H28" s="55"/>
      <c r="I28" s="55"/>
      <c r="J28" s="55"/>
      <c r="K28" s="55"/>
      <c r="L28" s="53"/>
      <c r="M28" s="53"/>
      <c r="N28" s="53"/>
      <c r="O28" s="53"/>
      <c r="P28" s="53"/>
      <c r="Q28" s="53"/>
      <c r="R28" s="53"/>
      <c r="S28" s="53"/>
      <c r="T28" s="55"/>
      <c r="U28" s="55"/>
      <c r="V28" s="55"/>
    </row>
    <row r="29" spans="1:22" x14ac:dyDescent="0.25">
      <c r="A29" s="63">
        <v>16702</v>
      </c>
      <c r="B29" s="52" t="s">
        <v>366</v>
      </c>
      <c r="C29" s="52" t="s">
        <v>1047</v>
      </c>
      <c r="D29" s="53">
        <v>28609</v>
      </c>
      <c r="E29" s="53">
        <v>127047</v>
      </c>
      <c r="F29" s="52" t="s">
        <v>1022</v>
      </c>
      <c r="G29" s="78">
        <f>SUM(L29+M29+P29+S29+U29)</f>
        <v>148.5</v>
      </c>
      <c r="H29" s="55"/>
      <c r="I29" s="55"/>
      <c r="J29" s="55"/>
      <c r="K29" s="55"/>
      <c r="L29" s="55" t="s">
        <v>55</v>
      </c>
      <c r="M29" s="55" t="s">
        <v>70</v>
      </c>
      <c r="N29" s="55"/>
      <c r="O29" s="55"/>
      <c r="P29" s="55" t="s">
        <v>162</v>
      </c>
      <c r="Q29" s="55"/>
      <c r="R29" s="55"/>
      <c r="S29" s="55" t="s">
        <v>166</v>
      </c>
      <c r="T29" s="55"/>
      <c r="U29" s="55" t="s">
        <v>174</v>
      </c>
      <c r="V29" s="55"/>
    </row>
    <row r="30" spans="1:22" x14ac:dyDescent="0.25">
      <c r="A30" s="63">
        <v>16705</v>
      </c>
      <c r="B30" s="52" t="s">
        <v>78</v>
      </c>
      <c r="C30" s="52" t="s">
        <v>1048</v>
      </c>
      <c r="D30" s="53">
        <v>28558</v>
      </c>
      <c r="E30" s="53">
        <v>125476</v>
      </c>
      <c r="F30" s="52" t="s">
        <v>6</v>
      </c>
      <c r="G30" s="78">
        <v>8.5</v>
      </c>
      <c r="H30" s="55"/>
      <c r="I30" s="55"/>
      <c r="J30" s="55"/>
      <c r="K30" s="55"/>
      <c r="L30" s="55" t="s">
        <v>134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</row>
    <row r="31" spans="1:22" x14ac:dyDescent="0.25">
      <c r="A31" s="63">
        <v>16710</v>
      </c>
      <c r="B31" s="52" t="s">
        <v>78</v>
      </c>
      <c r="C31" s="52" t="s">
        <v>1049</v>
      </c>
      <c r="D31" s="53">
        <v>0</v>
      </c>
      <c r="E31" s="53">
        <v>0</v>
      </c>
      <c r="F31" s="52" t="s">
        <v>7</v>
      </c>
      <c r="G31" s="78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 spans="1:22" x14ac:dyDescent="0.25">
      <c r="A32" s="63">
        <v>16749</v>
      </c>
      <c r="B32" s="52" t="s">
        <v>1013</v>
      </c>
      <c r="C32" s="52" t="s">
        <v>1050</v>
      </c>
      <c r="D32" s="53">
        <v>28587</v>
      </c>
      <c r="E32" s="53">
        <v>126569</v>
      </c>
      <c r="F32" s="52" t="s">
        <v>1022</v>
      </c>
      <c r="G32" s="78">
        <f>SUM(M32+T32)</f>
        <v>16.5</v>
      </c>
      <c r="H32" s="55"/>
      <c r="I32" s="55"/>
      <c r="J32" s="55"/>
      <c r="K32" s="55"/>
      <c r="L32" s="55"/>
      <c r="M32" s="55" t="s">
        <v>42</v>
      </c>
      <c r="N32" s="55"/>
      <c r="O32" s="55"/>
      <c r="P32" s="55"/>
      <c r="Q32" s="55"/>
      <c r="R32" s="55"/>
      <c r="S32" s="55"/>
      <c r="T32" s="55" t="s">
        <v>289</v>
      </c>
      <c r="U32" s="55"/>
      <c r="V32" s="55"/>
    </row>
    <row r="33" spans="1:22" x14ac:dyDescent="0.25">
      <c r="A33" s="63">
        <v>16750</v>
      </c>
      <c r="B33" s="52" t="s">
        <v>80</v>
      </c>
      <c r="C33" s="52" t="s">
        <v>1051</v>
      </c>
      <c r="D33" s="53">
        <v>28412</v>
      </c>
      <c r="E33" s="53">
        <v>125988</v>
      </c>
      <c r="F33" s="52" t="s">
        <v>1022</v>
      </c>
      <c r="G33" s="78">
        <f>SUM(M33+R33+S33)</f>
        <v>40.5</v>
      </c>
      <c r="H33" s="55"/>
      <c r="I33" s="55"/>
      <c r="J33" s="55"/>
      <c r="K33" s="55"/>
      <c r="L33" s="55"/>
      <c r="M33" s="55" t="s">
        <v>164</v>
      </c>
      <c r="N33" s="55"/>
      <c r="O33" s="55"/>
      <c r="P33" s="55"/>
      <c r="Q33" s="55"/>
      <c r="R33" s="55" t="s">
        <v>414</v>
      </c>
      <c r="S33" s="55" t="s">
        <v>317</v>
      </c>
      <c r="T33" s="55"/>
      <c r="U33" s="55"/>
      <c r="V33" s="55"/>
    </row>
    <row r="34" spans="1:22" x14ac:dyDescent="0.25">
      <c r="A34" s="63">
        <v>16751</v>
      </c>
      <c r="B34" s="52" t="s">
        <v>1014</v>
      </c>
      <c r="C34" s="52" t="s">
        <v>1387</v>
      </c>
      <c r="D34" s="53">
        <v>28623</v>
      </c>
      <c r="E34" s="53">
        <v>125868</v>
      </c>
      <c r="F34" s="52" t="s">
        <v>1022</v>
      </c>
      <c r="G34" s="78">
        <f>SUM(H34+J34+M34+P34+U34)</f>
        <v>83</v>
      </c>
      <c r="H34" s="55" t="s">
        <v>401</v>
      </c>
      <c r="I34" s="55"/>
      <c r="J34" s="55" t="s">
        <v>36</v>
      </c>
      <c r="K34" s="55"/>
      <c r="L34" s="55"/>
      <c r="M34" s="55" t="s">
        <v>298</v>
      </c>
      <c r="N34" s="55"/>
      <c r="O34" s="55"/>
      <c r="P34" s="55" t="s">
        <v>158</v>
      </c>
      <c r="Q34" s="55"/>
      <c r="R34" s="55"/>
      <c r="S34" s="55"/>
      <c r="T34" s="55"/>
      <c r="U34" s="55" t="s">
        <v>56</v>
      </c>
      <c r="V34" s="55"/>
    </row>
    <row r="35" spans="1:22" x14ac:dyDescent="0.25">
      <c r="A35" s="63">
        <v>16753</v>
      </c>
      <c r="B35" s="52" t="s">
        <v>1052</v>
      </c>
      <c r="C35" s="52" t="s">
        <v>1053</v>
      </c>
      <c r="D35" s="53">
        <v>0</v>
      </c>
      <c r="E35" s="53">
        <v>0</v>
      </c>
      <c r="F35" s="52" t="s">
        <v>131</v>
      </c>
      <c r="G35" s="78">
        <f>SUM(M35+O35+P35)</f>
        <v>86.75</v>
      </c>
      <c r="H35" s="55"/>
      <c r="I35" s="55"/>
      <c r="J35" s="55"/>
      <c r="K35" s="55"/>
      <c r="L35" s="55"/>
      <c r="M35" s="55" t="s">
        <v>1152</v>
      </c>
      <c r="N35" s="55"/>
      <c r="O35" s="55" t="s">
        <v>133</v>
      </c>
      <c r="P35" s="55" t="s">
        <v>158</v>
      </c>
      <c r="Q35" s="55"/>
      <c r="R35" s="55"/>
      <c r="S35" s="55"/>
      <c r="T35" s="55"/>
      <c r="U35" s="55"/>
      <c r="V35" s="55"/>
    </row>
    <row r="36" spans="1:22" x14ac:dyDescent="0.25">
      <c r="A36" s="63">
        <v>16754</v>
      </c>
      <c r="B36" s="52" t="s">
        <v>80</v>
      </c>
      <c r="C36" s="52" t="s">
        <v>1054</v>
      </c>
      <c r="D36" s="53">
        <v>28998</v>
      </c>
      <c r="E36" s="53">
        <v>131415</v>
      </c>
      <c r="F36" s="52" t="s">
        <v>6</v>
      </c>
      <c r="G36" s="78">
        <f>SUM(H36+O36+P36+S36)</f>
        <v>88.25</v>
      </c>
      <c r="H36" s="55" t="s">
        <v>59</v>
      </c>
      <c r="I36" s="55"/>
      <c r="J36" s="55"/>
      <c r="K36" s="55"/>
      <c r="L36" s="55"/>
      <c r="M36" s="55"/>
      <c r="N36" s="55"/>
      <c r="O36" s="55" t="s">
        <v>1005</v>
      </c>
      <c r="P36" s="55" t="s">
        <v>175</v>
      </c>
      <c r="Q36" s="55"/>
      <c r="R36" s="55"/>
      <c r="S36" s="55" t="s">
        <v>15</v>
      </c>
      <c r="T36" s="55"/>
      <c r="U36" s="55"/>
      <c r="V36" s="55"/>
    </row>
    <row r="37" spans="1:22" x14ac:dyDescent="0.25">
      <c r="A37" s="63">
        <v>16755</v>
      </c>
      <c r="B37" s="52" t="s">
        <v>89</v>
      </c>
      <c r="C37" s="52" t="s">
        <v>1055</v>
      </c>
      <c r="D37" s="53">
        <v>28819</v>
      </c>
      <c r="E37" s="53">
        <v>125641</v>
      </c>
      <c r="F37" s="52" t="s">
        <v>1022</v>
      </c>
      <c r="G37" s="78">
        <f>SUM(P37+U37)</f>
        <v>7.5</v>
      </c>
      <c r="H37" s="55"/>
      <c r="I37" s="55"/>
      <c r="J37" s="55"/>
      <c r="K37" s="55"/>
      <c r="L37" s="55"/>
      <c r="M37" s="55"/>
      <c r="N37" s="55"/>
      <c r="O37" s="55"/>
      <c r="P37" s="55" t="s">
        <v>147</v>
      </c>
      <c r="Q37" s="55"/>
      <c r="R37" s="55"/>
      <c r="S37" s="55"/>
      <c r="T37" s="55"/>
      <c r="U37" s="55" t="s">
        <v>132</v>
      </c>
      <c r="V37" s="55"/>
    </row>
    <row r="38" spans="1:22" x14ac:dyDescent="0.25">
      <c r="A38" s="63">
        <v>16762</v>
      </c>
      <c r="B38" s="52" t="s">
        <v>78</v>
      </c>
      <c r="C38" s="52" t="s">
        <v>1056</v>
      </c>
      <c r="D38" s="53">
        <v>29045</v>
      </c>
      <c r="E38" s="53">
        <v>0</v>
      </c>
      <c r="F38" s="52" t="s">
        <v>131</v>
      </c>
      <c r="G38" s="78">
        <f>SUM(H38+M38+O38+S38)</f>
        <v>52.5</v>
      </c>
      <c r="H38" s="55" t="s">
        <v>147</v>
      </c>
      <c r="I38" s="55"/>
      <c r="J38" s="55"/>
      <c r="K38" s="55"/>
      <c r="L38" s="55"/>
      <c r="M38" s="55" t="s">
        <v>319</v>
      </c>
      <c r="N38" s="55"/>
      <c r="O38" s="55" t="s">
        <v>290</v>
      </c>
      <c r="P38" s="55"/>
      <c r="Q38" s="55"/>
      <c r="R38" s="55"/>
      <c r="S38" s="55" t="s">
        <v>12</v>
      </c>
      <c r="T38" s="55"/>
      <c r="U38" s="55"/>
      <c r="V38" s="55"/>
    </row>
    <row r="39" spans="1:22" x14ac:dyDescent="0.25">
      <c r="A39" s="63">
        <v>16763</v>
      </c>
      <c r="B39" s="52" t="s">
        <v>78</v>
      </c>
      <c r="C39" s="52" t="s">
        <v>1057</v>
      </c>
      <c r="D39" s="53">
        <v>29045</v>
      </c>
      <c r="E39" s="53">
        <v>127458</v>
      </c>
      <c r="F39" s="52" t="s">
        <v>1022</v>
      </c>
      <c r="G39" s="78">
        <f>SUM(H39+M39+O39+S39)</f>
        <v>157</v>
      </c>
      <c r="H39" s="55" t="s">
        <v>134</v>
      </c>
      <c r="I39" s="55"/>
      <c r="J39" s="55"/>
      <c r="K39" s="55"/>
      <c r="L39" s="55"/>
      <c r="M39" s="55" t="s">
        <v>422</v>
      </c>
      <c r="N39" s="55"/>
      <c r="O39" s="55" t="s">
        <v>1153</v>
      </c>
      <c r="P39" s="55" t="s">
        <v>133</v>
      </c>
      <c r="Q39" s="55"/>
      <c r="R39" s="55"/>
      <c r="S39" s="55" t="s">
        <v>35</v>
      </c>
      <c r="T39" s="55"/>
      <c r="U39" s="55"/>
      <c r="V39" s="55"/>
    </row>
    <row r="40" spans="1:22" x14ac:dyDescent="0.25">
      <c r="A40" s="63">
        <v>16774</v>
      </c>
      <c r="B40" s="52" t="s">
        <v>78</v>
      </c>
      <c r="C40" s="52" t="s">
        <v>1058</v>
      </c>
      <c r="D40" s="53">
        <v>0</v>
      </c>
      <c r="E40" s="53">
        <v>125750</v>
      </c>
      <c r="F40" s="52" t="s">
        <v>6</v>
      </c>
      <c r="G40" s="78" t="s">
        <v>174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 t="s">
        <v>174</v>
      </c>
      <c r="S40" s="55"/>
      <c r="T40" s="55"/>
      <c r="U40" s="55"/>
      <c r="V40" s="55"/>
    </row>
    <row r="41" spans="1:22" x14ac:dyDescent="0.25">
      <c r="A41" s="63">
        <v>16795</v>
      </c>
      <c r="B41" s="52" t="s">
        <v>78</v>
      </c>
      <c r="C41" s="52" t="s">
        <v>1059</v>
      </c>
      <c r="D41" s="53">
        <v>28704</v>
      </c>
      <c r="E41" s="53">
        <v>125602</v>
      </c>
      <c r="F41" s="52" t="s">
        <v>6</v>
      </c>
      <c r="G41" s="78">
        <f>SUM(N41+P41+S41)</f>
        <v>7.5</v>
      </c>
      <c r="H41" s="55"/>
      <c r="I41" s="55"/>
      <c r="J41" s="55"/>
      <c r="K41" s="55"/>
      <c r="L41" s="55"/>
      <c r="M41" s="55"/>
      <c r="N41" s="55" t="s">
        <v>133</v>
      </c>
      <c r="O41" s="55"/>
      <c r="P41" s="55" t="s">
        <v>57</v>
      </c>
      <c r="Q41" s="55"/>
      <c r="R41" s="55"/>
      <c r="S41" s="55" t="s">
        <v>36</v>
      </c>
      <c r="T41" s="55"/>
      <c r="U41" s="55"/>
      <c r="V41" s="55"/>
    </row>
    <row r="42" spans="1:22" x14ac:dyDescent="0.25">
      <c r="A42" s="63">
        <v>16798</v>
      </c>
      <c r="B42" s="52" t="s">
        <v>357</v>
      </c>
      <c r="C42" s="52" t="s">
        <v>1060</v>
      </c>
      <c r="D42" s="53">
        <v>27535</v>
      </c>
      <c r="E42" s="53">
        <v>0</v>
      </c>
      <c r="F42" s="52" t="s">
        <v>7</v>
      </c>
      <c r="G42" s="78">
        <f>SUM(P42+S42+U42)</f>
        <v>124.25</v>
      </c>
      <c r="H42" s="55"/>
      <c r="I42" s="55"/>
      <c r="J42" s="55"/>
      <c r="K42" s="55"/>
      <c r="L42" s="55"/>
      <c r="M42" s="55"/>
      <c r="N42" s="55"/>
      <c r="O42" s="55"/>
      <c r="P42" s="55" t="s">
        <v>398</v>
      </c>
      <c r="Q42" s="55"/>
      <c r="R42" s="55"/>
      <c r="S42" s="55" t="s">
        <v>1154</v>
      </c>
      <c r="T42" s="55"/>
      <c r="U42" s="55" t="s">
        <v>163</v>
      </c>
      <c r="V42" s="55"/>
    </row>
    <row r="43" spans="1:22" x14ac:dyDescent="0.25">
      <c r="A43" s="63">
        <v>16807</v>
      </c>
      <c r="B43" s="52" t="s">
        <v>1015</v>
      </c>
      <c r="C43" s="52" t="s">
        <v>1061</v>
      </c>
      <c r="D43" s="53">
        <v>28743</v>
      </c>
      <c r="E43" s="53">
        <v>0</v>
      </c>
      <c r="F43" s="52" t="s">
        <v>130</v>
      </c>
      <c r="G43" s="78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spans="1:22" x14ac:dyDescent="0.25">
      <c r="A44" s="63">
        <v>16810</v>
      </c>
      <c r="B44" s="52" t="s">
        <v>1016</v>
      </c>
      <c r="C44" s="52" t="s">
        <v>1062</v>
      </c>
      <c r="D44" s="53">
        <v>28725</v>
      </c>
      <c r="E44" s="53">
        <v>126943</v>
      </c>
      <c r="F44" s="52" t="s">
        <v>1022</v>
      </c>
      <c r="G44" s="78" t="s">
        <v>141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 t="s">
        <v>141</v>
      </c>
      <c r="U44" s="55"/>
      <c r="V44" s="55"/>
    </row>
    <row r="45" spans="1:22" x14ac:dyDescent="0.25">
      <c r="A45" s="63">
        <v>16811</v>
      </c>
      <c r="B45" s="52" t="s">
        <v>1017</v>
      </c>
      <c r="C45" s="52" t="s">
        <v>1388</v>
      </c>
      <c r="D45" s="53">
        <v>30722</v>
      </c>
      <c r="E45" s="53">
        <v>131976</v>
      </c>
      <c r="F45" s="52" t="s">
        <v>1022</v>
      </c>
      <c r="G45" s="78">
        <f>SUM(T45+U45)</f>
        <v>102.5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 t="s">
        <v>302</v>
      </c>
      <c r="U45" s="55" t="s">
        <v>1243</v>
      </c>
      <c r="V45" s="55"/>
    </row>
    <row r="46" spans="1:22" x14ac:dyDescent="0.25">
      <c r="A46" s="63">
        <v>16819</v>
      </c>
      <c r="B46" s="52" t="s">
        <v>217</v>
      </c>
      <c r="C46" s="52" t="s">
        <v>1063</v>
      </c>
      <c r="D46" s="53">
        <v>0</v>
      </c>
      <c r="E46" s="53">
        <v>0</v>
      </c>
      <c r="F46" s="52" t="s">
        <v>6</v>
      </c>
      <c r="G46" s="78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</row>
    <row r="47" spans="1:22" x14ac:dyDescent="0.25">
      <c r="A47" s="67">
        <v>16831</v>
      </c>
      <c r="B47" s="52" t="s">
        <v>934</v>
      </c>
      <c r="C47" s="52" t="s">
        <v>1064</v>
      </c>
      <c r="D47" s="53">
        <v>29087</v>
      </c>
      <c r="E47" s="53">
        <v>126958</v>
      </c>
      <c r="F47" s="52" t="s">
        <v>1022</v>
      </c>
      <c r="G47" s="78">
        <f>SUM(H47+M47+P47+S47)</f>
        <v>43</v>
      </c>
      <c r="H47" s="55" t="s">
        <v>329</v>
      </c>
      <c r="I47" s="55"/>
      <c r="J47" s="55"/>
      <c r="K47" s="55"/>
      <c r="L47" s="55"/>
      <c r="M47" s="55" t="s">
        <v>688</v>
      </c>
      <c r="N47" s="55"/>
      <c r="O47" s="55"/>
      <c r="P47" s="55" t="s">
        <v>147</v>
      </c>
      <c r="Q47" s="55"/>
      <c r="R47" s="55"/>
      <c r="S47" s="55" t="s">
        <v>41</v>
      </c>
      <c r="T47" s="55"/>
      <c r="U47" s="55"/>
      <c r="V47" s="55"/>
    </row>
    <row r="48" spans="1:22" x14ac:dyDescent="0.25">
      <c r="A48" s="63">
        <v>16839</v>
      </c>
      <c r="B48" s="52" t="s">
        <v>77</v>
      </c>
      <c r="C48" s="52" t="s">
        <v>1065</v>
      </c>
      <c r="D48" s="53">
        <v>29027</v>
      </c>
      <c r="E48" s="53">
        <v>125880</v>
      </c>
      <c r="F48" s="52" t="s">
        <v>1022</v>
      </c>
      <c r="G48" s="78">
        <f>SUM(O48+P48+S48+U48)</f>
        <v>368.75</v>
      </c>
      <c r="H48" s="55"/>
      <c r="I48" s="55"/>
      <c r="J48" s="55"/>
      <c r="K48" s="55"/>
      <c r="L48" s="55"/>
      <c r="M48" s="55"/>
      <c r="N48" s="55"/>
      <c r="O48" s="55" t="s">
        <v>1155</v>
      </c>
      <c r="P48" s="55" t="s">
        <v>318</v>
      </c>
      <c r="Q48" s="55"/>
      <c r="R48" s="55"/>
      <c r="S48" s="55" t="s">
        <v>147</v>
      </c>
      <c r="T48" s="55"/>
      <c r="U48" s="55" t="s">
        <v>192</v>
      </c>
      <c r="V48" s="55"/>
    </row>
    <row r="49" spans="1:22" x14ac:dyDescent="0.25">
      <c r="A49" s="63">
        <v>16840</v>
      </c>
      <c r="B49" s="52" t="s">
        <v>96</v>
      </c>
      <c r="C49" s="52" t="s">
        <v>1066</v>
      </c>
      <c r="D49" s="53">
        <v>28758</v>
      </c>
      <c r="E49" s="53">
        <v>125782</v>
      </c>
      <c r="F49" s="52" t="s">
        <v>1022</v>
      </c>
      <c r="G49" s="78">
        <v>3</v>
      </c>
      <c r="H49" s="55"/>
      <c r="I49" s="55"/>
      <c r="J49" s="55"/>
      <c r="K49" s="55"/>
      <c r="L49" s="55"/>
      <c r="M49" s="55"/>
      <c r="N49" s="55"/>
      <c r="O49" s="55"/>
      <c r="P49" s="55" t="s">
        <v>43</v>
      </c>
      <c r="Q49" s="55"/>
      <c r="R49" s="55"/>
      <c r="S49" s="55"/>
      <c r="T49" s="55"/>
      <c r="U49" s="55"/>
      <c r="V49" s="55"/>
    </row>
    <row r="50" spans="1:22" x14ac:dyDescent="0.25">
      <c r="A50" s="63">
        <v>16842</v>
      </c>
      <c r="B50" s="52" t="s">
        <v>89</v>
      </c>
      <c r="C50" s="52" t="s">
        <v>1067</v>
      </c>
      <c r="D50" s="53">
        <v>28977</v>
      </c>
      <c r="E50" s="53">
        <v>126669</v>
      </c>
      <c r="F50" s="52" t="s">
        <v>1022</v>
      </c>
      <c r="G50" s="78">
        <f>SUM(P50+T50+U50)</f>
        <v>72.5</v>
      </c>
      <c r="H50" s="55"/>
      <c r="I50" s="55"/>
      <c r="J50" s="55"/>
      <c r="K50" s="55"/>
      <c r="L50" s="55"/>
      <c r="M50" s="55"/>
      <c r="N50" s="55"/>
      <c r="O50" s="55"/>
      <c r="P50" s="55" t="s">
        <v>172</v>
      </c>
      <c r="Q50" s="55"/>
      <c r="R50" s="55"/>
      <c r="S50" s="55"/>
      <c r="T50" s="55" t="s">
        <v>167</v>
      </c>
      <c r="U50" s="55" t="s">
        <v>56</v>
      </c>
      <c r="V50" s="55"/>
    </row>
    <row r="51" spans="1:22" x14ac:dyDescent="0.25">
      <c r="A51" s="63">
        <v>16843</v>
      </c>
      <c r="B51" s="52" t="s">
        <v>89</v>
      </c>
      <c r="C51" s="52" t="s">
        <v>1068</v>
      </c>
      <c r="D51" s="53">
        <v>28464</v>
      </c>
      <c r="E51" s="53">
        <v>126528</v>
      </c>
      <c r="F51" s="52" t="s">
        <v>1022</v>
      </c>
      <c r="G51" s="78">
        <f>SUM(K51+P51+R51)</f>
        <v>13.75</v>
      </c>
      <c r="H51" s="55"/>
      <c r="I51" s="55"/>
      <c r="J51" s="55"/>
      <c r="K51" s="55" t="s">
        <v>162</v>
      </c>
      <c r="L51" s="55"/>
      <c r="M51" s="55"/>
      <c r="N51" s="55"/>
      <c r="O51" s="55"/>
      <c r="P51" s="55" t="s">
        <v>337</v>
      </c>
      <c r="Q51" s="55"/>
      <c r="R51" s="55" t="s">
        <v>12</v>
      </c>
      <c r="S51" s="55"/>
      <c r="T51" s="55"/>
      <c r="U51" s="55"/>
      <c r="V51" s="55"/>
    </row>
    <row r="52" spans="1:22" x14ac:dyDescent="0.25">
      <c r="A52" s="63">
        <v>16845</v>
      </c>
      <c r="B52" s="52" t="s">
        <v>78</v>
      </c>
      <c r="C52" s="52" t="s">
        <v>1069</v>
      </c>
      <c r="D52" s="53">
        <v>0</v>
      </c>
      <c r="E52" s="53">
        <v>0</v>
      </c>
      <c r="F52" s="52" t="s">
        <v>129</v>
      </c>
      <c r="G52" s="78" t="s">
        <v>318</v>
      </c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 t="s">
        <v>318</v>
      </c>
      <c r="V52" s="55"/>
    </row>
    <row r="53" spans="1:22" x14ac:dyDescent="0.25">
      <c r="A53" s="63">
        <v>16854</v>
      </c>
      <c r="B53" s="52" t="s">
        <v>78</v>
      </c>
      <c r="C53" s="52" t="s">
        <v>1070</v>
      </c>
      <c r="D53" s="53">
        <v>0</v>
      </c>
      <c r="E53" s="53">
        <v>0</v>
      </c>
      <c r="F53" s="52" t="s">
        <v>129</v>
      </c>
      <c r="G53" s="78"/>
      <c r="H53" s="55"/>
      <c r="I53" s="55"/>
      <c r="J53" s="55"/>
      <c r="K53" s="55"/>
      <c r="L53" s="56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spans="1:22" x14ac:dyDescent="0.25">
      <c r="A54" s="63">
        <v>16855</v>
      </c>
      <c r="B54" s="52" t="s">
        <v>78</v>
      </c>
      <c r="C54" s="52" t="s">
        <v>1071</v>
      </c>
      <c r="D54" s="53">
        <v>0</v>
      </c>
      <c r="E54" s="53">
        <v>0</v>
      </c>
      <c r="F54" s="52" t="s">
        <v>129</v>
      </c>
      <c r="G54" s="78">
        <f>SUM(L54+U54)</f>
        <v>31.5</v>
      </c>
      <c r="H54" s="55"/>
      <c r="I54" s="55"/>
      <c r="J54" s="55"/>
      <c r="K54" s="55"/>
      <c r="L54" s="55" t="s">
        <v>35</v>
      </c>
      <c r="M54" s="55"/>
      <c r="N54" s="55"/>
      <c r="O54" s="55"/>
      <c r="P54" s="55"/>
      <c r="Q54" s="55"/>
      <c r="R54" s="55"/>
      <c r="S54" s="55"/>
      <c r="T54" s="55"/>
      <c r="U54" s="55" t="s">
        <v>35</v>
      </c>
      <c r="V54" s="55"/>
    </row>
    <row r="55" spans="1:22" x14ac:dyDescent="0.25">
      <c r="A55" s="63">
        <v>16863</v>
      </c>
      <c r="B55" s="52" t="s">
        <v>89</v>
      </c>
      <c r="C55" s="52" t="s">
        <v>1072</v>
      </c>
      <c r="D55" s="53">
        <v>0</v>
      </c>
      <c r="E55" s="53">
        <v>125731</v>
      </c>
      <c r="F55" s="52" t="s">
        <v>1022</v>
      </c>
      <c r="G55" s="78" t="s">
        <v>59</v>
      </c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 t="s">
        <v>59</v>
      </c>
      <c r="T55" s="55"/>
      <c r="U55" s="55"/>
      <c r="V55" s="55"/>
    </row>
    <row r="56" spans="1:22" x14ac:dyDescent="0.25">
      <c r="A56" s="63">
        <v>16864</v>
      </c>
      <c r="B56" s="52" t="s">
        <v>97</v>
      </c>
      <c r="C56" s="52" t="s">
        <v>1073</v>
      </c>
      <c r="D56" s="53">
        <v>28942</v>
      </c>
      <c r="E56" s="53">
        <v>125856</v>
      </c>
      <c r="F56" s="52" t="s">
        <v>1022</v>
      </c>
      <c r="G56" s="78">
        <f>SUM(S56+U56)</f>
        <v>10.5</v>
      </c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 t="s">
        <v>59</v>
      </c>
      <c r="T56" s="55"/>
      <c r="U56" s="55" t="s">
        <v>133</v>
      </c>
      <c r="V56" s="55"/>
    </row>
    <row r="57" spans="1:22" x14ac:dyDescent="0.25">
      <c r="A57" s="63">
        <v>16884</v>
      </c>
      <c r="B57" s="52" t="s">
        <v>1020</v>
      </c>
      <c r="C57" s="52" t="s">
        <v>1074</v>
      </c>
      <c r="D57" s="53">
        <v>29142</v>
      </c>
      <c r="E57" s="53">
        <v>125942</v>
      </c>
      <c r="F57" s="52" t="s">
        <v>1022</v>
      </c>
      <c r="G57" s="78">
        <f>SUM(O57+R57+S57)</f>
        <v>42.75</v>
      </c>
      <c r="H57" s="55"/>
      <c r="I57" s="55"/>
      <c r="J57" s="55"/>
      <c r="K57" s="55"/>
      <c r="L57" s="55"/>
      <c r="M57" s="55"/>
      <c r="N57" s="55"/>
      <c r="O57" s="55" t="s">
        <v>594</v>
      </c>
      <c r="P57" s="55"/>
      <c r="Q57" s="55"/>
      <c r="R57" s="55" t="s">
        <v>280</v>
      </c>
      <c r="S57" s="55" t="s">
        <v>280</v>
      </c>
      <c r="T57" s="55"/>
      <c r="U57" s="55"/>
      <c r="V57" s="55"/>
    </row>
    <row r="58" spans="1:22" x14ac:dyDescent="0.25">
      <c r="A58" s="63">
        <v>16887</v>
      </c>
      <c r="B58" s="52" t="s">
        <v>78</v>
      </c>
      <c r="C58" s="52" t="s">
        <v>1075</v>
      </c>
      <c r="D58" s="53">
        <v>28917</v>
      </c>
      <c r="E58" s="53">
        <v>0</v>
      </c>
      <c r="F58" s="52" t="s">
        <v>7</v>
      </c>
      <c r="G58" s="78">
        <f>SUM(H58+L58+I58+M58+N58+Q58+R58+S58+U58)</f>
        <v>281.25</v>
      </c>
      <c r="H58" s="55" t="s">
        <v>59</v>
      </c>
      <c r="I58" s="55" t="s">
        <v>283</v>
      </c>
      <c r="J58" s="55"/>
      <c r="K58" s="55"/>
      <c r="L58" s="55" t="s">
        <v>134</v>
      </c>
      <c r="M58" s="55" t="s">
        <v>155</v>
      </c>
      <c r="N58" s="55" t="s">
        <v>294</v>
      </c>
      <c r="O58" s="55"/>
      <c r="P58" s="55"/>
      <c r="Q58" s="55" t="s">
        <v>1156</v>
      </c>
      <c r="R58" s="55" t="s">
        <v>158</v>
      </c>
      <c r="S58" s="55" t="s">
        <v>143</v>
      </c>
      <c r="T58" s="55"/>
      <c r="U58" s="55" t="s">
        <v>145</v>
      </c>
      <c r="V58" s="55"/>
    </row>
    <row r="59" spans="1:22" x14ac:dyDescent="0.25">
      <c r="A59" s="63">
        <v>16888</v>
      </c>
      <c r="B59" s="52" t="s">
        <v>1018</v>
      </c>
      <c r="C59" s="52" t="s">
        <v>1076</v>
      </c>
      <c r="D59" s="53">
        <v>28982</v>
      </c>
      <c r="E59" s="53">
        <v>126555</v>
      </c>
      <c r="F59" s="52" t="s">
        <v>1022</v>
      </c>
      <c r="G59" s="78">
        <f>SUM(P59+T59+U59)</f>
        <v>100.75</v>
      </c>
      <c r="H59" s="55"/>
      <c r="I59" s="55"/>
      <c r="J59" s="55"/>
      <c r="K59" s="55"/>
      <c r="L59" s="55"/>
      <c r="M59" s="55"/>
      <c r="N59" s="55"/>
      <c r="O59" s="55"/>
      <c r="P59" s="55" t="s">
        <v>1331</v>
      </c>
      <c r="Q59" s="55"/>
      <c r="R59" s="55"/>
      <c r="S59" s="55"/>
      <c r="T59" s="55" t="s">
        <v>438</v>
      </c>
      <c r="U59" s="55" t="s">
        <v>150</v>
      </c>
      <c r="V59" s="55"/>
    </row>
    <row r="60" spans="1:22" x14ac:dyDescent="0.25">
      <c r="A60" s="63">
        <v>16893</v>
      </c>
      <c r="B60" s="52" t="s">
        <v>1019</v>
      </c>
      <c r="C60" s="52" t="s">
        <v>1077</v>
      </c>
      <c r="D60" s="53">
        <v>28941</v>
      </c>
      <c r="E60" s="53">
        <v>126815</v>
      </c>
      <c r="F60" s="52" t="s">
        <v>1022</v>
      </c>
      <c r="G60" s="78">
        <f>SUM(K60+M60+N60+P60+R60+S60)</f>
        <v>174</v>
      </c>
      <c r="H60" s="55"/>
      <c r="I60" s="55"/>
      <c r="J60" s="55"/>
      <c r="K60" s="55" t="s">
        <v>1157</v>
      </c>
      <c r="L60" s="55"/>
      <c r="M60" s="55" t="s">
        <v>492</v>
      </c>
      <c r="N60" s="55" t="s">
        <v>408</v>
      </c>
      <c r="O60" s="55"/>
      <c r="P60" s="55" t="s">
        <v>147</v>
      </c>
      <c r="Q60" s="55"/>
      <c r="R60" s="55" t="s">
        <v>517</v>
      </c>
      <c r="S60" s="55" t="s">
        <v>162</v>
      </c>
      <c r="T60" s="55"/>
      <c r="U60" s="55"/>
      <c r="V60" s="55"/>
    </row>
    <row r="61" spans="1:22" x14ac:dyDescent="0.25">
      <c r="A61" s="63">
        <v>16949</v>
      </c>
      <c r="B61" s="52" t="s">
        <v>545</v>
      </c>
      <c r="C61" s="52" t="s">
        <v>1078</v>
      </c>
      <c r="D61" s="53">
        <v>29283</v>
      </c>
      <c r="E61" s="53">
        <v>126710</v>
      </c>
      <c r="F61" s="52" t="s">
        <v>1022</v>
      </c>
      <c r="G61" s="78">
        <f>SUM(J61+M61+N61+O61+P61+S61)</f>
        <v>282.75</v>
      </c>
      <c r="H61" s="55"/>
      <c r="I61" s="55"/>
      <c r="J61" s="55" t="s">
        <v>134</v>
      </c>
      <c r="K61" s="55"/>
      <c r="L61" s="55"/>
      <c r="M61" s="55" t="s">
        <v>276</v>
      </c>
      <c r="N61" s="55" t="s">
        <v>193</v>
      </c>
      <c r="O61" s="55" t="s">
        <v>1158</v>
      </c>
      <c r="P61" s="55" t="s">
        <v>55</v>
      </c>
      <c r="Q61" s="55"/>
      <c r="R61" s="55"/>
      <c r="S61" s="55" t="s">
        <v>423</v>
      </c>
      <c r="T61" s="55"/>
      <c r="U61" s="55"/>
      <c r="V61" s="55"/>
    </row>
    <row r="62" spans="1:22" x14ac:dyDescent="0.25">
      <c r="A62" s="63">
        <v>16950</v>
      </c>
      <c r="B62" s="52" t="s">
        <v>223</v>
      </c>
      <c r="C62" s="52" t="s">
        <v>1079</v>
      </c>
      <c r="D62" s="53">
        <v>29039</v>
      </c>
      <c r="E62" s="53">
        <v>125961</v>
      </c>
      <c r="F62" s="52" t="s">
        <v>1022</v>
      </c>
      <c r="G62" s="78">
        <f>SUM(H62+M62+P62+S62)</f>
        <v>24.75</v>
      </c>
      <c r="H62" s="55" t="s">
        <v>57</v>
      </c>
      <c r="I62" s="55"/>
      <c r="J62" s="55"/>
      <c r="K62" s="55"/>
      <c r="L62" s="55"/>
      <c r="M62" s="55" t="s">
        <v>42</v>
      </c>
      <c r="N62" s="55"/>
      <c r="O62" s="55"/>
      <c r="P62" s="55" t="s">
        <v>147</v>
      </c>
      <c r="Q62" s="55"/>
      <c r="R62" s="55"/>
      <c r="S62" s="55" t="s">
        <v>432</v>
      </c>
      <c r="T62" s="55"/>
      <c r="U62" s="55"/>
      <c r="V62" s="55"/>
    </row>
    <row r="63" spans="1:22" x14ac:dyDescent="0.25">
      <c r="A63" s="63">
        <v>16952</v>
      </c>
      <c r="B63" s="52" t="s">
        <v>1021</v>
      </c>
      <c r="C63" s="52" t="s">
        <v>1080</v>
      </c>
      <c r="D63" s="53">
        <v>29056</v>
      </c>
      <c r="E63" s="53">
        <v>125850</v>
      </c>
      <c r="F63" s="52" t="s">
        <v>1022</v>
      </c>
      <c r="G63" s="78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1:22" x14ac:dyDescent="0.25">
      <c r="A64" s="63">
        <v>16960</v>
      </c>
      <c r="B64" s="52" t="s">
        <v>78</v>
      </c>
      <c r="C64" s="52" t="s">
        <v>1081</v>
      </c>
      <c r="D64" s="53">
        <v>28976</v>
      </c>
      <c r="E64" s="53">
        <v>0</v>
      </c>
      <c r="F64" s="52" t="s">
        <v>129</v>
      </c>
      <c r="G64" s="78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 spans="1:22" x14ac:dyDescent="0.25">
      <c r="A65" s="63">
        <v>16962</v>
      </c>
      <c r="B65" s="52" t="s">
        <v>80</v>
      </c>
      <c r="C65" s="52" t="s">
        <v>1082</v>
      </c>
      <c r="D65" s="53">
        <v>28348</v>
      </c>
      <c r="E65" s="53">
        <v>127075</v>
      </c>
      <c r="F65" s="52" t="s">
        <v>1022</v>
      </c>
      <c r="G65" s="78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 spans="1:22" x14ac:dyDescent="0.25">
      <c r="A66" s="63">
        <v>16966</v>
      </c>
      <c r="B66" s="52" t="s">
        <v>78</v>
      </c>
      <c r="C66" s="52" t="s">
        <v>1083</v>
      </c>
      <c r="D66" s="53">
        <v>28992</v>
      </c>
      <c r="E66" s="53">
        <v>127205</v>
      </c>
      <c r="F66" s="52" t="s">
        <v>6</v>
      </c>
      <c r="G66" s="78" t="s">
        <v>147</v>
      </c>
      <c r="H66" s="55"/>
      <c r="I66" s="55"/>
      <c r="J66" s="55"/>
      <c r="K66" s="55"/>
      <c r="L66" s="55"/>
      <c r="M66" s="55" t="s">
        <v>147</v>
      </c>
      <c r="N66" s="55"/>
      <c r="O66" s="55"/>
      <c r="P66" s="55"/>
      <c r="Q66" s="55"/>
      <c r="R66" s="55"/>
      <c r="S66" s="55"/>
      <c r="T66" s="55"/>
      <c r="U66" s="55"/>
      <c r="V66" s="55"/>
    </row>
  </sheetData>
  <mergeCells count="22">
    <mergeCell ref="P3:P4"/>
    <mergeCell ref="A3:A4"/>
    <mergeCell ref="B3:B4"/>
    <mergeCell ref="C3:C4"/>
    <mergeCell ref="D3:D4"/>
    <mergeCell ref="E3:E4"/>
    <mergeCell ref="U3:U4"/>
    <mergeCell ref="V3:V4"/>
    <mergeCell ref="F3:F4"/>
    <mergeCell ref="G3:G4"/>
    <mergeCell ref="H3:H4"/>
    <mergeCell ref="I3:I4"/>
    <mergeCell ref="J3:J4"/>
    <mergeCell ref="L3:L4"/>
    <mergeCell ref="M3:M4"/>
    <mergeCell ref="N3:N4"/>
    <mergeCell ref="O3:O4"/>
    <mergeCell ref="K3:K4"/>
    <mergeCell ref="Q3:Q4"/>
    <mergeCell ref="R3:R4"/>
    <mergeCell ref="S3:S4"/>
    <mergeCell ref="T3:T4"/>
  </mergeCells>
  <pageMargins left="0.7" right="0.7" top="0.75" bottom="0.75" header="0.3" footer="0.3"/>
  <pageSetup orientation="portrait" verticalDpi="0" r:id="rId1"/>
  <ignoredErrors>
    <ignoredError sqref="G9:G10 H6:T10 H5:O5 Q5:S5 H13:T13 H11:K11 R11:T11 G21:G23 I12:J12 P12:R12 L12:M12 H16:T17 H14:O14 Q14:T14 H15:L15 N15:T15 H19:T25 H18:R18 H27:T36 H26:O26 Q26:T26 H38:T49 H37:O37 Q37:T37 H51:T57 H50:O50 Q50:T50 H60:T66 H58:Q58 S58:T58 H59:O59 Q59:T59 M11:P11 G25 G28 G31 G40 G43:G44 G46 G52:G53 G55 G63:G6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workbookViewId="0">
      <selection activeCell="B12" sqref="B12"/>
    </sheetView>
  </sheetViews>
  <sheetFormatPr baseColWidth="10" defaultRowHeight="15" x14ac:dyDescent="0.25"/>
  <cols>
    <col min="1" max="1" width="12.140625" customWidth="1"/>
    <col min="2" max="2" width="48.85546875" customWidth="1"/>
    <col min="3" max="3" width="114.5703125" customWidth="1"/>
    <col min="4" max="4" width="21.140625" customWidth="1"/>
    <col min="5" max="5" width="15.7109375" customWidth="1"/>
    <col min="6" max="6" width="19.7109375" customWidth="1"/>
    <col min="7" max="7" width="20" customWidth="1"/>
    <col min="8" max="8" width="23.7109375" customWidth="1"/>
    <col min="9" max="9" width="22.42578125" customWidth="1"/>
    <col min="10" max="10" width="23.42578125" customWidth="1"/>
    <col min="11" max="11" width="23.140625" customWidth="1"/>
    <col min="12" max="12" width="23.7109375" customWidth="1"/>
    <col min="13" max="13" width="22.7109375" customWidth="1"/>
    <col min="14" max="14" width="22.5703125" customWidth="1"/>
    <col min="15" max="15" width="22.85546875" customWidth="1"/>
    <col min="16" max="16" width="23" customWidth="1"/>
    <col min="17" max="17" width="22" customWidth="1"/>
    <col min="18" max="19" width="23.28515625" customWidth="1"/>
    <col min="20" max="20" width="22.42578125" customWidth="1"/>
    <col min="21" max="21" width="22.7109375" customWidth="1"/>
    <col min="22" max="22" width="18.28515625" customWidth="1"/>
    <col min="23" max="23" width="21" customWidth="1"/>
  </cols>
  <sheetData>
    <row r="2" spans="1:22" ht="15.75" thickBot="1" x14ac:dyDescent="0.3">
      <c r="K2" s="83"/>
      <c r="L2" s="5" t="s">
        <v>33</v>
      </c>
      <c r="M2" s="5"/>
      <c r="N2" s="6"/>
    </row>
    <row r="3" spans="1:22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24</v>
      </c>
      <c r="M3" s="101" t="s">
        <v>25</v>
      </c>
      <c r="N3" s="101" t="s">
        <v>26</v>
      </c>
      <c r="O3" s="88" t="s">
        <v>27</v>
      </c>
      <c r="P3" s="88" t="s">
        <v>48</v>
      </c>
      <c r="Q3" s="88" t="s">
        <v>30</v>
      </c>
      <c r="R3" s="88" t="s">
        <v>51</v>
      </c>
      <c r="S3" s="88" t="s">
        <v>52</v>
      </c>
      <c r="T3" s="88" t="s">
        <v>31</v>
      </c>
      <c r="U3" s="88" t="s">
        <v>32</v>
      </c>
      <c r="V3" s="88" t="s">
        <v>1403</v>
      </c>
    </row>
    <row r="4" spans="1:22" x14ac:dyDescent="0.25">
      <c r="A4" s="103"/>
      <c r="B4" s="105"/>
      <c r="C4" s="106"/>
      <c r="D4" s="99"/>
      <c r="E4" s="108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25">
      <c r="A5" s="63">
        <v>16992</v>
      </c>
      <c r="B5" s="52" t="s">
        <v>78</v>
      </c>
      <c r="C5" s="52" t="s">
        <v>1169</v>
      </c>
      <c r="D5" s="53">
        <v>0</v>
      </c>
      <c r="E5" s="53">
        <v>125971</v>
      </c>
      <c r="F5" s="52" t="s">
        <v>6</v>
      </c>
      <c r="G5" s="78">
        <f>SUM(M5+Q5+V5)</f>
        <v>84.5</v>
      </c>
      <c r="H5" s="55"/>
      <c r="I5" s="55"/>
      <c r="J5" s="55"/>
      <c r="K5" s="55"/>
      <c r="L5" s="55"/>
      <c r="M5" s="55" t="s">
        <v>1235</v>
      </c>
      <c r="N5" s="55"/>
      <c r="O5" s="55"/>
      <c r="P5" s="55"/>
      <c r="Q5" s="55" t="s">
        <v>56</v>
      </c>
      <c r="R5" s="55"/>
      <c r="S5" s="55"/>
      <c r="T5" s="55"/>
      <c r="U5" s="55"/>
      <c r="V5" s="55" t="s">
        <v>205</v>
      </c>
    </row>
    <row r="6" spans="1:22" x14ac:dyDescent="0.25">
      <c r="A6" s="63">
        <v>16997</v>
      </c>
      <c r="B6" s="52" t="s">
        <v>1159</v>
      </c>
      <c r="C6" s="52" t="s">
        <v>1170</v>
      </c>
      <c r="D6" s="53">
        <v>0</v>
      </c>
      <c r="E6" s="53">
        <v>0</v>
      </c>
      <c r="F6" s="52" t="s">
        <v>6</v>
      </c>
      <c r="G6" s="78">
        <f>SUM(M6+V6)</f>
        <v>6.5</v>
      </c>
      <c r="H6" s="55"/>
      <c r="I6" s="55"/>
      <c r="J6" s="55"/>
      <c r="K6" s="55"/>
      <c r="L6" s="55"/>
      <c r="M6" s="55" t="s">
        <v>147</v>
      </c>
      <c r="N6" s="55"/>
      <c r="O6" s="55"/>
      <c r="P6" s="55"/>
      <c r="Q6" s="55"/>
      <c r="R6" s="55"/>
      <c r="S6" s="55"/>
      <c r="T6" s="55"/>
      <c r="U6" s="55"/>
      <c r="V6" s="55" t="s">
        <v>43</v>
      </c>
    </row>
    <row r="7" spans="1:22" x14ac:dyDescent="0.25">
      <c r="A7" s="63">
        <v>16998</v>
      </c>
      <c r="B7" s="52" t="s">
        <v>78</v>
      </c>
      <c r="C7" s="52" t="s">
        <v>1171</v>
      </c>
      <c r="D7" s="53">
        <v>29724</v>
      </c>
      <c r="E7" s="53">
        <v>128031</v>
      </c>
      <c r="F7" s="52" t="s">
        <v>275</v>
      </c>
      <c r="G7" s="78">
        <f>SUM(H7+M7+O7+P7+Q7+S7+T7+V7)</f>
        <v>708.75</v>
      </c>
      <c r="H7" s="55" t="s">
        <v>924</v>
      </c>
      <c r="I7" s="55"/>
      <c r="J7" s="55"/>
      <c r="K7" s="55"/>
      <c r="L7" s="55"/>
      <c r="M7" s="55" t="s">
        <v>203</v>
      </c>
      <c r="N7" s="55"/>
      <c r="O7" s="55" t="s">
        <v>298</v>
      </c>
      <c r="P7" s="55" t="s">
        <v>1237</v>
      </c>
      <c r="Q7" s="55" t="s">
        <v>42</v>
      </c>
      <c r="R7" s="55"/>
      <c r="S7" s="55" t="s">
        <v>538</v>
      </c>
      <c r="T7" s="55" t="s">
        <v>1236</v>
      </c>
      <c r="U7" s="55"/>
      <c r="V7" s="55" t="s">
        <v>36</v>
      </c>
    </row>
    <row r="8" spans="1:22" x14ac:dyDescent="0.25">
      <c r="A8" s="63">
        <v>17009</v>
      </c>
      <c r="B8" s="52" t="s">
        <v>217</v>
      </c>
      <c r="C8" s="52" t="s">
        <v>1172</v>
      </c>
      <c r="D8" s="53">
        <v>29292</v>
      </c>
      <c r="E8" s="53">
        <v>127155</v>
      </c>
      <c r="F8" s="52" t="s">
        <v>275</v>
      </c>
      <c r="G8" s="78">
        <f>SUM(O8+Q8+S8+T8)</f>
        <v>126</v>
      </c>
      <c r="H8" s="55"/>
      <c r="I8" s="55"/>
      <c r="J8" s="55"/>
      <c r="K8" s="55"/>
      <c r="L8" s="55"/>
      <c r="M8" s="55"/>
      <c r="N8" s="55"/>
      <c r="O8" s="55" t="s">
        <v>55</v>
      </c>
      <c r="P8" s="55"/>
      <c r="Q8" s="55" t="s">
        <v>406</v>
      </c>
      <c r="R8" s="55"/>
      <c r="S8" s="55" t="s">
        <v>158</v>
      </c>
      <c r="T8" s="55" t="s">
        <v>920</v>
      </c>
      <c r="U8" s="55"/>
      <c r="V8" s="55"/>
    </row>
    <row r="9" spans="1:22" x14ac:dyDescent="0.25">
      <c r="A9" s="67">
        <v>17012</v>
      </c>
      <c r="B9" s="52" t="s">
        <v>1008</v>
      </c>
      <c r="C9" s="52" t="s">
        <v>1173</v>
      </c>
      <c r="D9" s="53">
        <v>29140</v>
      </c>
      <c r="E9" s="53">
        <v>126671</v>
      </c>
      <c r="F9" s="52" t="s">
        <v>275</v>
      </c>
      <c r="G9" s="78" t="s">
        <v>163</v>
      </c>
      <c r="H9" s="55"/>
      <c r="I9" s="55"/>
      <c r="J9" s="55"/>
      <c r="K9" s="55"/>
      <c r="L9" s="55"/>
      <c r="M9" s="55"/>
      <c r="N9" s="55"/>
      <c r="O9" s="55"/>
      <c r="P9" s="55"/>
      <c r="Q9" s="55" t="s">
        <v>163</v>
      </c>
      <c r="R9" s="55"/>
      <c r="S9" s="55"/>
      <c r="T9" s="55"/>
      <c r="U9" s="55"/>
      <c r="V9" s="55"/>
    </row>
    <row r="10" spans="1:22" x14ac:dyDescent="0.25">
      <c r="A10" s="63">
        <v>17023</v>
      </c>
      <c r="B10" s="52" t="s">
        <v>78</v>
      </c>
      <c r="C10" s="52" t="s">
        <v>1174</v>
      </c>
      <c r="D10" s="53">
        <v>28642</v>
      </c>
      <c r="E10" s="53">
        <v>0</v>
      </c>
      <c r="F10" s="52" t="s">
        <v>129</v>
      </c>
      <c r="G10" s="78">
        <f>SUM(L10+P10+V10)</f>
        <v>46.5</v>
      </c>
      <c r="H10" s="55"/>
      <c r="I10" s="55"/>
      <c r="J10" s="55"/>
      <c r="K10" s="55"/>
      <c r="L10" s="55" t="s">
        <v>134</v>
      </c>
      <c r="M10" s="55"/>
      <c r="N10" s="55"/>
      <c r="O10" s="55"/>
      <c r="P10" s="55" t="s">
        <v>493</v>
      </c>
      <c r="Q10" s="55"/>
      <c r="R10" s="55"/>
      <c r="S10" s="55"/>
      <c r="T10" s="55"/>
      <c r="U10" s="55"/>
      <c r="V10" s="55" t="s">
        <v>203</v>
      </c>
    </row>
    <row r="11" spans="1:22" x14ac:dyDescent="0.25">
      <c r="A11" s="63">
        <v>17024</v>
      </c>
      <c r="B11" s="52" t="s">
        <v>1160</v>
      </c>
      <c r="C11" s="52" t="s">
        <v>1175</v>
      </c>
      <c r="D11" s="53">
        <v>29177</v>
      </c>
      <c r="E11" s="53">
        <v>126518</v>
      </c>
      <c r="F11" s="52" t="s">
        <v>275</v>
      </c>
      <c r="G11" s="78">
        <f>SUM(O11+S11+T11+V11)</f>
        <v>23</v>
      </c>
      <c r="H11" s="55"/>
      <c r="I11" s="55"/>
      <c r="J11" s="55"/>
      <c r="K11" s="55"/>
      <c r="L11" s="55"/>
      <c r="M11" s="55"/>
      <c r="N11" s="55"/>
      <c r="O11" s="55" t="s">
        <v>56</v>
      </c>
      <c r="P11" s="55"/>
      <c r="Q11" s="55"/>
      <c r="R11" s="55"/>
      <c r="S11" s="55" t="s">
        <v>133</v>
      </c>
      <c r="T11" s="55" t="s">
        <v>134</v>
      </c>
      <c r="U11" s="55"/>
      <c r="V11" s="55" t="s">
        <v>36</v>
      </c>
    </row>
    <row r="12" spans="1:22" x14ac:dyDescent="0.25">
      <c r="A12" s="63">
        <v>17027</v>
      </c>
      <c r="B12" s="52" t="s">
        <v>1161</v>
      </c>
      <c r="C12" s="52" t="s">
        <v>1176</v>
      </c>
      <c r="D12" s="53">
        <v>22295</v>
      </c>
      <c r="E12" s="53">
        <v>0</v>
      </c>
      <c r="F12" s="52" t="s">
        <v>275</v>
      </c>
      <c r="G12" s="78">
        <f>SUM(H12+I12+O12+Q12+S12+T12+V12)</f>
        <v>234.5</v>
      </c>
      <c r="H12" s="55" t="s">
        <v>315</v>
      </c>
      <c r="I12" s="55" t="s">
        <v>146</v>
      </c>
      <c r="J12" s="55"/>
      <c r="K12" s="55"/>
      <c r="L12" s="55"/>
      <c r="M12" s="55"/>
      <c r="N12" s="55"/>
      <c r="O12" s="55" t="s">
        <v>1238</v>
      </c>
      <c r="P12" s="55"/>
      <c r="Q12" s="55" t="s">
        <v>495</v>
      </c>
      <c r="R12" s="55"/>
      <c r="S12" s="55" t="s">
        <v>194</v>
      </c>
      <c r="T12" s="55" t="s">
        <v>339</v>
      </c>
      <c r="U12" s="55"/>
      <c r="V12" s="55" t="s">
        <v>13</v>
      </c>
    </row>
    <row r="13" spans="1:22" x14ac:dyDescent="0.25">
      <c r="A13" s="63">
        <v>17037</v>
      </c>
      <c r="B13" s="52" t="s">
        <v>1013</v>
      </c>
      <c r="C13" s="52" t="s">
        <v>1177</v>
      </c>
      <c r="D13" s="53">
        <v>29156</v>
      </c>
      <c r="E13" s="53">
        <v>0</v>
      </c>
      <c r="F13" s="52" t="s">
        <v>275</v>
      </c>
      <c r="G13" s="78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 x14ac:dyDescent="0.25">
      <c r="A14" s="63">
        <v>17063</v>
      </c>
      <c r="B14" s="52" t="s">
        <v>78</v>
      </c>
      <c r="C14" s="52" t="s">
        <v>1178</v>
      </c>
      <c r="D14" s="53">
        <v>30236</v>
      </c>
      <c r="E14" s="53">
        <v>131111</v>
      </c>
      <c r="F14" s="52" t="s">
        <v>1227</v>
      </c>
      <c r="G14" s="78">
        <f>SUM(H14+M14+O14+P14+S14+T14)</f>
        <v>908.75</v>
      </c>
      <c r="H14" s="55" t="s">
        <v>1240</v>
      </c>
      <c r="I14" s="55"/>
      <c r="J14" s="55"/>
      <c r="K14" s="55"/>
      <c r="L14" s="55"/>
      <c r="M14" s="55" t="s">
        <v>1241</v>
      </c>
      <c r="N14" s="55"/>
      <c r="O14" s="55" t="s">
        <v>925</v>
      </c>
      <c r="P14" s="55" t="s">
        <v>1242</v>
      </c>
      <c r="Q14" s="55"/>
      <c r="R14" s="55"/>
      <c r="S14" s="55" t="s">
        <v>1243</v>
      </c>
      <c r="T14" s="55" t="s">
        <v>1239</v>
      </c>
      <c r="U14" s="55"/>
      <c r="V14" s="55"/>
    </row>
    <row r="15" spans="1:22" x14ac:dyDescent="0.25">
      <c r="A15" s="63">
        <v>17081</v>
      </c>
      <c r="B15" s="52" t="s">
        <v>1162</v>
      </c>
      <c r="C15" s="52" t="s">
        <v>1179</v>
      </c>
      <c r="D15" s="53">
        <v>29195</v>
      </c>
      <c r="E15" s="53">
        <v>127046</v>
      </c>
      <c r="F15" s="52" t="s">
        <v>275</v>
      </c>
      <c r="G15" s="78">
        <v>50.25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 t="s">
        <v>590</v>
      </c>
      <c r="U15" s="55"/>
      <c r="V15" s="55"/>
    </row>
    <row r="16" spans="1:22" x14ac:dyDescent="0.25">
      <c r="A16" s="63">
        <v>17083</v>
      </c>
      <c r="B16" s="52" t="s">
        <v>223</v>
      </c>
      <c r="C16" s="52" t="s">
        <v>1180</v>
      </c>
      <c r="D16" s="53">
        <v>29274</v>
      </c>
      <c r="E16" s="53">
        <v>126694</v>
      </c>
      <c r="F16" s="52" t="s">
        <v>275</v>
      </c>
      <c r="G16" s="78" t="s">
        <v>335</v>
      </c>
      <c r="H16" s="55"/>
      <c r="I16" s="55"/>
      <c r="J16" s="55"/>
      <c r="K16" s="55"/>
      <c r="L16" s="55"/>
      <c r="M16" s="55"/>
      <c r="N16" s="55"/>
      <c r="O16" s="55"/>
      <c r="P16" s="55"/>
      <c r="Q16" s="55" t="s">
        <v>162</v>
      </c>
      <c r="R16" s="55"/>
      <c r="S16" s="55"/>
      <c r="T16" s="55" t="s">
        <v>37</v>
      </c>
      <c r="U16" s="55"/>
      <c r="V16" s="55"/>
    </row>
    <row r="17" spans="1:22" x14ac:dyDescent="0.25">
      <c r="A17" s="63">
        <v>17086</v>
      </c>
      <c r="B17" s="52" t="s">
        <v>77</v>
      </c>
      <c r="C17" s="52" t="s">
        <v>1181</v>
      </c>
      <c r="D17" s="53">
        <v>29271</v>
      </c>
      <c r="E17" s="53">
        <v>126547</v>
      </c>
      <c r="F17" s="52" t="s">
        <v>275</v>
      </c>
      <c r="G17" s="78" t="s">
        <v>280</v>
      </c>
      <c r="H17" s="55"/>
      <c r="I17" s="55"/>
      <c r="J17" s="55"/>
      <c r="K17" s="55"/>
      <c r="L17" s="55"/>
      <c r="M17" s="55" t="s">
        <v>280</v>
      </c>
      <c r="N17" s="55"/>
      <c r="O17" s="55"/>
      <c r="P17" s="55"/>
      <c r="Q17" s="55"/>
      <c r="R17" s="55"/>
      <c r="S17" s="55"/>
      <c r="T17" s="55"/>
      <c r="U17" s="55"/>
      <c r="V17" s="55"/>
    </row>
    <row r="18" spans="1:22" x14ac:dyDescent="0.25">
      <c r="A18" s="63">
        <v>17089</v>
      </c>
      <c r="B18" s="52" t="s">
        <v>77</v>
      </c>
      <c r="C18" s="52" t="s">
        <v>1182</v>
      </c>
      <c r="D18" s="53">
        <v>29472</v>
      </c>
      <c r="E18" s="53">
        <v>127039</v>
      </c>
      <c r="F18" s="52" t="s">
        <v>275</v>
      </c>
      <c r="G18" s="78">
        <f>SUM(H18+M18+O18+P18+Q18+S18+T18)</f>
        <v>544.5</v>
      </c>
      <c r="H18" s="55" t="s">
        <v>298</v>
      </c>
      <c r="I18" s="55"/>
      <c r="J18" s="55"/>
      <c r="K18" s="55"/>
      <c r="L18" s="55"/>
      <c r="M18" s="55" t="s">
        <v>943</v>
      </c>
      <c r="N18" s="55"/>
      <c r="O18" s="55" t="s">
        <v>493</v>
      </c>
      <c r="P18" s="55" t="s">
        <v>1425</v>
      </c>
      <c r="Q18" s="55" t="s">
        <v>40</v>
      </c>
      <c r="R18" s="55"/>
      <c r="S18" s="55" t="s">
        <v>1441</v>
      </c>
      <c r="T18" s="55" t="s">
        <v>668</v>
      </c>
      <c r="U18" s="55"/>
      <c r="V18" s="55"/>
    </row>
    <row r="19" spans="1:22" x14ac:dyDescent="0.25">
      <c r="A19" s="63">
        <v>17096</v>
      </c>
      <c r="B19" s="52" t="s">
        <v>78</v>
      </c>
      <c r="C19" s="52" t="s">
        <v>1183</v>
      </c>
      <c r="D19" s="53">
        <v>30367</v>
      </c>
      <c r="E19" s="53">
        <v>131680</v>
      </c>
      <c r="F19" s="52" t="s">
        <v>6</v>
      </c>
      <c r="G19" s="78">
        <f>SUM(H19+K19+L19+M19+O19+P19+Q19+S19+T19+V19)</f>
        <v>1466.75</v>
      </c>
      <c r="H19" s="55" t="s">
        <v>993</v>
      </c>
      <c r="I19" s="55"/>
      <c r="J19" s="55"/>
      <c r="K19" s="55" t="s">
        <v>142</v>
      </c>
      <c r="L19" s="55" t="s">
        <v>202</v>
      </c>
      <c r="M19" s="55" t="s">
        <v>1442</v>
      </c>
      <c r="N19" s="55"/>
      <c r="O19" s="55" t="s">
        <v>310</v>
      </c>
      <c r="P19" s="55" t="s">
        <v>1245</v>
      </c>
      <c r="Q19" s="55" t="s">
        <v>1244</v>
      </c>
      <c r="R19" s="55"/>
      <c r="S19" s="55" t="s">
        <v>200</v>
      </c>
      <c r="T19" s="55" t="s">
        <v>1339</v>
      </c>
      <c r="U19" s="55"/>
      <c r="V19" s="55" t="s">
        <v>688</v>
      </c>
    </row>
    <row r="20" spans="1:22" x14ac:dyDescent="0.25">
      <c r="A20" s="63">
        <v>17111</v>
      </c>
      <c r="B20" s="52" t="s">
        <v>103</v>
      </c>
      <c r="C20" s="52" t="s">
        <v>1184</v>
      </c>
      <c r="D20" s="53">
        <v>29376</v>
      </c>
      <c r="E20" s="53">
        <v>126589</v>
      </c>
      <c r="F20" s="52" t="s">
        <v>275</v>
      </c>
      <c r="G20" s="78" t="s">
        <v>42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 t="s">
        <v>42</v>
      </c>
      <c r="U20" s="55"/>
      <c r="V20" s="55"/>
    </row>
    <row r="21" spans="1:22" x14ac:dyDescent="0.25">
      <c r="A21" s="63">
        <v>17113</v>
      </c>
      <c r="B21" s="52" t="s">
        <v>217</v>
      </c>
      <c r="C21" s="52" t="s">
        <v>1185</v>
      </c>
      <c r="D21" s="53">
        <v>0</v>
      </c>
      <c r="E21" s="53">
        <v>0</v>
      </c>
      <c r="F21" s="52" t="s">
        <v>129</v>
      </c>
      <c r="G21" s="78">
        <f>SUM(M21+Q21+T21)</f>
        <v>20.75</v>
      </c>
      <c r="H21" s="55"/>
      <c r="I21" s="55"/>
      <c r="J21" s="55"/>
      <c r="K21" s="55"/>
      <c r="L21" s="55"/>
      <c r="M21" s="55" t="s">
        <v>55</v>
      </c>
      <c r="N21" s="55"/>
      <c r="O21" s="55"/>
      <c r="P21" s="55"/>
      <c r="Q21" s="55" t="s">
        <v>158</v>
      </c>
      <c r="R21" s="55"/>
      <c r="S21" s="55"/>
      <c r="T21" s="55" t="s">
        <v>346</v>
      </c>
      <c r="U21" s="55"/>
      <c r="V21" s="55"/>
    </row>
    <row r="22" spans="1:22" x14ac:dyDescent="0.25">
      <c r="A22" s="63">
        <v>17114</v>
      </c>
      <c r="B22" s="52" t="s">
        <v>78</v>
      </c>
      <c r="C22" s="52" t="s">
        <v>1186</v>
      </c>
      <c r="D22" s="53">
        <v>0</v>
      </c>
      <c r="E22" s="53">
        <v>0</v>
      </c>
      <c r="F22" s="52" t="s">
        <v>131</v>
      </c>
      <c r="G22" s="78">
        <f>SUM(H22+K22+M22+O22+Q22+T22)</f>
        <v>692.5</v>
      </c>
      <c r="H22" s="55" t="s">
        <v>1246</v>
      </c>
      <c r="I22" s="55"/>
      <c r="J22" s="55"/>
      <c r="K22" s="55" t="s">
        <v>147</v>
      </c>
      <c r="L22" s="55"/>
      <c r="M22" s="55" t="s">
        <v>1247</v>
      </c>
      <c r="N22" s="55"/>
      <c r="O22" s="55" t="s">
        <v>324</v>
      </c>
      <c r="P22" s="55"/>
      <c r="Q22" s="55" t="s">
        <v>143</v>
      </c>
      <c r="R22" s="55"/>
      <c r="S22" s="55"/>
      <c r="T22" s="55" t="s">
        <v>193</v>
      </c>
      <c r="U22" s="55"/>
      <c r="V22" s="55"/>
    </row>
    <row r="23" spans="1:22" x14ac:dyDescent="0.25">
      <c r="A23" s="63">
        <v>17115</v>
      </c>
      <c r="B23" s="52" t="s">
        <v>77</v>
      </c>
      <c r="C23" s="52" t="s">
        <v>1187</v>
      </c>
      <c r="D23" s="53">
        <v>29387</v>
      </c>
      <c r="E23" s="53">
        <v>126800</v>
      </c>
      <c r="F23" s="52" t="s">
        <v>275</v>
      </c>
      <c r="G23" s="78">
        <f>SUM(O23+T23)</f>
        <v>24</v>
      </c>
      <c r="H23" s="55"/>
      <c r="I23" s="55"/>
      <c r="J23" s="55"/>
      <c r="K23" s="55"/>
      <c r="L23" s="55"/>
      <c r="M23" s="55"/>
      <c r="N23" s="55"/>
      <c r="O23" s="55" t="s">
        <v>12</v>
      </c>
      <c r="P23" s="55"/>
      <c r="Q23" s="55"/>
      <c r="R23" s="55"/>
      <c r="S23" s="55"/>
      <c r="T23" s="55" t="s">
        <v>14</v>
      </c>
      <c r="U23" s="55"/>
      <c r="V23" s="55"/>
    </row>
    <row r="24" spans="1:22" x14ac:dyDescent="0.25">
      <c r="A24" s="63">
        <v>17121</v>
      </c>
      <c r="B24" s="52" t="s">
        <v>78</v>
      </c>
      <c r="C24" s="52" t="s">
        <v>1188</v>
      </c>
      <c r="D24" s="53">
        <v>29425</v>
      </c>
      <c r="E24" s="53">
        <v>0</v>
      </c>
      <c r="F24" s="52" t="s">
        <v>129</v>
      </c>
      <c r="G24" s="78" t="s">
        <v>175</v>
      </c>
      <c r="H24" s="55"/>
      <c r="I24" s="55"/>
      <c r="J24" s="55"/>
      <c r="K24" s="55"/>
      <c r="L24" s="55"/>
      <c r="M24" s="55" t="s">
        <v>175</v>
      </c>
      <c r="N24" s="55"/>
      <c r="O24" s="55"/>
      <c r="P24" s="55"/>
      <c r="Q24" s="55"/>
      <c r="R24" s="55"/>
      <c r="S24" s="55"/>
      <c r="T24" s="55"/>
      <c r="U24" s="55"/>
      <c r="V24" s="55"/>
    </row>
    <row r="25" spans="1:22" x14ac:dyDescent="0.25">
      <c r="A25" s="63">
        <v>17129</v>
      </c>
      <c r="B25" s="52" t="s">
        <v>89</v>
      </c>
      <c r="C25" s="52" t="s">
        <v>1189</v>
      </c>
      <c r="D25" s="53">
        <v>29447</v>
      </c>
      <c r="E25" s="53">
        <v>126786</v>
      </c>
      <c r="F25" s="52" t="s">
        <v>275</v>
      </c>
      <c r="G25" s="78">
        <f>SUM(H25+S25+T25)</f>
        <v>32.75</v>
      </c>
      <c r="H25" s="55" t="s">
        <v>60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 t="s">
        <v>62</v>
      </c>
      <c r="T25" s="55" t="s">
        <v>319</v>
      </c>
      <c r="U25" s="55"/>
      <c r="V25" s="55"/>
    </row>
    <row r="26" spans="1:22" x14ac:dyDescent="0.25">
      <c r="A26" s="63">
        <v>17147</v>
      </c>
      <c r="B26" s="52" t="s">
        <v>78</v>
      </c>
      <c r="C26" s="52" t="s">
        <v>1190</v>
      </c>
      <c r="D26" s="53">
        <v>28765</v>
      </c>
      <c r="E26" s="53">
        <v>127055</v>
      </c>
      <c r="F26" s="52" t="s">
        <v>6</v>
      </c>
      <c r="G26" s="78">
        <f>SUM(Q26+V26)</f>
        <v>88</v>
      </c>
      <c r="H26" s="55"/>
      <c r="I26" s="55"/>
      <c r="J26" s="55"/>
      <c r="K26" s="55"/>
      <c r="L26" s="55"/>
      <c r="M26" s="55"/>
      <c r="N26" s="55"/>
      <c r="O26" s="55"/>
      <c r="P26" s="55"/>
      <c r="Q26" s="55" t="s">
        <v>133</v>
      </c>
      <c r="R26" s="55"/>
      <c r="S26" s="55"/>
      <c r="T26" s="55"/>
      <c r="U26" s="55"/>
      <c r="V26" s="55" t="s">
        <v>1345</v>
      </c>
    </row>
    <row r="27" spans="1:22" x14ac:dyDescent="0.25">
      <c r="A27" s="63">
        <v>17157</v>
      </c>
      <c r="B27" s="52" t="s">
        <v>1163</v>
      </c>
      <c r="C27" s="52" t="s">
        <v>1191</v>
      </c>
      <c r="D27" s="53">
        <v>29491</v>
      </c>
      <c r="E27" s="53">
        <v>126708</v>
      </c>
      <c r="F27" s="52" t="s">
        <v>275</v>
      </c>
      <c r="G27" s="7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5">
      <c r="A28" s="63">
        <v>17158</v>
      </c>
      <c r="B28" s="52" t="s">
        <v>225</v>
      </c>
      <c r="C28" s="52" t="s">
        <v>1192</v>
      </c>
      <c r="D28" s="53">
        <v>29587</v>
      </c>
      <c r="E28" s="53">
        <v>127029</v>
      </c>
      <c r="F28" s="52" t="s">
        <v>275</v>
      </c>
      <c r="G28" s="78">
        <f>SUM(M28+O28+Q28+S28+T28+V28)</f>
        <v>383.75</v>
      </c>
      <c r="H28" s="55"/>
      <c r="I28" s="55"/>
      <c r="J28" s="55"/>
      <c r="K28" s="55"/>
      <c r="L28" s="55"/>
      <c r="M28" s="55" t="s">
        <v>1154</v>
      </c>
      <c r="N28" s="55"/>
      <c r="O28" s="55" t="s">
        <v>14</v>
      </c>
      <c r="P28" s="55"/>
      <c r="Q28" s="55" t="s">
        <v>782</v>
      </c>
      <c r="R28" s="55"/>
      <c r="S28" s="55" t="s">
        <v>328</v>
      </c>
      <c r="T28" s="55" t="s">
        <v>1248</v>
      </c>
      <c r="U28" s="55"/>
      <c r="V28" s="55" t="s">
        <v>513</v>
      </c>
    </row>
    <row r="29" spans="1:22" x14ac:dyDescent="0.25">
      <c r="A29" s="63">
        <v>17168</v>
      </c>
      <c r="B29" s="52" t="s">
        <v>105</v>
      </c>
      <c r="C29" s="52" t="s">
        <v>1193</v>
      </c>
      <c r="D29" s="53">
        <v>0</v>
      </c>
      <c r="E29" s="53">
        <v>0</v>
      </c>
      <c r="F29" s="52" t="s">
        <v>6</v>
      </c>
      <c r="G29" s="78">
        <f>SUM(H29+O29+Q29+V29)</f>
        <v>143.5</v>
      </c>
      <c r="H29" s="55" t="s">
        <v>517</v>
      </c>
      <c r="I29" s="55"/>
      <c r="J29" s="55"/>
      <c r="K29" s="55"/>
      <c r="L29" s="55"/>
      <c r="M29" s="55"/>
      <c r="N29" s="55"/>
      <c r="O29" s="55" t="s">
        <v>147</v>
      </c>
      <c r="P29" s="55"/>
      <c r="Q29" s="55" t="s">
        <v>1443</v>
      </c>
      <c r="R29" s="55"/>
      <c r="S29" s="55"/>
      <c r="T29" s="55"/>
      <c r="U29" s="55"/>
      <c r="V29" s="55" t="s">
        <v>516</v>
      </c>
    </row>
    <row r="30" spans="1:22" x14ac:dyDescent="0.25">
      <c r="A30" s="63">
        <v>17174</v>
      </c>
      <c r="B30" s="52" t="s">
        <v>1164</v>
      </c>
      <c r="C30" s="52" t="s">
        <v>1194</v>
      </c>
      <c r="D30" s="53">
        <v>29555</v>
      </c>
      <c r="E30" s="53">
        <v>126726</v>
      </c>
      <c r="F30" s="52" t="s">
        <v>275</v>
      </c>
      <c r="G30" s="78" t="s">
        <v>280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 t="s">
        <v>280</v>
      </c>
    </row>
    <row r="31" spans="1:22" x14ac:dyDescent="0.25">
      <c r="A31" s="63">
        <v>17177</v>
      </c>
      <c r="B31" s="52" t="s">
        <v>89</v>
      </c>
      <c r="C31" s="52" t="s">
        <v>1195</v>
      </c>
      <c r="D31" s="53">
        <v>30306</v>
      </c>
      <c r="E31" s="53">
        <v>127173</v>
      </c>
      <c r="F31" s="52" t="s">
        <v>275</v>
      </c>
      <c r="G31" s="78">
        <f>SUM(M31+O31+T31+V31)</f>
        <v>68.5</v>
      </c>
      <c r="H31" s="55"/>
      <c r="I31" s="55"/>
      <c r="J31" s="55"/>
      <c r="K31" s="55"/>
      <c r="L31" s="55"/>
      <c r="M31" s="55" t="s">
        <v>43</v>
      </c>
      <c r="N31" s="55"/>
      <c r="O31" s="55" t="s">
        <v>132</v>
      </c>
      <c r="P31" s="55"/>
      <c r="Q31" s="55"/>
      <c r="R31" s="55"/>
      <c r="S31" s="55"/>
      <c r="T31" s="55" t="s">
        <v>433</v>
      </c>
      <c r="U31" s="55"/>
      <c r="V31" s="55" t="s">
        <v>432</v>
      </c>
    </row>
    <row r="32" spans="1:22" x14ac:dyDescent="0.25">
      <c r="A32" s="63">
        <v>17180</v>
      </c>
      <c r="B32" s="52" t="s">
        <v>223</v>
      </c>
      <c r="C32" s="52" t="s">
        <v>1196</v>
      </c>
      <c r="D32" s="53">
        <v>29545</v>
      </c>
      <c r="E32" s="53">
        <v>126811</v>
      </c>
      <c r="F32" s="52" t="s">
        <v>275</v>
      </c>
      <c r="G32" s="78" t="s">
        <v>329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 t="s">
        <v>329</v>
      </c>
      <c r="U32" s="53"/>
      <c r="V32" s="55"/>
    </row>
    <row r="33" spans="1:22" x14ac:dyDescent="0.25">
      <c r="A33" s="63">
        <v>17206</v>
      </c>
      <c r="B33" s="52" t="s">
        <v>1013</v>
      </c>
      <c r="C33" s="52" t="s">
        <v>1197</v>
      </c>
      <c r="D33" s="53">
        <v>29604</v>
      </c>
      <c r="E33" s="53">
        <v>126983</v>
      </c>
      <c r="F33" s="52" t="s">
        <v>275</v>
      </c>
      <c r="G33" s="78" t="s">
        <v>133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 t="s">
        <v>133</v>
      </c>
      <c r="V33" s="55"/>
    </row>
    <row r="34" spans="1:22" x14ac:dyDescent="0.25">
      <c r="A34" s="63">
        <v>17210</v>
      </c>
      <c r="B34" s="52" t="s">
        <v>78</v>
      </c>
      <c r="C34" s="52" t="s">
        <v>1198</v>
      </c>
      <c r="D34" s="53">
        <v>29624</v>
      </c>
      <c r="E34" s="53">
        <v>126792</v>
      </c>
      <c r="F34" s="52" t="s">
        <v>275</v>
      </c>
      <c r="G34" s="78">
        <f>SUM(S34+T34)</f>
        <v>8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 t="s">
        <v>132</v>
      </c>
      <c r="T34" s="55" t="s">
        <v>132</v>
      </c>
      <c r="U34" s="53"/>
      <c r="V34" s="55"/>
    </row>
    <row r="35" spans="1:22" x14ac:dyDescent="0.25">
      <c r="A35" s="63">
        <v>17212</v>
      </c>
      <c r="B35" s="52" t="s">
        <v>98</v>
      </c>
      <c r="C35" s="52" t="s">
        <v>1199</v>
      </c>
      <c r="D35" s="53">
        <v>28581</v>
      </c>
      <c r="E35" s="53">
        <v>128044</v>
      </c>
      <c r="F35" s="52" t="s">
        <v>275</v>
      </c>
      <c r="G35" s="78">
        <f>SUM(M35+O35+T35+V35)</f>
        <v>45.25</v>
      </c>
      <c r="H35" s="55"/>
      <c r="I35" s="55"/>
      <c r="J35" s="55"/>
      <c r="K35" s="55"/>
      <c r="L35" s="55"/>
      <c r="M35" s="55" t="s">
        <v>44</v>
      </c>
      <c r="N35" s="55"/>
      <c r="O35" s="55" t="s">
        <v>408</v>
      </c>
      <c r="P35" s="55"/>
      <c r="Q35" s="55"/>
      <c r="R35" s="55"/>
      <c r="S35" s="55"/>
      <c r="T35" s="55" t="s">
        <v>192</v>
      </c>
      <c r="U35" s="55"/>
      <c r="V35" s="55" t="s">
        <v>142</v>
      </c>
    </row>
    <row r="36" spans="1:22" x14ac:dyDescent="0.25">
      <c r="A36" s="63">
        <v>17213</v>
      </c>
      <c r="B36" s="52" t="s">
        <v>78</v>
      </c>
      <c r="C36" s="52" t="s">
        <v>1200</v>
      </c>
      <c r="D36" s="53">
        <v>0</v>
      </c>
      <c r="E36" s="53">
        <v>0</v>
      </c>
      <c r="F36" s="52" t="s">
        <v>6</v>
      </c>
      <c r="G36" s="78">
        <f>SUM(H36+K36+M36+N36+O36+Q36+T36+V36)</f>
        <v>657</v>
      </c>
      <c r="H36" s="55" t="s">
        <v>432</v>
      </c>
      <c r="I36" s="55"/>
      <c r="J36" s="55"/>
      <c r="K36" s="55" t="s">
        <v>132</v>
      </c>
      <c r="L36" s="55"/>
      <c r="M36" s="55" t="s">
        <v>1461</v>
      </c>
      <c r="N36" s="55" t="s">
        <v>194</v>
      </c>
      <c r="O36" s="55" t="s">
        <v>285</v>
      </c>
      <c r="P36" s="55"/>
      <c r="Q36" s="55" t="s">
        <v>1445</v>
      </c>
      <c r="R36" s="55"/>
      <c r="S36" s="55"/>
      <c r="T36" s="55" t="s">
        <v>289</v>
      </c>
      <c r="U36" s="55"/>
      <c r="V36" s="55" t="s">
        <v>1444</v>
      </c>
    </row>
    <row r="37" spans="1:22" x14ac:dyDescent="0.25">
      <c r="A37" s="63">
        <v>17214</v>
      </c>
      <c r="B37" s="52" t="s">
        <v>223</v>
      </c>
      <c r="C37" s="52" t="s">
        <v>1394</v>
      </c>
      <c r="D37" s="53">
        <v>30416</v>
      </c>
      <c r="E37" s="53">
        <v>128145</v>
      </c>
      <c r="F37" s="52" t="s">
        <v>6</v>
      </c>
      <c r="G37" s="78">
        <f>SUM(H37+J37+M37+Q37+S37+T37)</f>
        <v>95.25</v>
      </c>
      <c r="H37" s="55" t="s">
        <v>397</v>
      </c>
      <c r="I37" s="55"/>
      <c r="J37" s="55" t="s">
        <v>56</v>
      </c>
      <c r="K37" s="55"/>
      <c r="L37" s="55"/>
      <c r="M37" s="55" t="s">
        <v>175</v>
      </c>
      <c r="N37" s="55"/>
      <c r="O37" s="55"/>
      <c r="P37" s="55"/>
      <c r="Q37" s="55" t="s">
        <v>184</v>
      </c>
      <c r="R37" s="55"/>
      <c r="S37" s="55" t="s">
        <v>162</v>
      </c>
      <c r="T37" s="55" t="s">
        <v>284</v>
      </c>
      <c r="U37" s="55"/>
      <c r="V37" s="55"/>
    </row>
    <row r="38" spans="1:22" x14ac:dyDescent="0.25">
      <c r="A38" s="63">
        <v>17223</v>
      </c>
      <c r="B38" s="52" t="s">
        <v>78</v>
      </c>
      <c r="C38" s="52" t="s">
        <v>1201</v>
      </c>
      <c r="D38" s="53">
        <v>33166</v>
      </c>
      <c r="E38" s="53">
        <v>0</v>
      </c>
      <c r="F38" s="52" t="s">
        <v>570</v>
      </c>
      <c r="G38" s="78" t="s">
        <v>180</v>
      </c>
      <c r="H38" s="55" t="s">
        <v>158</v>
      </c>
      <c r="I38" s="55"/>
      <c r="J38" s="55"/>
      <c r="K38" s="55"/>
      <c r="L38" s="55"/>
      <c r="M38" s="55" t="s">
        <v>667</v>
      </c>
      <c r="N38" s="55"/>
      <c r="O38" s="55"/>
      <c r="P38" s="55" t="s">
        <v>414</v>
      </c>
      <c r="Q38" s="55" t="s">
        <v>142</v>
      </c>
      <c r="R38" s="55"/>
      <c r="S38" s="55"/>
      <c r="T38" s="55"/>
      <c r="U38" s="55"/>
      <c r="V38" s="55"/>
    </row>
    <row r="39" spans="1:22" x14ac:dyDescent="0.25">
      <c r="A39" s="63">
        <v>17224</v>
      </c>
      <c r="B39" s="52" t="s">
        <v>96</v>
      </c>
      <c r="C39" s="52" t="s">
        <v>1202</v>
      </c>
      <c r="D39" s="53">
        <v>29637</v>
      </c>
      <c r="E39" s="53">
        <v>126803</v>
      </c>
      <c r="F39" s="52" t="s">
        <v>275</v>
      </c>
      <c r="G39" s="78" t="s">
        <v>59</v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 t="s">
        <v>59</v>
      </c>
      <c r="U39" s="55"/>
      <c r="V39" s="55"/>
    </row>
    <row r="40" spans="1:22" x14ac:dyDescent="0.25">
      <c r="A40" s="63">
        <v>17228</v>
      </c>
      <c r="B40" s="52" t="s">
        <v>934</v>
      </c>
      <c r="C40" s="52" t="s">
        <v>1203</v>
      </c>
      <c r="D40" s="53">
        <v>29665</v>
      </c>
      <c r="E40" s="53">
        <v>126941</v>
      </c>
      <c r="F40" s="52" t="s">
        <v>275</v>
      </c>
      <c r="G40" s="78" t="s">
        <v>42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 t="s">
        <v>42</v>
      </c>
    </row>
    <row r="41" spans="1:22" x14ac:dyDescent="0.25">
      <c r="A41" s="63">
        <v>17229</v>
      </c>
      <c r="B41" s="52" t="s">
        <v>78</v>
      </c>
      <c r="C41" s="52" t="s">
        <v>1205</v>
      </c>
      <c r="D41" s="53">
        <v>29317</v>
      </c>
      <c r="E41" s="53">
        <v>127417</v>
      </c>
      <c r="F41" s="52" t="s">
        <v>6</v>
      </c>
      <c r="G41" s="78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</row>
    <row r="42" spans="1:22" x14ac:dyDescent="0.25">
      <c r="A42" s="63">
        <v>17230</v>
      </c>
      <c r="B42" s="52" t="s">
        <v>78</v>
      </c>
      <c r="C42" s="52" t="s">
        <v>1204</v>
      </c>
      <c r="D42" s="53">
        <v>29319</v>
      </c>
      <c r="E42" s="53">
        <v>0</v>
      </c>
      <c r="F42" s="52" t="s">
        <v>129</v>
      </c>
      <c r="G42" s="78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</row>
    <row r="43" spans="1:22" x14ac:dyDescent="0.25">
      <c r="A43" s="63">
        <v>17235</v>
      </c>
      <c r="B43" s="52" t="s">
        <v>227</v>
      </c>
      <c r="C43" s="52" t="s">
        <v>1206</v>
      </c>
      <c r="D43" s="53">
        <v>29610</v>
      </c>
      <c r="E43" s="53">
        <v>127049</v>
      </c>
      <c r="F43" s="52" t="s">
        <v>275</v>
      </c>
      <c r="G43" s="78" t="s">
        <v>927</v>
      </c>
      <c r="H43" s="55" t="s">
        <v>327</v>
      </c>
      <c r="I43" s="55"/>
      <c r="J43" s="55" t="s">
        <v>397</v>
      </c>
      <c r="K43" s="55"/>
      <c r="L43" s="55"/>
      <c r="M43" s="55" t="s">
        <v>42</v>
      </c>
      <c r="N43" s="55"/>
      <c r="O43" s="55"/>
      <c r="P43" s="55"/>
      <c r="Q43" s="55"/>
      <c r="R43" s="55"/>
      <c r="S43" s="55"/>
      <c r="T43" s="55"/>
      <c r="U43" s="55"/>
      <c r="V43" s="55"/>
    </row>
    <row r="44" spans="1:22" x14ac:dyDescent="0.25">
      <c r="A44" s="63">
        <v>17237</v>
      </c>
      <c r="B44" s="52" t="s">
        <v>450</v>
      </c>
      <c r="C44" s="52" t="s">
        <v>1207</v>
      </c>
      <c r="D44" s="53">
        <v>29375</v>
      </c>
      <c r="E44" s="53">
        <v>127017</v>
      </c>
      <c r="F44" s="52" t="s">
        <v>1228</v>
      </c>
      <c r="G44" s="78" t="s">
        <v>588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 t="s">
        <v>588</v>
      </c>
      <c r="V44" s="55"/>
    </row>
    <row r="45" spans="1:22" x14ac:dyDescent="0.25">
      <c r="A45" s="63">
        <v>17246</v>
      </c>
      <c r="B45" s="52" t="s">
        <v>225</v>
      </c>
      <c r="C45" s="52" t="s">
        <v>1208</v>
      </c>
      <c r="D45" s="53">
        <v>27111</v>
      </c>
      <c r="E45" s="53">
        <v>127037</v>
      </c>
      <c r="F45" s="52" t="s">
        <v>275</v>
      </c>
      <c r="G45" s="78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</row>
    <row r="46" spans="1:22" x14ac:dyDescent="0.25">
      <c r="A46" s="63">
        <v>17247</v>
      </c>
      <c r="B46" s="52" t="s">
        <v>90</v>
      </c>
      <c r="C46" s="52" t="s">
        <v>1209</v>
      </c>
      <c r="D46" s="53">
        <v>0</v>
      </c>
      <c r="E46" s="53">
        <v>0</v>
      </c>
      <c r="F46" s="52" t="s">
        <v>6</v>
      </c>
      <c r="G46" s="78" t="s">
        <v>292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 t="s">
        <v>43</v>
      </c>
      <c r="T46" s="55" t="s">
        <v>36</v>
      </c>
      <c r="U46" s="55"/>
      <c r="V46" s="55" t="s">
        <v>133</v>
      </c>
    </row>
    <row r="47" spans="1:22" x14ac:dyDescent="0.25">
      <c r="A47" s="63">
        <v>17248</v>
      </c>
      <c r="B47" s="52" t="s">
        <v>1165</v>
      </c>
      <c r="C47" s="52" t="s">
        <v>1210</v>
      </c>
      <c r="D47" s="53">
        <v>26826</v>
      </c>
      <c r="E47" s="53">
        <v>129182</v>
      </c>
      <c r="F47" s="52" t="s">
        <v>275</v>
      </c>
      <c r="G47" s="78" t="s">
        <v>1230</v>
      </c>
      <c r="H47" s="55" t="s">
        <v>501</v>
      </c>
      <c r="I47" s="55"/>
      <c r="J47" s="55"/>
      <c r="K47" s="55"/>
      <c r="L47" s="55"/>
      <c r="M47" s="55" t="s">
        <v>500</v>
      </c>
      <c r="N47" s="55"/>
      <c r="O47" s="55" t="s">
        <v>42</v>
      </c>
      <c r="P47" s="55" t="s">
        <v>1249</v>
      </c>
      <c r="Q47" s="55" t="s">
        <v>292</v>
      </c>
      <c r="R47" s="55"/>
      <c r="S47" s="55" t="s">
        <v>154</v>
      </c>
      <c r="T47" s="55" t="s">
        <v>520</v>
      </c>
      <c r="U47" s="55"/>
      <c r="V47" s="55" t="s">
        <v>202</v>
      </c>
    </row>
    <row r="48" spans="1:22" x14ac:dyDescent="0.25">
      <c r="A48" s="63">
        <v>17257</v>
      </c>
      <c r="B48" s="52" t="s">
        <v>1161</v>
      </c>
      <c r="C48" s="52" t="s">
        <v>1211</v>
      </c>
      <c r="D48" s="53">
        <v>29721</v>
      </c>
      <c r="E48" s="53">
        <v>127056</v>
      </c>
      <c r="F48" s="52" t="s">
        <v>275</v>
      </c>
      <c r="G48" s="78" t="s">
        <v>1231</v>
      </c>
      <c r="H48" s="55" t="s">
        <v>203</v>
      </c>
      <c r="I48" s="55" t="s">
        <v>202</v>
      </c>
      <c r="J48" s="55"/>
      <c r="K48" s="55"/>
      <c r="L48" s="55"/>
      <c r="M48" s="55" t="s">
        <v>158</v>
      </c>
      <c r="N48" s="55"/>
      <c r="O48" s="55" t="s">
        <v>429</v>
      </c>
      <c r="P48" s="55"/>
      <c r="Q48" s="55"/>
      <c r="R48" s="55"/>
      <c r="S48" s="55" t="s">
        <v>41</v>
      </c>
      <c r="T48" s="55" t="s">
        <v>311</v>
      </c>
      <c r="U48" s="55"/>
      <c r="V48" s="55"/>
    </row>
    <row r="49" spans="1:22" x14ac:dyDescent="0.25">
      <c r="A49" s="63">
        <v>17258</v>
      </c>
      <c r="B49" s="52" t="s">
        <v>1166</v>
      </c>
      <c r="C49" s="52" t="s">
        <v>1212</v>
      </c>
      <c r="D49" s="53">
        <v>29660</v>
      </c>
      <c r="E49" s="53">
        <v>127481</v>
      </c>
      <c r="F49" s="52" t="s">
        <v>275</v>
      </c>
      <c r="G49" s="78" t="s">
        <v>1232</v>
      </c>
      <c r="H49" s="55"/>
      <c r="I49" s="55"/>
      <c r="J49" s="55"/>
      <c r="K49" s="55"/>
      <c r="L49" s="55"/>
      <c r="M49" s="55"/>
      <c r="N49" s="55"/>
      <c r="O49" s="55" t="s">
        <v>13</v>
      </c>
      <c r="P49" s="55"/>
      <c r="Q49" s="55"/>
      <c r="R49" s="55"/>
      <c r="S49" s="55" t="s">
        <v>1250</v>
      </c>
      <c r="T49" s="55" t="s">
        <v>311</v>
      </c>
      <c r="U49" s="55"/>
      <c r="V49" s="55"/>
    </row>
    <row r="50" spans="1:22" x14ac:dyDescent="0.25">
      <c r="A50" s="63">
        <v>17259</v>
      </c>
      <c r="B50" s="52" t="s">
        <v>78</v>
      </c>
      <c r="C50" s="52" t="s">
        <v>1213</v>
      </c>
      <c r="D50" s="53">
        <v>29852</v>
      </c>
      <c r="E50" s="53">
        <v>127343</v>
      </c>
      <c r="F50" s="52" t="s">
        <v>275</v>
      </c>
      <c r="G50" s="78" t="s">
        <v>1084</v>
      </c>
      <c r="H50" s="55" t="s">
        <v>42</v>
      </c>
      <c r="I50" s="55"/>
      <c r="J50" s="55"/>
      <c r="K50" s="55"/>
      <c r="L50" s="55"/>
      <c r="M50" s="55" t="s">
        <v>296</v>
      </c>
      <c r="N50" s="55"/>
      <c r="O50" s="55"/>
      <c r="P50" s="55"/>
      <c r="Q50" s="55"/>
      <c r="R50" s="55"/>
      <c r="S50" s="55"/>
      <c r="T50" s="55" t="s">
        <v>606</v>
      </c>
      <c r="U50" s="55"/>
      <c r="V50" s="55" t="s">
        <v>14</v>
      </c>
    </row>
    <row r="51" spans="1:22" x14ac:dyDescent="0.25">
      <c r="A51" s="63">
        <v>17260</v>
      </c>
      <c r="B51" s="52" t="s">
        <v>1167</v>
      </c>
      <c r="C51" s="52" t="s">
        <v>1214</v>
      </c>
      <c r="D51" s="53">
        <v>29402</v>
      </c>
      <c r="E51" s="53">
        <v>127010</v>
      </c>
      <c r="F51" s="52" t="s">
        <v>275</v>
      </c>
      <c r="G51" s="78" t="s">
        <v>414</v>
      </c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 t="s">
        <v>414</v>
      </c>
      <c r="U51" s="55"/>
      <c r="V51" s="55"/>
    </row>
    <row r="52" spans="1:22" x14ac:dyDescent="0.25">
      <c r="A52" s="63">
        <v>17262</v>
      </c>
      <c r="B52" s="52" t="s">
        <v>364</v>
      </c>
      <c r="C52" s="52" t="s">
        <v>1215</v>
      </c>
      <c r="D52" s="53">
        <v>29712</v>
      </c>
      <c r="E52" s="53">
        <v>0</v>
      </c>
      <c r="F52" s="52" t="s">
        <v>275</v>
      </c>
      <c r="G52" s="78"/>
      <c r="H52" s="55"/>
      <c r="I52" s="55"/>
      <c r="J52" s="55"/>
      <c r="K52" s="55"/>
      <c r="L52" s="53"/>
      <c r="M52" s="53"/>
      <c r="N52" s="53"/>
      <c r="O52" s="53"/>
      <c r="P52" s="53"/>
      <c r="Q52" s="53"/>
      <c r="R52" s="53"/>
      <c r="S52" s="53"/>
      <c r="T52" s="53"/>
      <c r="U52" s="55"/>
      <c r="V52" s="55"/>
    </row>
    <row r="53" spans="1:22" x14ac:dyDescent="0.25">
      <c r="A53" s="63">
        <v>17283</v>
      </c>
      <c r="B53" s="52" t="s">
        <v>107</v>
      </c>
      <c r="C53" s="52" t="s">
        <v>1216</v>
      </c>
      <c r="D53" s="53">
        <v>30258</v>
      </c>
      <c r="E53" s="53">
        <v>128276</v>
      </c>
      <c r="F53" s="52" t="s">
        <v>275</v>
      </c>
      <c r="G53" s="78" t="s">
        <v>779</v>
      </c>
      <c r="H53" s="55"/>
      <c r="I53" s="55"/>
      <c r="J53" s="55"/>
      <c r="K53" s="55"/>
      <c r="L53" s="55"/>
      <c r="M53" s="55" t="s">
        <v>1234</v>
      </c>
      <c r="N53" s="55"/>
      <c r="O53" s="55" t="s">
        <v>132</v>
      </c>
      <c r="P53" s="55"/>
      <c r="Q53" s="55" t="s">
        <v>43</v>
      </c>
      <c r="R53" s="55"/>
      <c r="S53" s="55" t="s">
        <v>1251</v>
      </c>
      <c r="T53" s="55" t="s">
        <v>495</v>
      </c>
      <c r="U53" s="55"/>
      <c r="V53" s="55" t="s">
        <v>196</v>
      </c>
    </row>
    <row r="54" spans="1:22" x14ac:dyDescent="0.25">
      <c r="A54" s="63">
        <v>17284</v>
      </c>
      <c r="B54" s="52" t="s">
        <v>78</v>
      </c>
      <c r="C54" s="52" t="s">
        <v>1217</v>
      </c>
      <c r="D54" s="53">
        <v>0</v>
      </c>
      <c r="E54" s="53">
        <v>0</v>
      </c>
      <c r="F54" s="52" t="s">
        <v>129</v>
      </c>
      <c r="G54" s="78" t="s">
        <v>161</v>
      </c>
      <c r="H54" s="55"/>
      <c r="I54" s="55"/>
      <c r="J54" s="55"/>
      <c r="K54" s="55"/>
      <c r="L54" s="55"/>
      <c r="M54" s="55" t="s">
        <v>161</v>
      </c>
      <c r="N54" s="55"/>
      <c r="O54" s="55"/>
      <c r="P54" s="55"/>
      <c r="Q54" s="55"/>
      <c r="R54" s="55"/>
      <c r="S54" s="55"/>
      <c r="T54" s="55"/>
      <c r="U54" s="55"/>
      <c r="V54" s="55"/>
    </row>
    <row r="55" spans="1:22" x14ac:dyDescent="0.25">
      <c r="A55" s="63">
        <v>17345</v>
      </c>
      <c r="B55" s="52" t="s">
        <v>77</v>
      </c>
      <c r="C55" s="52" t="s">
        <v>1380</v>
      </c>
      <c r="D55" s="53">
        <v>30362</v>
      </c>
      <c r="E55" s="53">
        <v>128715</v>
      </c>
      <c r="F55" s="52" t="s">
        <v>275</v>
      </c>
      <c r="G55" s="78" t="s">
        <v>925</v>
      </c>
      <c r="H55" s="55" t="s">
        <v>438</v>
      </c>
      <c r="I55" s="55"/>
      <c r="J55" s="55"/>
      <c r="K55" s="55"/>
      <c r="L55" s="55"/>
      <c r="M55" s="55" t="s">
        <v>147</v>
      </c>
      <c r="N55" s="55"/>
      <c r="O55" s="55"/>
      <c r="P55" s="55"/>
      <c r="Q55" s="55" t="s">
        <v>133</v>
      </c>
      <c r="R55" s="55"/>
      <c r="S55" s="55" t="s">
        <v>44</v>
      </c>
      <c r="T55" s="55" t="s">
        <v>185</v>
      </c>
      <c r="U55" s="55"/>
      <c r="V55" s="55" t="s">
        <v>1446</v>
      </c>
    </row>
    <row r="56" spans="1:22" x14ac:dyDescent="0.25">
      <c r="A56" s="63">
        <v>17347</v>
      </c>
      <c r="B56" s="52" t="s">
        <v>225</v>
      </c>
      <c r="C56" s="52" t="s">
        <v>1218</v>
      </c>
      <c r="D56" s="53">
        <v>29866</v>
      </c>
      <c r="E56" s="53">
        <v>0</v>
      </c>
      <c r="F56" s="52" t="s">
        <v>275</v>
      </c>
      <c r="G56" s="78" t="s">
        <v>350</v>
      </c>
      <c r="H56" s="55" t="s">
        <v>848</v>
      </c>
      <c r="I56" s="55" t="s">
        <v>65</v>
      </c>
      <c r="J56" s="55"/>
      <c r="K56" s="55"/>
      <c r="L56" s="55"/>
      <c r="M56" s="55"/>
      <c r="N56" s="55"/>
      <c r="O56" s="55"/>
      <c r="P56" s="55"/>
      <c r="Q56" s="55"/>
      <c r="R56" s="55" t="s">
        <v>325</v>
      </c>
      <c r="S56" s="55"/>
      <c r="T56" s="55"/>
      <c r="U56" s="55"/>
      <c r="V56" s="55"/>
    </row>
    <row r="57" spans="1:22" x14ac:dyDescent="0.25">
      <c r="A57" s="63">
        <v>17348</v>
      </c>
      <c r="B57" s="52" t="s">
        <v>219</v>
      </c>
      <c r="C57" s="52" t="s">
        <v>1219</v>
      </c>
      <c r="D57" s="53">
        <v>29706</v>
      </c>
      <c r="E57" s="53">
        <v>0</v>
      </c>
      <c r="F57" s="52" t="s">
        <v>275</v>
      </c>
      <c r="G57" s="78" t="s">
        <v>1233</v>
      </c>
      <c r="H57" s="55" t="s">
        <v>175</v>
      </c>
      <c r="I57" s="55" t="s">
        <v>295</v>
      </c>
      <c r="J57" s="55"/>
      <c r="K57" s="55"/>
      <c r="L57" s="55"/>
      <c r="M57" s="55"/>
      <c r="N57" s="55"/>
      <c r="O57" s="55" t="s">
        <v>65</v>
      </c>
      <c r="P57" s="55"/>
      <c r="Q57" s="55"/>
      <c r="R57" s="55"/>
      <c r="S57" s="55" t="s">
        <v>158</v>
      </c>
      <c r="T57" s="55"/>
      <c r="U57" s="55"/>
      <c r="V57" s="55" t="s">
        <v>56</v>
      </c>
    </row>
    <row r="58" spans="1:22" x14ac:dyDescent="0.25">
      <c r="A58" s="63">
        <v>17349</v>
      </c>
      <c r="B58" s="52" t="s">
        <v>1161</v>
      </c>
      <c r="C58" s="52" t="s">
        <v>1221</v>
      </c>
      <c r="D58" s="53">
        <v>30016</v>
      </c>
      <c r="E58" s="53">
        <v>0</v>
      </c>
      <c r="F58" s="52" t="s">
        <v>275</v>
      </c>
      <c r="G58" s="78" t="s">
        <v>427</v>
      </c>
      <c r="H58" s="55"/>
      <c r="I58" s="55" t="s">
        <v>856</v>
      </c>
      <c r="J58" s="55"/>
      <c r="K58" s="55"/>
      <c r="L58" s="55"/>
      <c r="M58" s="55"/>
      <c r="N58" s="55"/>
      <c r="O58" s="55" t="s">
        <v>433</v>
      </c>
      <c r="P58" s="55"/>
      <c r="Q58" s="55"/>
      <c r="R58" s="55"/>
      <c r="S58" s="55"/>
      <c r="T58" s="55"/>
      <c r="U58" s="55"/>
      <c r="V58" s="55"/>
    </row>
    <row r="59" spans="1:22" x14ac:dyDescent="0.25">
      <c r="A59" s="63">
        <v>17353</v>
      </c>
      <c r="B59" s="52" t="s">
        <v>87</v>
      </c>
      <c r="C59" s="52" t="s">
        <v>1222</v>
      </c>
      <c r="D59" s="53">
        <v>30386</v>
      </c>
      <c r="E59" s="53">
        <v>130883</v>
      </c>
      <c r="F59" s="52" t="s">
        <v>275</v>
      </c>
      <c r="G59" s="78" t="s">
        <v>1234</v>
      </c>
      <c r="H59" s="55" t="s">
        <v>59</v>
      </c>
      <c r="I59" s="55"/>
      <c r="J59" s="55"/>
      <c r="K59" s="55" t="s">
        <v>43</v>
      </c>
      <c r="L59" s="55"/>
      <c r="M59" s="55" t="s">
        <v>12</v>
      </c>
      <c r="N59" s="55"/>
      <c r="O59" s="55" t="s">
        <v>158</v>
      </c>
      <c r="P59" s="55" t="s">
        <v>1243</v>
      </c>
      <c r="Q59" s="55" t="s">
        <v>133</v>
      </c>
      <c r="R59" s="55"/>
      <c r="S59" s="55" t="s">
        <v>53</v>
      </c>
      <c r="T59" s="55"/>
      <c r="U59" s="55"/>
      <c r="V59" s="55"/>
    </row>
    <row r="60" spans="1:22" x14ac:dyDescent="0.25">
      <c r="A60" s="63">
        <v>17357</v>
      </c>
      <c r="B60" s="52" t="s">
        <v>78</v>
      </c>
      <c r="C60" s="52" t="s">
        <v>1223</v>
      </c>
      <c r="D60" s="53">
        <v>29930</v>
      </c>
      <c r="E60" s="53">
        <v>127095</v>
      </c>
      <c r="F60" s="52" t="s">
        <v>6</v>
      </c>
      <c r="G60" s="78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 spans="1:22" x14ac:dyDescent="0.25">
      <c r="A61" s="63">
        <v>17366</v>
      </c>
      <c r="B61" s="52" t="s">
        <v>77</v>
      </c>
      <c r="C61" s="52" t="s">
        <v>1224</v>
      </c>
      <c r="D61" s="53">
        <v>29832</v>
      </c>
      <c r="E61" s="53">
        <v>127295</v>
      </c>
      <c r="F61" s="52" t="s">
        <v>275</v>
      </c>
      <c r="G61" s="78" t="s">
        <v>601</v>
      </c>
      <c r="H61" s="55"/>
      <c r="I61" s="55"/>
      <c r="J61" s="55"/>
      <c r="K61" s="55"/>
      <c r="L61" s="55"/>
      <c r="M61" s="55"/>
      <c r="N61" s="55"/>
      <c r="O61" s="55" t="s">
        <v>42</v>
      </c>
      <c r="P61" s="55"/>
      <c r="Q61" s="55"/>
      <c r="R61" s="55"/>
      <c r="S61" s="55"/>
      <c r="T61" s="55" t="s">
        <v>293</v>
      </c>
      <c r="U61" s="55"/>
      <c r="V61" s="55" t="s">
        <v>42</v>
      </c>
    </row>
    <row r="62" spans="1:22" x14ac:dyDescent="0.25">
      <c r="A62" s="63">
        <v>17367</v>
      </c>
      <c r="B62" s="52" t="s">
        <v>78</v>
      </c>
      <c r="C62" s="52" t="s">
        <v>1225</v>
      </c>
      <c r="D62" s="53">
        <v>29783</v>
      </c>
      <c r="E62" s="53">
        <v>0</v>
      </c>
      <c r="F62" s="52" t="s">
        <v>129</v>
      </c>
      <c r="G62" s="78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 spans="1:22" x14ac:dyDescent="0.25">
      <c r="A63" s="63">
        <v>17369</v>
      </c>
      <c r="B63" s="52" t="s">
        <v>1168</v>
      </c>
      <c r="C63" s="52" t="s">
        <v>1226</v>
      </c>
      <c r="D63" s="53">
        <v>29931</v>
      </c>
      <c r="E63" s="53">
        <v>127272</v>
      </c>
      <c r="F63" s="52" t="s">
        <v>275</v>
      </c>
      <c r="G63" s="78" t="s">
        <v>133</v>
      </c>
      <c r="H63" s="55"/>
      <c r="I63" s="55"/>
      <c r="J63" s="55"/>
      <c r="K63" s="55"/>
      <c r="L63" s="55"/>
      <c r="M63" s="55" t="s">
        <v>42</v>
      </c>
      <c r="N63" s="55"/>
      <c r="O63" s="55"/>
      <c r="P63" s="55"/>
      <c r="Q63" s="55"/>
      <c r="R63" s="55"/>
      <c r="S63" s="55"/>
      <c r="T63" s="55" t="s">
        <v>43</v>
      </c>
      <c r="U63" s="55"/>
      <c r="V63" s="55"/>
    </row>
  </sheetData>
  <mergeCells count="22">
    <mergeCell ref="V3:V4"/>
    <mergeCell ref="R3:R4"/>
    <mergeCell ref="S3:S4"/>
    <mergeCell ref="T3:T4"/>
    <mergeCell ref="U3:U4"/>
    <mergeCell ref="Q3:Q4"/>
    <mergeCell ref="L3:L4"/>
    <mergeCell ref="M3:M4"/>
    <mergeCell ref="N3:N4"/>
    <mergeCell ref="O3:O4"/>
    <mergeCell ref="P3:P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G9 H7:U17 M5:M6 H20:U25 H18:O18 R18 T18:U18 G20 I19:J19 U19 P19:R19 N19 L19 H27:U27 H26:P26 R26:U26 H30:U35 H28:P28 R28:U28 H29:P29 R29:U29 H37:U52 H36:L36 R36:S36 U36 P36 G38:G63 H54:U54 H53:P53 R53:U53 H56:U63 H55:P55 R55:U55 G13 G16:G17 G24 G27 G30 G32:G33 N3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0"/>
  <sheetViews>
    <sheetView topLeftCell="E1" workbookViewId="0">
      <selection activeCell="L5" sqref="L5"/>
    </sheetView>
  </sheetViews>
  <sheetFormatPr baseColWidth="10" defaultRowHeight="15" x14ac:dyDescent="0.25"/>
  <cols>
    <col min="2" max="2" width="40.28515625" customWidth="1"/>
    <col min="3" max="3" width="103" customWidth="1"/>
    <col min="4" max="4" width="23.28515625" customWidth="1"/>
    <col min="5" max="5" width="18.5703125" customWidth="1"/>
    <col min="6" max="6" width="21.42578125" customWidth="1"/>
    <col min="7" max="7" width="20" customWidth="1"/>
    <col min="8" max="9" width="23.42578125" customWidth="1"/>
    <col min="10" max="10" width="23" customWidth="1"/>
    <col min="11" max="11" width="23.28515625" customWidth="1"/>
    <col min="12" max="13" width="23" customWidth="1"/>
    <col min="14" max="14" width="23.28515625" customWidth="1"/>
    <col min="15" max="16" width="23.7109375" customWidth="1"/>
    <col min="17" max="17" width="23.42578125" customWidth="1"/>
    <col min="18" max="18" width="24.42578125" customWidth="1"/>
    <col min="19" max="19" width="23.140625" customWidth="1"/>
    <col min="20" max="20" width="23" customWidth="1"/>
    <col min="21" max="21" width="23.5703125" customWidth="1"/>
    <col min="22" max="22" width="20.85546875" customWidth="1"/>
    <col min="23" max="23" width="21.7109375" customWidth="1"/>
  </cols>
  <sheetData>
    <row r="2" spans="1:23" ht="15.75" thickBot="1" x14ac:dyDescent="0.3">
      <c r="K2" s="73"/>
      <c r="L2" s="74" t="s">
        <v>33</v>
      </c>
      <c r="M2" s="74"/>
      <c r="N2" s="73"/>
    </row>
    <row r="3" spans="1:23" x14ac:dyDescent="0.25">
      <c r="A3" s="102" t="s">
        <v>0</v>
      </c>
      <c r="B3" s="104" t="s">
        <v>1</v>
      </c>
      <c r="C3" s="122" t="s">
        <v>2</v>
      </c>
      <c r="D3" s="98" t="s">
        <v>3</v>
      </c>
      <c r="E3" s="120" t="s">
        <v>5</v>
      </c>
      <c r="F3" s="120" t="s">
        <v>4</v>
      </c>
      <c r="G3" s="120" t="s">
        <v>9</v>
      </c>
      <c r="H3" s="113" t="s">
        <v>19</v>
      </c>
      <c r="I3" s="113" t="s">
        <v>20</v>
      </c>
      <c r="J3" s="113" t="s">
        <v>21</v>
      </c>
      <c r="K3" s="113" t="s">
        <v>22</v>
      </c>
      <c r="L3" s="113" t="s">
        <v>24</v>
      </c>
      <c r="M3" s="113" t="s">
        <v>25</v>
      </c>
      <c r="N3" s="113" t="s">
        <v>27</v>
      </c>
      <c r="O3" s="113" t="s">
        <v>29</v>
      </c>
      <c r="P3" s="113" t="s">
        <v>48</v>
      </c>
      <c r="Q3" s="113" t="s">
        <v>30</v>
      </c>
      <c r="R3" s="113" t="s">
        <v>51</v>
      </c>
      <c r="S3" s="113" t="s">
        <v>52</v>
      </c>
      <c r="T3" s="113" t="s">
        <v>31</v>
      </c>
      <c r="U3" s="113" t="s">
        <v>32</v>
      </c>
      <c r="V3" s="113" t="s">
        <v>1403</v>
      </c>
      <c r="W3" s="113" t="s">
        <v>29</v>
      </c>
    </row>
    <row r="4" spans="1:23" x14ac:dyDescent="0.25">
      <c r="A4" s="103"/>
      <c r="B4" s="105"/>
      <c r="C4" s="123"/>
      <c r="D4" s="99"/>
      <c r="E4" s="113"/>
      <c r="F4" s="121"/>
      <c r="G4" s="120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 x14ac:dyDescent="0.25">
      <c r="A5" s="63">
        <v>17390</v>
      </c>
      <c r="B5" s="52" t="s">
        <v>77</v>
      </c>
      <c r="C5" s="52" t="s">
        <v>1264</v>
      </c>
      <c r="D5" s="53">
        <v>0</v>
      </c>
      <c r="E5" s="53">
        <v>0</v>
      </c>
      <c r="F5" s="52" t="s">
        <v>129</v>
      </c>
      <c r="G5" s="78" t="s">
        <v>160</v>
      </c>
      <c r="H5" s="55"/>
      <c r="I5" s="55"/>
      <c r="J5" s="55"/>
      <c r="K5" s="55"/>
      <c r="L5" s="55"/>
      <c r="M5" s="55"/>
      <c r="N5" s="55"/>
      <c r="O5" s="55"/>
      <c r="P5" s="55"/>
      <c r="Q5" s="55" t="s">
        <v>134</v>
      </c>
      <c r="R5" s="55" t="s">
        <v>319</v>
      </c>
      <c r="S5" s="55"/>
      <c r="T5" s="55"/>
      <c r="U5" s="55"/>
      <c r="V5" s="55" t="s">
        <v>49</v>
      </c>
      <c r="W5" s="55"/>
    </row>
    <row r="6" spans="1:23" x14ac:dyDescent="0.25">
      <c r="A6" s="63">
        <v>17391</v>
      </c>
      <c r="B6" s="52" t="s">
        <v>98</v>
      </c>
      <c r="C6" s="52" t="s">
        <v>1265</v>
      </c>
      <c r="D6" s="53">
        <v>0</v>
      </c>
      <c r="E6" s="53">
        <v>0</v>
      </c>
      <c r="F6" s="52" t="s">
        <v>6</v>
      </c>
      <c r="G6" s="78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 x14ac:dyDescent="0.25">
      <c r="A7" s="63">
        <v>17402</v>
      </c>
      <c r="B7" s="52" t="s">
        <v>1252</v>
      </c>
      <c r="C7" s="52" t="s">
        <v>1266</v>
      </c>
      <c r="D7" s="53">
        <v>30173</v>
      </c>
      <c r="E7" s="53">
        <v>128209</v>
      </c>
      <c r="F7" s="52" t="s">
        <v>8</v>
      </c>
      <c r="G7" s="78" t="s">
        <v>598</v>
      </c>
      <c r="H7" s="55"/>
      <c r="I7" s="55"/>
      <c r="J7" s="55"/>
      <c r="K7" s="55"/>
      <c r="L7" s="55"/>
      <c r="M7" s="55" t="s">
        <v>132</v>
      </c>
      <c r="N7" s="55"/>
      <c r="O7" s="55"/>
      <c r="P7" s="55"/>
      <c r="Q7" s="55"/>
      <c r="R7" s="55" t="s">
        <v>401</v>
      </c>
      <c r="S7" s="55"/>
      <c r="T7" s="55" t="s">
        <v>136</v>
      </c>
      <c r="U7" s="55"/>
      <c r="V7" s="55"/>
      <c r="W7" s="55"/>
    </row>
    <row r="8" spans="1:23" x14ac:dyDescent="0.25">
      <c r="A8" s="63">
        <v>17403</v>
      </c>
      <c r="B8" s="52" t="s">
        <v>78</v>
      </c>
      <c r="C8" s="52" t="s">
        <v>1267</v>
      </c>
      <c r="D8" s="53">
        <v>29687</v>
      </c>
      <c r="E8" s="53">
        <v>128003</v>
      </c>
      <c r="F8" s="52" t="s">
        <v>8</v>
      </c>
      <c r="G8" s="78" t="s">
        <v>10</v>
      </c>
      <c r="H8" s="55"/>
      <c r="I8" s="55"/>
      <c r="J8" s="55"/>
      <c r="K8" s="55"/>
      <c r="L8" s="55"/>
      <c r="M8" s="55" t="s">
        <v>42</v>
      </c>
      <c r="N8" s="55"/>
      <c r="O8" s="55"/>
      <c r="P8" s="55"/>
      <c r="Q8" s="55"/>
      <c r="R8" s="55"/>
      <c r="S8" s="55"/>
      <c r="T8" s="55"/>
      <c r="U8" s="55"/>
      <c r="V8" s="55" t="s">
        <v>1447</v>
      </c>
      <c r="W8" s="55"/>
    </row>
    <row r="9" spans="1:23" x14ac:dyDescent="0.25">
      <c r="A9" s="63">
        <v>17415</v>
      </c>
      <c r="B9" s="52" t="s">
        <v>1253</v>
      </c>
      <c r="C9" s="52" t="s">
        <v>1268</v>
      </c>
      <c r="D9" s="53">
        <v>30076</v>
      </c>
      <c r="E9" s="53">
        <v>127228</v>
      </c>
      <c r="F9" s="52" t="s">
        <v>8</v>
      </c>
      <c r="G9" s="78" t="s">
        <v>1328</v>
      </c>
      <c r="H9" s="55" t="s">
        <v>41</v>
      </c>
      <c r="I9" s="55"/>
      <c r="J9" s="55"/>
      <c r="K9" s="55" t="s">
        <v>1343</v>
      </c>
      <c r="L9" s="55"/>
      <c r="M9" s="55" t="s">
        <v>17</v>
      </c>
      <c r="N9" s="55"/>
      <c r="O9" s="55"/>
      <c r="P9" s="55" t="s">
        <v>1342</v>
      </c>
      <c r="Q9" s="55"/>
      <c r="R9" s="55"/>
      <c r="S9" s="55" t="s">
        <v>605</v>
      </c>
      <c r="T9" s="55" t="s">
        <v>294</v>
      </c>
      <c r="U9" s="55"/>
      <c r="V9" s="55" t="s">
        <v>147</v>
      </c>
      <c r="W9" s="55"/>
    </row>
    <row r="10" spans="1:23" x14ac:dyDescent="0.25">
      <c r="A10" s="63">
        <v>17424</v>
      </c>
      <c r="B10" s="52" t="s">
        <v>98</v>
      </c>
      <c r="C10" s="52" t="s">
        <v>1269</v>
      </c>
      <c r="D10" s="53">
        <v>28738</v>
      </c>
      <c r="E10" s="53">
        <v>128562</v>
      </c>
      <c r="F10" s="52" t="s">
        <v>8</v>
      </c>
      <c r="G10" s="78" t="s">
        <v>605</v>
      </c>
      <c r="H10" s="55"/>
      <c r="I10" s="55"/>
      <c r="J10" s="55"/>
      <c r="K10" s="55"/>
      <c r="L10" s="55"/>
      <c r="M10" s="55" t="s">
        <v>42</v>
      </c>
      <c r="N10" s="55"/>
      <c r="O10" s="55"/>
      <c r="P10" s="55"/>
      <c r="Q10" s="55"/>
      <c r="R10" s="55"/>
      <c r="S10" s="55" t="s">
        <v>688</v>
      </c>
      <c r="T10" s="55" t="s">
        <v>782</v>
      </c>
      <c r="U10" s="55" t="s">
        <v>277</v>
      </c>
      <c r="V10" s="55"/>
      <c r="W10" s="55"/>
    </row>
    <row r="11" spans="1:23" x14ac:dyDescent="0.25">
      <c r="A11" s="63">
        <v>17430</v>
      </c>
      <c r="B11" s="52" t="s">
        <v>76</v>
      </c>
      <c r="C11" s="52" t="s">
        <v>1270</v>
      </c>
      <c r="D11" s="53">
        <v>0</v>
      </c>
      <c r="E11" s="53">
        <v>127135</v>
      </c>
      <c r="F11" s="52" t="s">
        <v>8</v>
      </c>
      <c r="G11" s="78" t="s">
        <v>1329</v>
      </c>
      <c r="H11" s="55"/>
      <c r="I11" s="55"/>
      <c r="J11" s="55"/>
      <c r="K11" s="55"/>
      <c r="L11" s="55"/>
      <c r="M11" s="55" t="s">
        <v>197</v>
      </c>
      <c r="N11" s="55"/>
      <c r="O11" s="55"/>
      <c r="P11" s="55"/>
      <c r="Q11" s="55"/>
      <c r="R11" s="55"/>
      <c r="S11" s="55"/>
      <c r="T11" s="55"/>
      <c r="U11" s="55"/>
      <c r="V11" s="55" t="s">
        <v>192</v>
      </c>
      <c r="W11" s="55"/>
    </row>
    <row r="12" spans="1:23" x14ac:dyDescent="0.25">
      <c r="A12" s="63">
        <v>17431</v>
      </c>
      <c r="B12" s="52" t="s">
        <v>77</v>
      </c>
      <c r="C12" s="52" t="s">
        <v>1271</v>
      </c>
      <c r="D12" s="53">
        <v>30152</v>
      </c>
      <c r="E12" s="53">
        <v>127294</v>
      </c>
      <c r="F12" s="52" t="s">
        <v>8</v>
      </c>
      <c r="G12" s="78" t="s">
        <v>14</v>
      </c>
      <c r="H12" s="55"/>
      <c r="I12" s="55"/>
      <c r="J12" s="55"/>
      <c r="K12" s="55"/>
      <c r="L12" s="55"/>
      <c r="M12" s="55"/>
      <c r="N12" s="55" t="s">
        <v>147</v>
      </c>
      <c r="O12" s="55"/>
      <c r="P12" s="55"/>
      <c r="Q12" s="55"/>
      <c r="R12" s="55"/>
      <c r="S12" s="55"/>
      <c r="T12" s="55" t="s">
        <v>198</v>
      </c>
      <c r="U12" s="55"/>
      <c r="V12" s="55"/>
      <c r="W12" s="55"/>
    </row>
    <row r="13" spans="1:23" x14ac:dyDescent="0.25">
      <c r="A13" s="63">
        <v>17450</v>
      </c>
      <c r="B13" s="52" t="s">
        <v>87</v>
      </c>
      <c r="C13" s="52" t="s">
        <v>1272</v>
      </c>
      <c r="D13" s="53">
        <v>30206</v>
      </c>
      <c r="E13" s="53">
        <v>127392</v>
      </c>
      <c r="F13" s="52" t="s">
        <v>8</v>
      </c>
      <c r="G13" s="78" t="s">
        <v>414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 t="s">
        <v>414</v>
      </c>
      <c r="T13" s="55"/>
      <c r="U13" s="55"/>
      <c r="V13" s="55"/>
      <c r="W13" s="55"/>
    </row>
    <row r="14" spans="1:23" x14ac:dyDescent="0.25">
      <c r="A14" s="63">
        <v>17451</v>
      </c>
      <c r="B14" s="52" t="s">
        <v>78</v>
      </c>
      <c r="C14" s="52" t="s">
        <v>1273</v>
      </c>
      <c r="D14" s="53">
        <v>0</v>
      </c>
      <c r="E14" s="53">
        <v>127321</v>
      </c>
      <c r="F14" s="52" t="s">
        <v>6</v>
      </c>
      <c r="G14" s="78" t="s">
        <v>399</v>
      </c>
      <c r="H14" s="55"/>
      <c r="I14" s="55" t="s">
        <v>276</v>
      </c>
      <c r="J14" s="55"/>
      <c r="K14" s="55"/>
      <c r="L14" s="55"/>
      <c r="M14" s="55"/>
      <c r="N14" s="55" t="s">
        <v>163</v>
      </c>
      <c r="O14" s="55"/>
      <c r="P14" s="55"/>
      <c r="Q14" s="55" t="s">
        <v>43</v>
      </c>
      <c r="R14" s="55" t="s">
        <v>16</v>
      </c>
      <c r="S14" s="55"/>
      <c r="T14" s="55" t="s">
        <v>175</v>
      </c>
      <c r="U14" s="55"/>
      <c r="V14" s="55"/>
      <c r="W14" s="55"/>
    </row>
    <row r="15" spans="1:23" x14ac:dyDescent="0.25">
      <c r="A15" s="63">
        <v>17471</v>
      </c>
      <c r="B15" s="52" t="s">
        <v>353</v>
      </c>
      <c r="C15" s="52" t="s">
        <v>1274</v>
      </c>
      <c r="D15" s="53">
        <v>30094</v>
      </c>
      <c r="E15" s="53">
        <v>0</v>
      </c>
      <c r="F15" s="52" t="s">
        <v>8</v>
      </c>
      <c r="G15" s="78" t="s">
        <v>1330</v>
      </c>
      <c r="H15" s="55" t="s">
        <v>348</v>
      </c>
      <c r="I15" s="55" t="s">
        <v>1344</v>
      </c>
      <c r="J15" s="55"/>
      <c r="K15" s="55"/>
      <c r="L15" s="55" t="s">
        <v>209</v>
      </c>
      <c r="M15" s="55" t="s">
        <v>1005</v>
      </c>
      <c r="N15" s="55" t="s">
        <v>276</v>
      </c>
      <c r="O15" s="55"/>
      <c r="P15" s="55" t="s">
        <v>673</v>
      </c>
      <c r="Q15" s="55" t="s">
        <v>406</v>
      </c>
      <c r="R15" s="55" t="s">
        <v>1345</v>
      </c>
      <c r="S15" s="55"/>
      <c r="T15" s="55" t="s">
        <v>292</v>
      </c>
      <c r="U15" s="55"/>
      <c r="V15" s="55" t="s">
        <v>1448</v>
      </c>
      <c r="W15" s="55"/>
    </row>
    <row r="16" spans="1:23" x14ac:dyDescent="0.25">
      <c r="A16" s="63">
        <v>17484</v>
      </c>
      <c r="B16" s="52" t="s">
        <v>225</v>
      </c>
      <c r="C16" s="52" t="s">
        <v>1275</v>
      </c>
      <c r="D16" s="53">
        <v>0</v>
      </c>
      <c r="E16" s="53">
        <v>127446</v>
      </c>
      <c r="F16" s="52" t="s">
        <v>8</v>
      </c>
      <c r="G16" s="78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5"/>
      <c r="W16" s="55"/>
    </row>
    <row r="17" spans="1:23" x14ac:dyDescent="0.25">
      <c r="A17" s="63">
        <v>17490</v>
      </c>
      <c r="B17" s="52" t="s">
        <v>85</v>
      </c>
      <c r="C17" s="52" t="s">
        <v>1276</v>
      </c>
      <c r="D17" s="53">
        <v>28866</v>
      </c>
      <c r="E17" s="53">
        <v>131131</v>
      </c>
      <c r="F17" s="52" t="s">
        <v>8</v>
      </c>
      <c r="G17" s="78" t="s">
        <v>1347</v>
      </c>
      <c r="H17" s="55" t="s">
        <v>1451</v>
      </c>
      <c r="I17" s="55"/>
      <c r="J17" s="55" t="s">
        <v>334</v>
      </c>
      <c r="K17" s="55" t="s">
        <v>847</v>
      </c>
      <c r="L17" s="55"/>
      <c r="M17" s="55" t="s">
        <v>1452</v>
      </c>
      <c r="N17" s="55" t="s">
        <v>155</v>
      </c>
      <c r="O17" s="55"/>
      <c r="P17" s="55" t="s">
        <v>202</v>
      </c>
      <c r="Q17" s="55" t="s">
        <v>1450</v>
      </c>
      <c r="R17" s="55"/>
      <c r="S17" s="55" t="s">
        <v>684</v>
      </c>
      <c r="T17" s="55" t="s">
        <v>1346</v>
      </c>
      <c r="U17" s="55" t="s">
        <v>1453</v>
      </c>
      <c r="V17" s="55" t="s">
        <v>1449</v>
      </c>
      <c r="W17" s="55"/>
    </row>
    <row r="18" spans="1:23" x14ac:dyDescent="0.25">
      <c r="A18" s="63">
        <v>17496</v>
      </c>
      <c r="B18" s="52" t="s">
        <v>217</v>
      </c>
      <c r="C18" s="52" t="s">
        <v>1277</v>
      </c>
      <c r="D18" s="53">
        <v>30396</v>
      </c>
      <c r="E18" s="53">
        <v>0</v>
      </c>
      <c r="F18" s="52" t="s">
        <v>129</v>
      </c>
      <c r="G18" s="78" t="s">
        <v>414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 t="s">
        <v>414</v>
      </c>
      <c r="U18" s="55"/>
      <c r="V18" s="55"/>
      <c r="W18" s="55"/>
    </row>
    <row r="19" spans="1:23" x14ac:dyDescent="0.25">
      <c r="A19" s="63">
        <v>17503</v>
      </c>
      <c r="B19" s="52" t="s">
        <v>78</v>
      </c>
      <c r="C19" s="52" t="s">
        <v>1278</v>
      </c>
      <c r="D19" s="53">
        <v>30661</v>
      </c>
      <c r="E19" s="53">
        <v>128673</v>
      </c>
      <c r="F19" s="52" t="s">
        <v>8</v>
      </c>
      <c r="G19" s="78" t="s">
        <v>538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 t="s">
        <v>538</v>
      </c>
      <c r="W19" s="55"/>
    </row>
    <row r="20" spans="1:23" x14ac:dyDescent="0.25">
      <c r="A20" s="63">
        <v>17506</v>
      </c>
      <c r="B20" s="52" t="s">
        <v>217</v>
      </c>
      <c r="C20" s="52" t="s">
        <v>1279</v>
      </c>
      <c r="D20" s="53">
        <v>30468</v>
      </c>
      <c r="E20" s="53">
        <v>128055</v>
      </c>
      <c r="F20" s="52" t="s">
        <v>8</v>
      </c>
      <c r="G20" s="78" t="s">
        <v>921</v>
      </c>
      <c r="H20" s="55"/>
      <c r="I20" s="55"/>
      <c r="J20" s="55"/>
      <c r="K20" s="55"/>
      <c r="L20" s="55"/>
      <c r="M20" s="55"/>
      <c r="N20" s="55"/>
      <c r="O20" s="55"/>
      <c r="P20" s="55"/>
      <c r="Q20" s="55" t="s">
        <v>501</v>
      </c>
      <c r="R20" s="55"/>
      <c r="S20" s="55"/>
      <c r="T20" s="55" t="s">
        <v>1348</v>
      </c>
      <c r="U20" s="55"/>
      <c r="V20" s="55" t="s">
        <v>55</v>
      </c>
      <c r="W20" s="55"/>
    </row>
    <row r="21" spans="1:23" x14ac:dyDescent="0.25">
      <c r="A21" s="63">
        <v>17508</v>
      </c>
      <c r="B21" s="52" t="s">
        <v>1254</v>
      </c>
      <c r="C21" s="52" t="s">
        <v>1280</v>
      </c>
      <c r="D21" s="53">
        <v>30310</v>
      </c>
      <c r="E21" s="53">
        <v>127269</v>
      </c>
      <c r="F21" s="52" t="s">
        <v>8</v>
      </c>
      <c r="G21" s="78"/>
      <c r="H21" s="55"/>
      <c r="I21" s="55"/>
      <c r="J21" s="55"/>
      <c r="K21" s="55"/>
      <c r="L21" s="55"/>
      <c r="M21" s="55"/>
      <c r="N21" s="55"/>
      <c r="O21" s="55"/>
      <c r="P21" s="55"/>
      <c r="Q21" s="53"/>
      <c r="R21" s="53"/>
      <c r="S21" s="53"/>
      <c r="T21" s="56"/>
      <c r="U21" s="55"/>
      <c r="V21" s="55"/>
      <c r="W21" s="55"/>
    </row>
    <row r="22" spans="1:23" x14ac:dyDescent="0.25">
      <c r="A22" s="63">
        <v>17510</v>
      </c>
      <c r="B22" s="52" t="s">
        <v>217</v>
      </c>
      <c r="C22" s="52" t="s">
        <v>1281</v>
      </c>
      <c r="D22" s="53">
        <v>30303</v>
      </c>
      <c r="E22" s="53">
        <v>128151</v>
      </c>
      <c r="F22" s="52" t="s">
        <v>8</v>
      </c>
      <c r="G22" s="78" t="s">
        <v>41</v>
      </c>
      <c r="H22" s="55"/>
      <c r="I22" s="55"/>
      <c r="J22" s="55"/>
      <c r="K22" s="55"/>
      <c r="L22" s="55"/>
      <c r="M22" s="55"/>
      <c r="N22" s="55"/>
      <c r="O22" s="55"/>
      <c r="P22" s="55"/>
      <c r="Q22" s="55" t="s">
        <v>43</v>
      </c>
      <c r="R22" s="55"/>
      <c r="S22" s="55"/>
      <c r="T22" s="55" t="s">
        <v>184</v>
      </c>
      <c r="U22" s="55"/>
      <c r="V22" s="55"/>
      <c r="W22" s="55"/>
    </row>
    <row r="23" spans="1:23" x14ac:dyDescent="0.25">
      <c r="A23" s="63">
        <v>17512</v>
      </c>
      <c r="B23" s="52" t="s">
        <v>1255</v>
      </c>
      <c r="C23" s="52" t="s">
        <v>1282</v>
      </c>
      <c r="D23" s="53">
        <v>30481</v>
      </c>
      <c r="E23" s="53">
        <v>127492</v>
      </c>
      <c r="F23" s="52" t="s">
        <v>1227</v>
      </c>
      <c r="G23" s="78" t="s">
        <v>584</v>
      </c>
      <c r="H23" s="55"/>
      <c r="I23" s="55"/>
      <c r="J23" s="55"/>
      <c r="K23" s="55"/>
      <c r="L23" s="55"/>
      <c r="M23" s="55" t="s">
        <v>195</v>
      </c>
      <c r="N23" s="55"/>
      <c r="O23" s="55"/>
      <c r="P23" s="55"/>
      <c r="Q23" s="55" t="s">
        <v>42</v>
      </c>
      <c r="R23" s="55"/>
      <c r="S23" s="55"/>
      <c r="T23" s="55" t="s">
        <v>398</v>
      </c>
      <c r="U23" s="55"/>
      <c r="V23" s="55" t="s">
        <v>59</v>
      </c>
      <c r="W23" s="55"/>
    </row>
    <row r="24" spans="1:23" x14ac:dyDescent="0.25">
      <c r="A24" s="63">
        <v>17513</v>
      </c>
      <c r="B24" s="52" t="s">
        <v>78</v>
      </c>
      <c r="C24" s="52" t="s">
        <v>1283</v>
      </c>
      <c r="D24" s="53">
        <v>32840</v>
      </c>
      <c r="E24" s="53">
        <v>0</v>
      </c>
      <c r="F24" s="52" t="s">
        <v>7</v>
      </c>
      <c r="G24" s="78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3" x14ac:dyDescent="0.25">
      <c r="A25" s="63">
        <v>17518</v>
      </c>
      <c r="B25" s="52" t="s">
        <v>107</v>
      </c>
      <c r="C25" s="52" t="s">
        <v>1284</v>
      </c>
      <c r="D25" s="53">
        <v>30530</v>
      </c>
      <c r="E25" s="53">
        <v>128091</v>
      </c>
      <c r="F25" s="52" t="s">
        <v>8</v>
      </c>
      <c r="G25" s="78" t="s">
        <v>599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 t="s">
        <v>53</v>
      </c>
      <c r="U25" s="55"/>
      <c r="V25" s="55" t="s">
        <v>944</v>
      </c>
      <c r="W25" s="55"/>
    </row>
    <row r="26" spans="1:23" x14ac:dyDescent="0.25">
      <c r="A26" s="72">
        <v>17519</v>
      </c>
      <c r="B26" s="52" t="s">
        <v>1256</v>
      </c>
      <c r="C26" s="52" t="s">
        <v>1285</v>
      </c>
      <c r="D26" s="53">
        <v>30410</v>
      </c>
      <c r="E26" s="53">
        <v>127470</v>
      </c>
      <c r="F26" s="52" t="s">
        <v>8</v>
      </c>
      <c r="G26" s="78" t="s">
        <v>1331</v>
      </c>
      <c r="H26" s="55"/>
      <c r="I26" s="55"/>
      <c r="J26" s="55"/>
      <c r="K26" s="55"/>
      <c r="L26" s="55"/>
      <c r="M26" s="55" t="s">
        <v>57</v>
      </c>
      <c r="N26" s="55" t="s">
        <v>67</v>
      </c>
      <c r="O26" s="55"/>
      <c r="P26" s="55"/>
      <c r="Q26" s="55"/>
      <c r="R26" s="55"/>
      <c r="S26" s="55"/>
      <c r="T26" s="55" t="s">
        <v>204</v>
      </c>
      <c r="U26" s="55"/>
      <c r="V26" s="55"/>
      <c r="W26" s="55"/>
    </row>
    <row r="27" spans="1:23" x14ac:dyDescent="0.25">
      <c r="A27" s="63">
        <v>17522</v>
      </c>
      <c r="B27" s="52" t="s">
        <v>1161</v>
      </c>
      <c r="C27" s="52" t="s">
        <v>1286</v>
      </c>
      <c r="D27" s="53">
        <v>30340</v>
      </c>
      <c r="E27" s="53">
        <v>127379</v>
      </c>
      <c r="F27" s="52" t="s">
        <v>8</v>
      </c>
      <c r="G27" s="78" t="s">
        <v>277</v>
      </c>
      <c r="H27" s="55" t="s">
        <v>176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 t="s">
        <v>43</v>
      </c>
      <c r="W27" s="55"/>
    </row>
    <row r="28" spans="1:23" x14ac:dyDescent="0.25">
      <c r="A28" s="63">
        <v>17525</v>
      </c>
      <c r="B28" s="52" t="s">
        <v>78</v>
      </c>
      <c r="C28" s="52" t="s">
        <v>1287</v>
      </c>
      <c r="D28" s="53">
        <v>29634</v>
      </c>
      <c r="E28" s="53">
        <v>128717</v>
      </c>
      <c r="F28" s="52" t="s">
        <v>8</v>
      </c>
      <c r="G28" s="87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3" x14ac:dyDescent="0.25">
      <c r="A29" s="63">
        <v>17526</v>
      </c>
      <c r="B29" s="52" t="s">
        <v>78</v>
      </c>
      <c r="C29" s="52" t="s">
        <v>1288</v>
      </c>
      <c r="D29" s="53">
        <v>30121</v>
      </c>
      <c r="E29" s="53">
        <v>0</v>
      </c>
      <c r="F29" s="52" t="s">
        <v>7</v>
      </c>
      <c r="G29" s="78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 x14ac:dyDescent="0.25">
      <c r="A30" s="63">
        <v>17527</v>
      </c>
      <c r="B30" s="52" t="s">
        <v>78</v>
      </c>
      <c r="C30" s="52" t="s">
        <v>1289</v>
      </c>
      <c r="D30" s="53">
        <v>30293</v>
      </c>
      <c r="E30" s="53">
        <v>128383</v>
      </c>
      <c r="F30" s="52" t="s">
        <v>8</v>
      </c>
      <c r="G30" s="78" t="s">
        <v>1332</v>
      </c>
      <c r="H30" s="55" t="s">
        <v>137</v>
      </c>
      <c r="I30" s="55"/>
      <c r="J30" s="55"/>
      <c r="K30" s="55" t="s">
        <v>441</v>
      </c>
      <c r="L30" s="55"/>
      <c r="M30" s="55" t="s">
        <v>12</v>
      </c>
      <c r="N30" s="55" t="s">
        <v>592</v>
      </c>
      <c r="O30" s="55"/>
      <c r="P30" s="55"/>
      <c r="Q30" s="55" t="s">
        <v>280</v>
      </c>
      <c r="R30" s="55"/>
      <c r="S30" s="55" t="s">
        <v>1349</v>
      </c>
      <c r="T30" s="55"/>
      <c r="U30" s="55"/>
      <c r="V30" s="55"/>
      <c r="W30" s="55"/>
    </row>
    <row r="31" spans="1:23" x14ac:dyDescent="0.25">
      <c r="A31" s="63">
        <v>17528</v>
      </c>
      <c r="B31" s="52" t="s">
        <v>223</v>
      </c>
      <c r="C31" s="52" t="s">
        <v>1290</v>
      </c>
      <c r="D31" s="53">
        <v>30459</v>
      </c>
      <c r="E31" s="53">
        <v>127489</v>
      </c>
      <c r="F31" s="52" t="s">
        <v>8</v>
      </c>
      <c r="G31" s="78" t="s">
        <v>292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 t="s">
        <v>292</v>
      </c>
      <c r="U31" s="55"/>
      <c r="V31" s="55"/>
      <c r="W31" s="55"/>
    </row>
    <row r="32" spans="1:23" x14ac:dyDescent="0.25">
      <c r="A32" s="63">
        <v>17561</v>
      </c>
      <c r="B32" s="52" t="s">
        <v>1257</v>
      </c>
      <c r="C32" s="52" t="s">
        <v>1291</v>
      </c>
      <c r="D32" s="53">
        <v>29222</v>
      </c>
      <c r="E32" s="53">
        <v>128188</v>
      </c>
      <c r="F32" s="52" t="s">
        <v>8</v>
      </c>
      <c r="G32" s="78" t="s">
        <v>1333</v>
      </c>
      <c r="H32" s="55" t="s">
        <v>36</v>
      </c>
      <c r="I32" s="55"/>
      <c r="J32" s="55"/>
      <c r="K32" s="55"/>
      <c r="L32" s="55"/>
      <c r="M32" s="55"/>
      <c r="N32" s="55" t="s">
        <v>133</v>
      </c>
      <c r="O32" s="55"/>
      <c r="P32" s="55" t="s">
        <v>1350</v>
      </c>
      <c r="Q32" s="55" t="s">
        <v>438</v>
      </c>
      <c r="R32" s="55"/>
      <c r="S32" s="55" t="s">
        <v>166</v>
      </c>
      <c r="T32" s="55" t="s">
        <v>75</v>
      </c>
      <c r="U32" s="55"/>
      <c r="V32" s="55"/>
      <c r="W32" s="55"/>
    </row>
    <row r="33" spans="1:23" x14ac:dyDescent="0.25">
      <c r="A33" s="63">
        <v>17570</v>
      </c>
      <c r="B33" s="52" t="s">
        <v>542</v>
      </c>
      <c r="C33" s="52" t="s">
        <v>1292</v>
      </c>
      <c r="D33" s="53">
        <v>31018</v>
      </c>
      <c r="E33" s="53">
        <v>0</v>
      </c>
      <c r="F33" s="52" t="s">
        <v>131</v>
      </c>
      <c r="G33" s="78" t="s">
        <v>1250</v>
      </c>
      <c r="H33" s="55"/>
      <c r="I33" s="55"/>
      <c r="J33" s="55"/>
      <c r="K33" s="55"/>
      <c r="L33" s="55"/>
      <c r="M33" s="55"/>
      <c r="N33" s="55"/>
      <c r="O33" s="55"/>
      <c r="P33" s="55" t="s">
        <v>1454</v>
      </c>
      <c r="Q33" s="55" t="s">
        <v>193</v>
      </c>
      <c r="R33" s="55"/>
      <c r="S33" s="55"/>
      <c r="T33" s="55"/>
      <c r="U33" s="55"/>
      <c r="V33" s="55"/>
      <c r="W33" s="55"/>
    </row>
    <row r="34" spans="1:23" x14ac:dyDescent="0.25">
      <c r="A34" s="63">
        <v>17576</v>
      </c>
      <c r="B34" s="52" t="s">
        <v>443</v>
      </c>
      <c r="C34" s="52" t="s">
        <v>1293</v>
      </c>
      <c r="D34" s="53">
        <v>30598</v>
      </c>
      <c r="E34" s="53">
        <v>127415</v>
      </c>
      <c r="F34" s="52" t="s">
        <v>8</v>
      </c>
      <c r="G34" s="78" t="s">
        <v>344</v>
      </c>
      <c r="H34" s="55"/>
      <c r="I34" s="55"/>
      <c r="J34" s="55"/>
      <c r="K34" s="55"/>
      <c r="L34" s="55"/>
      <c r="M34" s="55" t="s">
        <v>501</v>
      </c>
      <c r="N34" s="55"/>
      <c r="O34" s="55"/>
      <c r="P34" s="55"/>
      <c r="Q34" s="55"/>
      <c r="R34" s="55"/>
      <c r="S34" s="55"/>
      <c r="T34" s="55"/>
      <c r="U34" s="55"/>
      <c r="V34" s="55" t="s">
        <v>493</v>
      </c>
      <c r="W34" s="55"/>
    </row>
    <row r="35" spans="1:23" x14ac:dyDescent="0.25">
      <c r="A35" s="63">
        <v>17585</v>
      </c>
      <c r="B35" s="52" t="s">
        <v>78</v>
      </c>
      <c r="C35" s="52" t="s">
        <v>1294</v>
      </c>
      <c r="D35" s="53">
        <v>0</v>
      </c>
      <c r="E35" s="53">
        <v>0</v>
      </c>
      <c r="F35" s="52" t="s">
        <v>6</v>
      </c>
      <c r="G35" s="78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 spans="1:23" x14ac:dyDescent="0.25">
      <c r="A36" s="63">
        <v>17586</v>
      </c>
      <c r="B36" s="52" t="s">
        <v>443</v>
      </c>
      <c r="C36" s="52" t="s">
        <v>1295</v>
      </c>
      <c r="D36" s="53">
        <v>31223</v>
      </c>
      <c r="E36" s="53">
        <v>129156</v>
      </c>
      <c r="F36" s="52" t="s">
        <v>8</v>
      </c>
      <c r="G36" s="78" t="s">
        <v>1334</v>
      </c>
      <c r="H36" s="55" t="s">
        <v>673</v>
      </c>
      <c r="I36" s="55"/>
      <c r="J36" s="55"/>
      <c r="K36" s="55"/>
      <c r="L36" s="55"/>
      <c r="M36" s="55" t="s">
        <v>676</v>
      </c>
      <c r="N36" s="55" t="s">
        <v>43</v>
      </c>
      <c r="O36" s="55" t="s">
        <v>59</v>
      </c>
      <c r="P36" s="55" t="s">
        <v>1351</v>
      </c>
      <c r="Q36" s="55" t="s">
        <v>40</v>
      </c>
      <c r="R36" s="55"/>
      <c r="S36" s="55" t="s">
        <v>133</v>
      </c>
      <c r="T36" s="55" t="s">
        <v>49</v>
      </c>
      <c r="U36" s="55"/>
      <c r="V36" s="55"/>
      <c r="W36" s="55" t="s">
        <v>59</v>
      </c>
    </row>
    <row r="37" spans="1:23" x14ac:dyDescent="0.25">
      <c r="A37" s="63">
        <v>17587</v>
      </c>
      <c r="B37" s="52" t="s">
        <v>1258</v>
      </c>
      <c r="C37" s="52" t="s">
        <v>1296</v>
      </c>
      <c r="D37" s="53">
        <v>30224</v>
      </c>
      <c r="E37" s="53">
        <v>0</v>
      </c>
      <c r="F37" s="52" t="s">
        <v>1227</v>
      </c>
      <c r="G37" s="78" t="s">
        <v>1335</v>
      </c>
      <c r="H37" s="55" t="s">
        <v>16</v>
      </c>
      <c r="I37" s="55" t="s">
        <v>1353</v>
      </c>
      <c r="J37" s="55"/>
      <c r="K37" s="55"/>
      <c r="L37" s="55"/>
      <c r="M37" s="55"/>
      <c r="N37" s="55" t="s">
        <v>1352</v>
      </c>
      <c r="O37" s="55"/>
      <c r="P37" s="55"/>
      <c r="Q37" s="55"/>
      <c r="R37" s="55"/>
      <c r="S37" s="55"/>
      <c r="T37" s="55" t="s">
        <v>280</v>
      </c>
      <c r="U37" s="55"/>
      <c r="V37" s="55" t="s">
        <v>134</v>
      </c>
      <c r="W37" s="55"/>
    </row>
    <row r="38" spans="1:23" x14ac:dyDescent="0.25">
      <c r="A38" s="63">
        <v>17589</v>
      </c>
      <c r="B38" s="52" t="s">
        <v>1257</v>
      </c>
      <c r="C38" s="52" t="s">
        <v>1297</v>
      </c>
      <c r="D38" s="53">
        <v>30081</v>
      </c>
      <c r="E38" s="53">
        <v>128089</v>
      </c>
      <c r="F38" s="52" t="s">
        <v>1227</v>
      </c>
      <c r="G38" s="78" t="s">
        <v>156</v>
      </c>
      <c r="H38" s="55" t="s">
        <v>495</v>
      </c>
      <c r="I38" s="55"/>
      <c r="J38" s="55"/>
      <c r="K38" s="55"/>
      <c r="L38" s="55"/>
      <c r="M38" s="55" t="s">
        <v>184</v>
      </c>
      <c r="N38" s="55"/>
      <c r="O38" s="55"/>
      <c r="P38" s="55"/>
      <c r="Q38" s="55" t="s">
        <v>56</v>
      </c>
      <c r="R38" s="55"/>
      <c r="S38" s="55"/>
      <c r="T38" s="55"/>
      <c r="U38" s="55"/>
      <c r="V38" s="55"/>
      <c r="W38" s="55"/>
    </row>
    <row r="39" spans="1:23" x14ac:dyDescent="0.25">
      <c r="A39" s="63">
        <v>17592</v>
      </c>
      <c r="B39" s="52" t="s">
        <v>85</v>
      </c>
      <c r="C39" s="52" t="s">
        <v>1298</v>
      </c>
      <c r="D39" s="53">
        <v>0</v>
      </c>
      <c r="E39" s="53">
        <v>128718</v>
      </c>
      <c r="F39" s="52" t="s">
        <v>8</v>
      </c>
      <c r="G39" s="78" t="s">
        <v>1336</v>
      </c>
      <c r="H39" s="55" t="s">
        <v>1354</v>
      </c>
      <c r="I39" s="55"/>
      <c r="J39" s="55"/>
      <c r="K39" s="55" t="s">
        <v>493</v>
      </c>
      <c r="L39" s="55"/>
      <c r="M39" s="55" t="s">
        <v>276</v>
      </c>
      <c r="N39" s="55" t="s">
        <v>280</v>
      </c>
      <c r="O39" s="55"/>
      <c r="P39" s="55"/>
      <c r="Q39" s="55" t="s">
        <v>1355</v>
      </c>
      <c r="R39" s="55"/>
      <c r="S39" s="55" t="s">
        <v>293</v>
      </c>
      <c r="T39" s="55" t="s">
        <v>317</v>
      </c>
      <c r="U39" s="55"/>
      <c r="V39" s="55" t="s">
        <v>158</v>
      </c>
      <c r="W39" s="55"/>
    </row>
    <row r="40" spans="1:23" x14ac:dyDescent="0.25">
      <c r="A40" s="63">
        <v>17594</v>
      </c>
      <c r="B40" s="52" t="s">
        <v>795</v>
      </c>
      <c r="C40" s="52" t="s">
        <v>1299</v>
      </c>
      <c r="D40" s="53">
        <v>0</v>
      </c>
      <c r="E40" s="53">
        <v>0</v>
      </c>
      <c r="F40" s="52" t="s">
        <v>131</v>
      </c>
      <c r="G40" s="78" t="s">
        <v>926</v>
      </c>
      <c r="H40" s="55"/>
      <c r="I40" s="55"/>
      <c r="J40" s="55"/>
      <c r="K40" s="55"/>
      <c r="L40" s="55"/>
      <c r="M40" s="55" t="s">
        <v>61</v>
      </c>
      <c r="N40" s="55" t="s">
        <v>1357</v>
      </c>
      <c r="O40" s="55"/>
      <c r="P40" s="55"/>
      <c r="Q40" s="55"/>
      <c r="R40" s="55"/>
      <c r="S40" s="55" t="s">
        <v>12</v>
      </c>
      <c r="T40" s="55" t="s">
        <v>1356</v>
      </c>
      <c r="U40" s="55"/>
      <c r="V40" s="55"/>
      <c r="W40" s="55"/>
    </row>
    <row r="41" spans="1:23" x14ac:dyDescent="0.25">
      <c r="A41" s="63">
        <v>17601</v>
      </c>
      <c r="B41" s="52" t="s">
        <v>223</v>
      </c>
      <c r="C41" s="52" t="s">
        <v>1300</v>
      </c>
      <c r="D41" s="53">
        <v>30581</v>
      </c>
      <c r="E41" s="53">
        <v>128064</v>
      </c>
      <c r="F41" s="52" t="s">
        <v>8</v>
      </c>
      <c r="G41" s="78" t="s">
        <v>282</v>
      </c>
      <c r="H41" s="55" t="s">
        <v>15</v>
      </c>
      <c r="I41" s="55"/>
      <c r="J41" s="55"/>
      <c r="K41" s="55"/>
      <c r="L41" s="55"/>
      <c r="M41" s="55" t="s">
        <v>321</v>
      </c>
      <c r="N41" s="55"/>
      <c r="O41" s="55"/>
      <c r="P41" s="55"/>
      <c r="Q41" s="55"/>
      <c r="R41" s="55"/>
      <c r="S41" s="55"/>
      <c r="T41" s="55" t="s">
        <v>673</v>
      </c>
      <c r="U41" s="55"/>
      <c r="V41" s="55"/>
      <c r="W41" s="55" t="s">
        <v>438</v>
      </c>
    </row>
    <row r="42" spans="1:23" x14ac:dyDescent="0.25">
      <c r="A42" s="63">
        <v>17604</v>
      </c>
      <c r="B42" s="52" t="s">
        <v>1262</v>
      </c>
      <c r="C42" s="52" t="s">
        <v>1301</v>
      </c>
      <c r="D42" s="53">
        <v>30433</v>
      </c>
      <c r="E42" s="53">
        <v>128095</v>
      </c>
      <c r="F42" s="52" t="s">
        <v>8</v>
      </c>
      <c r="G42" s="78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s="63">
        <v>17637</v>
      </c>
      <c r="B43" s="52" t="s">
        <v>78</v>
      </c>
      <c r="C43" s="52" t="s">
        <v>1302</v>
      </c>
      <c r="D43" s="53">
        <v>30571</v>
      </c>
      <c r="E43" s="53">
        <v>0</v>
      </c>
      <c r="F43" s="52" t="s">
        <v>8</v>
      </c>
      <c r="G43" s="78" t="s">
        <v>1337</v>
      </c>
      <c r="H43" s="55"/>
      <c r="I43" s="55"/>
      <c r="J43" s="55"/>
      <c r="K43" s="55"/>
      <c r="L43" s="55" t="s">
        <v>1357</v>
      </c>
      <c r="M43" s="55" t="s">
        <v>53</v>
      </c>
      <c r="N43" s="55" t="s">
        <v>36</v>
      </c>
      <c r="O43" s="55"/>
      <c r="P43" s="55"/>
      <c r="Q43" s="55" t="s">
        <v>43</v>
      </c>
      <c r="R43" s="55" t="s">
        <v>134</v>
      </c>
      <c r="S43" s="55"/>
      <c r="T43" s="55"/>
      <c r="U43" s="55"/>
      <c r="V43" s="55"/>
      <c r="W43" s="55"/>
    </row>
    <row r="44" spans="1:23" x14ac:dyDescent="0.25">
      <c r="A44" s="63">
        <v>17638</v>
      </c>
      <c r="B44" s="52" t="s">
        <v>1263</v>
      </c>
      <c r="C44" s="52" t="s">
        <v>1303</v>
      </c>
      <c r="D44" s="53">
        <v>23097</v>
      </c>
      <c r="E44" s="53">
        <v>128435</v>
      </c>
      <c r="F44" s="52" t="s">
        <v>8</v>
      </c>
      <c r="G44" s="78" t="s">
        <v>40</v>
      </c>
      <c r="H44" s="55"/>
      <c r="I44" s="55"/>
      <c r="J44" s="55"/>
      <c r="K44" s="55"/>
      <c r="L44" s="55"/>
      <c r="M44" s="55" t="s">
        <v>55</v>
      </c>
      <c r="N44" s="55"/>
      <c r="O44" s="55"/>
      <c r="P44" s="55"/>
      <c r="Q44" s="55"/>
      <c r="R44" s="55"/>
      <c r="S44" s="55"/>
      <c r="T44" s="55" t="s">
        <v>67</v>
      </c>
      <c r="U44" s="55"/>
      <c r="V44" s="55"/>
      <c r="W44" s="55"/>
    </row>
    <row r="45" spans="1:23" x14ac:dyDescent="0.25">
      <c r="A45" s="63">
        <v>17642</v>
      </c>
      <c r="B45" s="52" t="s">
        <v>219</v>
      </c>
      <c r="C45" s="52" t="s">
        <v>1304</v>
      </c>
      <c r="D45" s="53">
        <v>30572</v>
      </c>
      <c r="E45" s="53">
        <v>0</v>
      </c>
      <c r="F45" s="52" t="s">
        <v>8</v>
      </c>
      <c r="G45" s="78" t="s">
        <v>846</v>
      </c>
      <c r="H45" s="55" t="s">
        <v>167</v>
      </c>
      <c r="I45" s="55" t="s">
        <v>785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 x14ac:dyDescent="0.25">
      <c r="A46" s="63">
        <v>17643</v>
      </c>
      <c r="B46" s="52" t="s">
        <v>1259</v>
      </c>
      <c r="C46" s="52" t="s">
        <v>1305</v>
      </c>
      <c r="D46" s="53">
        <v>30691</v>
      </c>
      <c r="E46" s="53">
        <v>128022</v>
      </c>
      <c r="F46" s="52" t="s">
        <v>8</v>
      </c>
      <c r="G46" s="78" t="s">
        <v>158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 t="s">
        <v>158</v>
      </c>
    </row>
    <row r="47" spans="1:23" x14ac:dyDescent="0.25">
      <c r="A47" s="63">
        <v>17651</v>
      </c>
      <c r="B47" s="52" t="s">
        <v>78</v>
      </c>
      <c r="C47" s="52" t="s">
        <v>1306</v>
      </c>
      <c r="D47" s="53">
        <v>28521</v>
      </c>
      <c r="E47" s="53">
        <v>0</v>
      </c>
      <c r="F47" s="52" t="s">
        <v>129</v>
      </c>
      <c r="G47" s="78" t="s">
        <v>155</v>
      </c>
      <c r="H47" s="55"/>
      <c r="I47" s="55"/>
      <c r="J47" s="55"/>
      <c r="K47" s="55"/>
      <c r="L47" s="55"/>
      <c r="M47" s="55"/>
      <c r="N47" s="55" t="s">
        <v>414</v>
      </c>
      <c r="O47" s="55"/>
      <c r="P47" s="55" t="s">
        <v>339</v>
      </c>
      <c r="Q47" s="55"/>
      <c r="R47" s="55"/>
      <c r="S47" s="55"/>
      <c r="T47" s="55" t="s">
        <v>166</v>
      </c>
      <c r="U47" s="55"/>
      <c r="V47" s="55"/>
      <c r="W47" s="55"/>
    </row>
    <row r="48" spans="1:23" x14ac:dyDescent="0.25">
      <c r="A48" s="63">
        <v>17653</v>
      </c>
      <c r="B48" s="52" t="s">
        <v>1260</v>
      </c>
      <c r="C48" s="52" t="s">
        <v>1307</v>
      </c>
      <c r="D48" s="53">
        <v>30671</v>
      </c>
      <c r="E48" s="53">
        <v>128315</v>
      </c>
      <c r="F48" s="52" t="s">
        <v>8</v>
      </c>
      <c r="G48" s="78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</row>
    <row r="49" spans="1:23" x14ac:dyDescent="0.25">
      <c r="A49" s="63">
        <v>17655</v>
      </c>
      <c r="B49" s="52" t="s">
        <v>223</v>
      </c>
      <c r="C49" s="52" t="s">
        <v>1290</v>
      </c>
      <c r="D49" s="53">
        <v>30709</v>
      </c>
      <c r="E49" s="53">
        <v>128065</v>
      </c>
      <c r="F49" s="52" t="s">
        <v>8</v>
      </c>
      <c r="G49" s="78" t="s">
        <v>158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 t="s">
        <v>158</v>
      </c>
      <c r="U49" s="55"/>
      <c r="V49" s="55"/>
      <c r="W49" s="55"/>
    </row>
    <row r="50" spans="1:23" x14ac:dyDescent="0.25">
      <c r="A50" s="63">
        <v>17662</v>
      </c>
      <c r="B50" s="52" t="s">
        <v>225</v>
      </c>
      <c r="C50" s="52" t="s">
        <v>1308</v>
      </c>
      <c r="D50" s="53">
        <v>30467</v>
      </c>
      <c r="E50" s="53">
        <v>128467</v>
      </c>
      <c r="F50" s="52" t="s">
        <v>8</v>
      </c>
      <c r="G50" s="87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spans="1:23" x14ac:dyDescent="0.25">
      <c r="A51" s="67">
        <v>17666</v>
      </c>
      <c r="B51" s="52" t="s">
        <v>107</v>
      </c>
      <c r="C51" s="52" t="s">
        <v>1309</v>
      </c>
      <c r="D51" s="53">
        <v>30906</v>
      </c>
      <c r="E51" s="53">
        <v>128926</v>
      </c>
      <c r="F51" s="52" t="s">
        <v>8</v>
      </c>
      <c r="G51" s="78" t="s">
        <v>143</v>
      </c>
      <c r="H51" s="55"/>
      <c r="I51" s="55"/>
      <c r="J51" s="55"/>
      <c r="K51" s="55"/>
      <c r="L51" s="55"/>
      <c r="M51" s="55" t="s">
        <v>143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</row>
    <row r="52" spans="1:23" x14ac:dyDescent="0.25">
      <c r="A52" s="63">
        <v>17667</v>
      </c>
      <c r="B52" s="52" t="s">
        <v>78</v>
      </c>
      <c r="C52" s="52" t="s">
        <v>1310</v>
      </c>
      <c r="D52" s="53">
        <v>31467</v>
      </c>
      <c r="E52" s="53">
        <v>0</v>
      </c>
      <c r="F52" s="52" t="s">
        <v>6</v>
      </c>
      <c r="G52" s="78" t="s">
        <v>160</v>
      </c>
      <c r="H52" s="55"/>
      <c r="I52" s="55"/>
      <c r="J52" s="55"/>
      <c r="K52" s="55"/>
      <c r="L52" s="55"/>
      <c r="M52" s="55" t="s">
        <v>336</v>
      </c>
      <c r="N52" s="55"/>
      <c r="O52" s="55"/>
      <c r="P52" s="55" t="s">
        <v>61</v>
      </c>
      <c r="Q52" s="55"/>
      <c r="R52" s="55"/>
      <c r="S52" s="55"/>
      <c r="T52" s="55"/>
      <c r="U52" s="55"/>
      <c r="V52" s="55"/>
      <c r="W52" s="55"/>
    </row>
    <row r="53" spans="1:23" x14ac:dyDescent="0.25">
      <c r="A53" s="63">
        <v>17668</v>
      </c>
      <c r="B53" s="52" t="s">
        <v>107</v>
      </c>
      <c r="C53" s="52" t="s">
        <v>1311</v>
      </c>
      <c r="D53" s="53">
        <v>31229</v>
      </c>
      <c r="E53" s="53">
        <v>0</v>
      </c>
      <c r="F53" s="52" t="s">
        <v>7</v>
      </c>
      <c r="G53" s="78" t="s">
        <v>1338</v>
      </c>
      <c r="H53" s="55"/>
      <c r="I53" s="55"/>
      <c r="J53" s="55"/>
      <c r="K53" s="55"/>
      <c r="L53" s="55"/>
      <c r="M53" s="55"/>
      <c r="N53" s="55"/>
      <c r="O53" s="55"/>
      <c r="P53" s="55" t="s">
        <v>1358</v>
      </c>
      <c r="Q53" s="55" t="s">
        <v>193</v>
      </c>
      <c r="R53" s="55"/>
      <c r="S53" s="55" t="s">
        <v>147</v>
      </c>
      <c r="T53" s="55" t="s">
        <v>280</v>
      </c>
      <c r="U53" s="55"/>
      <c r="V53" s="55"/>
      <c r="W53" s="55"/>
    </row>
    <row r="54" spans="1:23" x14ac:dyDescent="0.25">
      <c r="A54" s="67">
        <v>17669</v>
      </c>
      <c r="B54" s="52" t="s">
        <v>443</v>
      </c>
      <c r="C54" s="52" t="s">
        <v>1309</v>
      </c>
      <c r="D54" s="53">
        <v>30942</v>
      </c>
      <c r="E54" s="53">
        <v>131984</v>
      </c>
      <c r="F54" s="52" t="s">
        <v>8</v>
      </c>
      <c r="G54" s="78" t="s">
        <v>328</v>
      </c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 t="s">
        <v>132</v>
      </c>
      <c r="T54" s="55"/>
      <c r="U54" s="55"/>
      <c r="V54" s="55" t="s">
        <v>334</v>
      </c>
      <c r="W54" s="55"/>
    </row>
    <row r="55" spans="1:23" x14ac:dyDescent="0.25">
      <c r="A55" s="63">
        <v>17670</v>
      </c>
      <c r="B55" s="52" t="s">
        <v>1261</v>
      </c>
      <c r="C55" s="52" t="s">
        <v>1312</v>
      </c>
      <c r="D55" s="53">
        <v>30754</v>
      </c>
      <c r="E55" s="53">
        <v>128135</v>
      </c>
      <c r="F55" s="52" t="s">
        <v>8</v>
      </c>
      <c r="G55" s="78" t="s">
        <v>405</v>
      </c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 t="s">
        <v>336</v>
      </c>
      <c r="U55" s="55"/>
      <c r="V55" s="55" t="s">
        <v>42</v>
      </c>
      <c r="W55" s="55"/>
    </row>
    <row r="56" spans="1:23" x14ac:dyDescent="0.25">
      <c r="A56" s="63">
        <v>17671</v>
      </c>
      <c r="B56" s="52" t="s">
        <v>860</v>
      </c>
      <c r="C56" s="52" t="s">
        <v>1313</v>
      </c>
      <c r="D56" s="53">
        <v>30169</v>
      </c>
      <c r="E56" s="53">
        <v>0</v>
      </c>
      <c r="F56" s="52" t="s">
        <v>8</v>
      </c>
      <c r="G56" s="78" t="s">
        <v>1339</v>
      </c>
      <c r="H56" s="55"/>
      <c r="I56" s="55"/>
      <c r="J56" s="55"/>
      <c r="K56" s="55"/>
      <c r="L56" s="55"/>
      <c r="M56" s="55" t="s">
        <v>689</v>
      </c>
      <c r="N56" s="55"/>
      <c r="O56" s="55"/>
      <c r="P56" s="55"/>
      <c r="Q56" s="55" t="s">
        <v>60</v>
      </c>
      <c r="R56" s="55"/>
      <c r="S56" s="55"/>
      <c r="T56" s="55"/>
      <c r="U56" s="55"/>
      <c r="V56" s="55" t="s">
        <v>13</v>
      </c>
      <c r="W56" s="55"/>
    </row>
    <row r="57" spans="1:23" x14ac:dyDescent="0.25">
      <c r="A57" s="63">
        <v>17672</v>
      </c>
      <c r="B57" s="52" t="s">
        <v>89</v>
      </c>
      <c r="C57" s="52" t="s">
        <v>1314</v>
      </c>
      <c r="D57" s="53">
        <v>31228</v>
      </c>
      <c r="E57" s="53">
        <v>129204</v>
      </c>
      <c r="F57" s="52" t="s">
        <v>8</v>
      </c>
      <c r="G57" s="78" t="s">
        <v>314</v>
      </c>
      <c r="H57" s="55"/>
      <c r="I57" s="55"/>
      <c r="J57" s="55"/>
      <c r="K57" s="55"/>
      <c r="L57" s="55"/>
      <c r="M57" s="55"/>
      <c r="N57" s="55"/>
      <c r="O57" s="55"/>
      <c r="P57" s="55"/>
      <c r="Q57" s="55" t="s">
        <v>432</v>
      </c>
      <c r="R57" s="55"/>
      <c r="S57" s="55"/>
      <c r="T57" s="55" t="s">
        <v>932</v>
      </c>
      <c r="U57" s="55"/>
      <c r="V57" s="55"/>
      <c r="W57" s="55" t="s">
        <v>1405</v>
      </c>
    </row>
    <row r="58" spans="1:23" x14ac:dyDescent="0.25">
      <c r="A58" s="63">
        <v>17673</v>
      </c>
      <c r="B58" s="52" t="s">
        <v>1009</v>
      </c>
      <c r="C58" s="52" t="s">
        <v>1315</v>
      </c>
      <c r="D58" s="53">
        <v>0</v>
      </c>
      <c r="E58" s="53">
        <v>0</v>
      </c>
      <c r="F58" s="52" t="s">
        <v>131</v>
      </c>
      <c r="G58" s="78" t="s">
        <v>132</v>
      </c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 t="s">
        <v>132</v>
      </c>
      <c r="U58" s="55"/>
      <c r="V58" s="55"/>
      <c r="W58" s="55"/>
    </row>
    <row r="59" spans="1:23" x14ac:dyDescent="0.25">
      <c r="A59" s="63">
        <v>17684</v>
      </c>
      <c r="B59" s="52" t="s">
        <v>78</v>
      </c>
      <c r="C59" s="52" t="s">
        <v>1316</v>
      </c>
      <c r="D59" s="53">
        <v>30756</v>
      </c>
      <c r="E59" s="53">
        <v>128525</v>
      </c>
      <c r="F59" s="52" t="s">
        <v>8</v>
      </c>
      <c r="G59" s="78" t="s">
        <v>141</v>
      </c>
      <c r="H59" s="55"/>
      <c r="I59" s="55"/>
      <c r="J59" s="55"/>
      <c r="K59" s="55" t="s">
        <v>152</v>
      </c>
      <c r="L59" s="55"/>
      <c r="M59" s="55"/>
      <c r="N59" s="55" t="s">
        <v>143</v>
      </c>
      <c r="O59" s="55"/>
      <c r="P59" s="55"/>
      <c r="Q59" s="55" t="s">
        <v>163</v>
      </c>
      <c r="R59" s="55"/>
      <c r="S59" s="55" t="s">
        <v>327</v>
      </c>
      <c r="T59" s="55"/>
      <c r="U59" s="55"/>
      <c r="V59" s="55"/>
      <c r="W59" s="55"/>
    </row>
    <row r="60" spans="1:23" x14ac:dyDescent="0.25">
      <c r="A60" s="63">
        <v>17685</v>
      </c>
      <c r="B60" s="52" t="s">
        <v>78</v>
      </c>
      <c r="C60" s="52" t="s">
        <v>1317</v>
      </c>
      <c r="D60" s="53">
        <v>30775</v>
      </c>
      <c r="E60" s="53">
        <v>128794</v>
      </c>
      <c r="F60" s="52" t="s">
        <v>8</v>
      </c>
      <c r="G60" s="78" t="s">
        <v>1340</v>
      </c>
      <c r="H60" s="55" t="s">
        <v>331</v>
      </c>
      <c r="I60" s="55"/>
      <c r="J60" s="55"/>
      <c r="K60" s="55" t="s">
        <v>60</v>
      </c>
      <c r="L60" s="55"/>
      <c r="M60" s="55" t="s">
        <v>315</v>
      </c>
      <c r="N60" s="55" t="s">
        <v>134</v>
      </c>
      <c r="O60" s="55"/>
      <c r="P60" s="55"/>
      <c r="Q60" s="55" t="s">
        <v>62</v>
      </c>
      <c r="R60" s="55"/>
      <c r="S60" s="55" t="s">
        <v>1229</v>
      </c>
      <c r="T60" s="55" t="s">
        <v>523</v>
      </c>
      <c r="U60" s="55"/>
      <c r="V60" s="55" t="s">
        <v>43</v>
      </c>
      <c r="W60" s="55"/>
    </row>
    <row r="61" spans="1:23" x14ac:dyDescent="0.25">
      <c r="A61" s="63">
        <v>17686</v>
      </c>
      <c r="B61" s="52" t="s">
        <v>217</v>
      </c>
      <c r="C61" s="52" t="s">
        <v>1318</v>
      </c>
      <c r="D61" s="53">
        <v>31003</v>
      </c>
      <c r="E61" s="53">
        <v>128414</v>
      </c>
      <c r="F61" s="52" t="s">
        <v>1227</v>
      </c>
      <c r="G61" s="78" t="s">
        <v>923</v>
      </c>
      <c r="H61" s="55" t="s">
        <v>193</v>
      </c>
      <c r="I61" s="55"/>
      <c r="J61" s="55"/>
      <c r="K61" s="55"/>
      <c r="L61" s="55"/>
      <c r="M61" s="55" t="s">
        <v>1359</v>
      </c>
      <c r="N61" s="55" t="s">
        <v>36</v>
      </c>
      <c r="O61" s="55"/>
      <c r="P61" s="55"/>
      <c r="Q61" s="55"/>
      <c r="R61" s="55"/>
      <c r="S61" s="55" t="s">
        <v>44</v>
      </c>
      <c r="T61" s="55" t="s">
        <v>174</v>
      </c>
      <c r="U61" s="55"/>
      <c r="V61" s="55"/>
      <c r="W61" s="55"/>
    </row>
    <row r="62" spans="1:23" x14ac:dyDescent="0.25">
      <c r="A62" s="63">
        <v>17706</v>
      </c>
      <c r="B62" s="52" t="s">
        <v>78</v>
      </c>
      <c r="C62" s="52" t="s">
        <v>1319</v>
      </c>
      <c r="D62" s="53">
        <v>0</v>
      </c>
      <c r="E62" s="53">
        <v>0</v>
      </c>
      <c r="F62" s="52" t="s">
        <v>131</v>
      </c>
      <c r="G62" s="78" t="s">
        <v>319</v>
      </c>
      <c r="H62" s="55"/>
      <c r="I62" s="55"/>
      <c r="J62" s="55"/>
      <c r="K62" s="55"/>
      <c r="L62" s="55"/>
      <c r="M62" s="55" t="s">
        <v>319</v>
      </c>
      <c r="N62" s="55"/>
      <c r="O62" s="55"/>
      <c r="P62" s="55"/>
      <c r="Q62" s="55"/>
      <c r="R62" s="55"/>
      <c r="S62" s="55"/>
      <c r="T62" s="55"/>
      <c r="U62" s="55"/>
      <c r="V62" s="55"/>
      <c r="W62" s="55"/>
    </row>
    <row r="63" spans="1:23" x14ac:dyDescent="0.25">
      <c r="A63" s="63">
        <v>17707</v>
      </c>
      <c r="B63" s="52" t="s">
        <v>78</v>
      </c>
      <c r="C63" s="52" t="s">
        <v>1320</v>
      </c>
      <c r="D63" s="53">
        <v>0</v>
      </c>
      <c r="E63" s="53">
        <v>0</v>
      </c>
      <c r="F63" s="52" t="s">
        <v>131</v>
      </c>
      <c r="G63" s="78" t="s">
        <v>848</v>
      </c>
      <c r="H63" s="55"/>
      <c r="I63" s="55"/>
      <c r="J63" s="55"/>
      <c r="K63" s="55"/>
      <c r="L63" s="55"/>
      <c r="M63" s="55" t="s">
        <v>405</v>
      </c>
      <c r="N63" s="55"/>
      <c r="O63" s="55"/>
      <c r="P63" s="55"/>
      <c r="Q63" s="55"/>
      <c r="R63" s="55"/>
      <c r="S63" s="55"/>
      <c r="T63" s="55"/>
      <c r="U63" s="55"/>
      <c r="V63" s="55" t="s">
        <v>12</v>
      </c>
      <c r="W63" s="55"/>
    </row>
    <row r="64" spans="1:23" x14ac:dyDescent="0.25">
      <c r="A64" s="63">
        <v>17708</v>
      </c>
      <c r="B64" s="52" t="s">
        <v>225</v>
      </c>
      <c r="C64" s="52" t="s">
        <v>1321</v>
      </c>
      <c r="D64" s="53">
        <v>0</v>
      </c>
      <c r="E64" s="53">
        <v>0</v>
      </c>
      <c r="F64" s="52" t="s">
        <v>6</v>
      </c>
      <c r="G64" s="78" t="s">
        <v>683</v>
      </c>
      <c r="H64" s="55"/>
      <c r="I64" s="55"/>
      <c r="J64" s="55"/>
      <c r="K64" s="55"/>
      <c r="L64" s="55"/>
      <c r="M64" s="55" t="s">
        <v>341</v>
      </c>
      <c r="N64" s="55"/>
      <c r="O64" s="55"/>
      <c r="P64" s="55"/>
      <c r="Q64" s="55"/>
      <c r="R64" s="55"/>
      <c r="S64" s="55" t="s">
        <v>336</v>
      </c>
      <c r="T64" s="55" t="s">
        <v>401</v>
      </c>
      <c r="U64" s="55"/>
      <c r="V64" s="55" t="s">
        <v>12</v>
      </c>
      <c r="W64" s="55"/>
    </row>
    <row r="65" spans="1:23" x14ac:dyDescent="0.25">
      <c r="A65" s="63">
        <v>17709</v>
      </c>
      <c r="B65" s="52" t="s">
        <v>78</v>
      </c>
      <c r="C65" s="52" t="s">
        <v>1322</v>
      </c>
      <c r="D65" s="53">
        <v>30805</v>
      </c>
      <c r="E65" s="53">
        <v>0</v>
      </c>
      <c r="F65" s="52" t="s">
        <v>8</v>
      </c>
      <c r="G65" s="78" t="s">
        <v>12</v>
      </c>
      <c r="H65" s="55"/>
      <c r="I65" s="55"/>
      <c r="J65" s="55"/>
      <c r="K65" s="55" t="s">
        <v>12</v>
      </c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</row>
    <row r="66" spans="1:23" x14ac:dyDescent="0.25">
      <c r="A66" s="63">
        <v>17726</v>
      </c>
      <c r="B66" s="52" t="s">
        <v>78</v>
      </c>
      <c r="C66" s="52" t="s">
        <v>1323</v>
      </c>
      <c r="D66" s="53">
        <v>31139</v>
      </c>
      <c r="E66" s="53">
        <v>128674</v>
      </c>
      <c r="F66" s="52" t="s">
        <v>8</v>
      </c>
      <c r="G66" s="78" t="s">
        <v>350</v>
      </c>
      <c r="H66" s="55"/>
      <c r="I66" s="55"/>
      <c r="J66" s="55"/>
      <c r="K66" s="55"/>
      <c r="L66" s="55"/>
      <c r="M66" s="55"/>
      <c r="N66" s="55" t="s">
        <v>43</v>
      </c>
      <c r="O66" s="55"/>
      <c r="P66" s="55"/>
      <c r="Q66" s="55" t="s">
        <v>405</v>
      </c>
      <c r="R66" s="55"/>
      <c r="S66" s="55"/>
      <c r="T66" s="55" t="s">
        <v>49</v>
      </c>
      <c r="U66" s="55"/>
      <c r="V66" s="55" t="s">
        <v>518</v>
      </c>
      <c r="W66" s="55"/>
    </row>
    <row r="67" spans="1:23" x14ac:dyDescent="0.25">
      <c r="A67" s="63">
        <v>17727</v>
      </c>
      <c r="B67" s="52" t="s">
        <v>78</v>
      </c>
      <c r="C67" s="52" t="s">
        <v>1324</v>
      </c>
      <c r="D67" s="53">
        <v>0</v>
      </c>
      <c r="E67" s="53">
        <v>0</v>
      </c>
      <c r="F67" s="52" t="s">
        <v>131</v>
      </c>
      <c r="G67" s="87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 spans="1:23" x14ac:dyDescent="0.25">
      <c r="A68" s="63">
        <v>17728</v>
      </c>
      <c r="B68" s="52" t="s">
        <v>78</v>
      </c>
      <c r="C68" s="52" t="s">
        <v>1325</v>
      </c>
      <c r="D68" s="53">
        <v>32982</v>
      </c>
      <c r="E68" s="53">
        <v>131419</v>
      </c>
      <c r="F68" s="52" t="s">
        <v>1227</v>
      </c>
      <c r="G68" s="78" t="s">
        <v>1341</v>
      </c>
      <c r="H68" s="55"/>
      <c r="I68" s="55"/>
      <c r="J68" s="55"/>
      <c r="K68" s="55" t="s">
        <v>40</v>
      </c>
      <c r="L68" s="55"/>
      <c r="M68" s="55" t="s">
        <v>1360</v>
      </c>
      <c r="N68" s="55" t="s">
        <v>927</v>
      </c>
      <c r="O68" s="55"/>
      <c r="P68" s="55"/>
      <c r="Q68" s="55" t="s">
        <v>1455</v>
      </c>
      <c r="R68" s="55"/>
      <c r="S68" s="55" t="s">
        <v>318</v>
      </c>
      <c r="T68" s="55" t="s">
        <v>16</v>
      </c>
      <c r="U68" s="55"/>
      <c r="V68" s="55" t="s">
        <v>321</v>
      </c>
      <c r="W68" s="55"/>
    </row>
    <row r="69" spans="1:23" x14ac:dyDescent="0.25">
      <c r="A69" s="63">
        <v>17729</v>
      </c>
      <c r="B69" s="52" t="s">
        <v>78</v>
      </c>
      <c r="C69" s="52" t="s">
        <v>1326</v>
      </c>
      <c r="D69" s="53">
        <v>32982</v>
      </c>
      <c r="E69" s="53">
        <v>0</v>
      </c>
      <c r="F69" s="52" t="s">
        <v>130</v>
      </c>
      <c r="G69" s="78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</row>
    <row r="70" spans="1:23" x14ac:dyDescent="0.25">
      <c r="A70" s="63">
        <v>17730</v>
      </c>
      <c r="B70" s="52" t="s">
        <v>77</v>
      </c>
      <c r="C70" s="52" t="s">
        <v>1327</v>
      </c>
      <c r="D70" s="53">
        <v>31381</v>
      </c>
      <c r="E70" s="53">
        <v>128640</v>
      </c>
      <c r="F70" s="52" t="s">
        <v>8</v>
      </c>
      <c r="G70" s="78" t="s">
        <v>922</v>
      </c>
      <c r="H70" s="55"/>
      <c r="I70" s="55"/>
      <c r="J70" s="55"/>
      <c r="K70" s="55"/>
      <c r="L70" s="55"/>
      <c r="M70" s="55" t="s">
        <v>213</v>
      </c>
      <c r="N70" s="55"/>
      <c r="O70" s="55"/>
      <c r="P70" s="55" t="s">
        <v>291</v>
      </c>
      <c r="Q70" s="55" t="s">
        <v>59</v>
      </c>
      <c r="R70" s="55"/>
      <c r="S70" s="55" t="s">
        <v>158</v>
      </c>
      <c r="T70" s="55" t="s">
        <v>277</v>
      </c>
      <c r="U70" s="55"/>
      <c r="V70" s="55"/>
      <c r="W70" s="55"/>
    </row>
  </sheetData>
  <mergeCells count="23">
    <mergeCell ref="U3:U4"/>
    <mergeCell ref="Q3:Q4"/>
    <mergeCell ref="O3:O4"/>
    <mergeCell ref="P3:P4"/>
    <mergeCell ref="R3:R4"/>
    <mergeCell ref="S3:S4"/>
    <mergeCell ref="T3:T4"/>
    <mergeCell ref="V3:V4"/>
    <mergeCell ref="W3:W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M3:M4"/>
    <mergeCell ref="N3:N4"/>
  </mergeCells>
  <pageMargins left="0.7" right="0.7" top="0.75" bottom="0.75" header="0.3" footer="0.3"/>
  <pageSetup orientation="portrait" verticalDpi="0" r:id="rId1"/>
  <ignoredErrors>
    <ignoredError sqref="G5:G32 H5:Q6 R5:U16 H8:Q14 H7:L7 N7:Q7 H16:Q16 I15:P15 H18:Q32 I17:J17 N17:P17 R18:U21 R17 T17 L17 R23:U36 R22:S22 U22 H34:Q37 H33:O33 Q33 G34:G70 R38:U59 R37 U37 H39:Q55 H38:P38 H58:Q65 H56:P56 H57:P57 R61:U70 R60 T60:U60 H67:Q67 H66:P66 H69:Q70 H68:P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0"/>
  <sheetViews>
    <sheetView topLeftCell="A46" workbookViewId="0">
      <selection activeCell="A5" sqref="A5"/>
    </sheetView>
  </sheetViews>
  <sheetFormatPr baseColWidth="10" defaultRowHeight="15" x14ac:dyDescent="0.25"/>
  <cols>
    <col min="2" max="2" width="39.42578125" customWidth="1"/>
    <col min="3" max="3" width="92.5703125" customWidth="1"/>
    <col min="4" max="4" width="18.85546875" customWidth="1"/>
    <col min="5" max="5" width="16.140625" customWidth="1"/>
    <col min="6" max="6" width="18.7109375" customWidth="1"/>
    <col min="7" max="7" width="20.140625" customWidth="1"/>
    <col min="8" max="8" width="16.85546875" customWidth="1"/>
    <col min="9" max="9" width="17.28515625" customWidth="1"/>
    <col min="10" max="10" width="17.140625" customWidth="1"/>
    <col min="11" max="11" width="21.140625" customWidth="1"/>
    <col min="12" max="12" width="20.5703125" customWidth="1"/>
    <col min="13" max="13" width="19" customWidth="1"/>
    <col min="14" max="14" width="19.5703125" customWidth="1"/>
    <col min="15" max="15" width="16" customWidth="1"/>
    <col min="16" max="16" width="19.28515625" customWidth="1"/>
    <col min="17" max="17" width="17" customWidth="1"/>
    <col min="18" max="18" width="18.85546875" customWidth="1"/>
    <col min="19" max="19" width="18" customWidth="1"/>
    <col min="20" max="20" width="19.85546875" customWidth="1"/>
    <col min="21" max="21" width="17.5703125" customWidth="1"/>
    <col min="22" max="22" width="17.28515625" customWidth="1"/>
    <col min="23" max="23" width="18.5703125" customWidth="1"/>
    <col min="24" max="24" width="18.42578125" customWidth="1"/>
    <col min="25" max="25" width="20.5703125" customWidth="1"/>
  </cols>
  <sheetData>
    <row r="2" spans="1:25" ht="15.75" thickBot="1" x14ac:dyDescent="0.3">
      <c r="K2" s="4"/>
      <c r="L2" s="4"/>
      <c r="M2" s="5" t="s">
        <v>33</v>
      </c>
      <c r="N2" s="5"/>
      <c r="O2" s="6"/>
    </row>
    <row r="3" spans="1:25" ht="15" customHeight="1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23</v>
      </c>
      <c r="M3" s="101" t="s">
        <v>24</v>
      </c>
      <c r="N3" s="101" t="s">
        <v>25</v>
      </c>
      <c r="O3" s="88" t="s">
        <v>27</v>
      </c>
      <c r="P3" s="88" t="s">
        <v>48</v>
      </c>
      <c r="Q3" s="88" t="s">
        <v>30</v>
      </c>
      <c r="R3" s="88" t="s">
        <v>51</v>
      </c>
      <c r="S3" s="88" t="s">
        <v>1409</v>
      </c>
      <c r="T3" s="88" t="s">
        <v>31</v>
      </c>
      <c r="U3" s="88" t="s">
        <v>32</v>
      </c>
      <c r="V3" s="88" t="s">
        <v>1403</v>
      </c>
      <c r="W3" s="88" t="s">
        <v>29</v>
      </c>
      <c r="X3" s="88" t="s">
        <v>1412</v>
      </c>
      <c r="Y3" s="88" t="s">
        <v>1415</v>
      </c>
    </row>
    <row r="4" spans="1:25" x14ac:dyDescent="0.25">
      <c r="A4" s="103"/>
      <c r="B4" s="105"/>
      <c r="C4" s="106"/>
      <c r="D4" s="99"/>
      <c r="E4" s="108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89"/>
      <c r="W4" s="89"/>
      <c r="X4" s="89"/>
      <c r="Y4" s="89"/>
    </row>
    <row r="5" spans="1:25" x14ac:dyDescent="0.25">
      <c r="A5" s="63">
        <v>12990</v>
      </c>
      <c r="B5" s="52" t="s">
        <v>79</v>
      </c>
      <c r="C5" s="52" t="s">
        <v>234</v>
      </c>
      <c r="D5" s="53">
        <v>0</v>
      </c>
      <c r="E5" s="53">
        <v>0</v>
      </c>
      <c r="F5" s="52" t="s">
        <v>6</v>
      </c>
      <c r="G5" s="78">
        <f>SUM(Q5+V5)</f>
        <v>25.5</v>
      </c>
      <c r="H5" s="55"/>
      <c r="I5" s="55"/>
      <c r="J5" s="55"/>
      <c r="K5" s="55"/>
      <c r="L5" s="55"/>
      <c r="M5" s="55"/>
      <c r="N5" s="55"/>
      <c r="O5" s="55"/>
      <c r="P5" s="55"/>
      <c r="Q5" s="55" t="s">
        <v>142</v>
      </c>
      <c r="R5" s="55"/>
      <c r="S5" s="55"/>
      <c r="T5" s="55"/>
      <c r="U5" s="55"/>
      <c r="V5" s="55" t="s">
        <v>203</v>
      </c>
      <c r="W5" s="55"/>
      <c r="X5" s="55"/>
      <c r="Y5" s="55"/>
    </row>
    <row r="6" spans="1:25" x14ac:dyDescent="0.25">
      <c r="A6" s="63">
        <v>13000</v>
      </c>
      <c r="B6" s="52" t="s">
        <v>78</v>
      </c>
      <c r="C6" s="52" t="s">
        <v>235</v>
      </c>
      <c r="D6" s="53">
        <v>20344</v>
      </c>
      <c r="E6" s="53">
        <v>117266</v>
      </c>
      <c r="F6" s="52" t="s">
        <v>8</v>
      </c>
      <c r="G6" s="78">
        <f>SUM(N6+O6+S6+T6)</f>
        <v>58</v>
      </c>
      <c r="H6" s="55"/>
      <c r="I6" s="55"/>
      <c r="J6" s="55"/>
      <c r="K6" s="55"/>
      <c r="L6" s="55"/>
      <c r="M6" s="55"/>
      <c r="N6" s="55" t="s">
        <v>43</v>
      </c>
      <c r="O6" s="55" t="s">
        <v>53</v>
      </c>
      <c r="P6" s="55"/>
      <c r="Q6" s="55"/>
      <c r="R6" s="55"/>
      <c r="S6" s="55" t="s">
        <v>294</v>
      </c>
      <c r="T6" s="55" t="s">
        <v>293</v>
      </c>
      <c r="U6" s="55"/>
      <c r="V6" s="55"/>
      <c r="W6" s="55"/>
      <c r="X6" s="55"/>
      <c r="Y6" s="55"/>
    </row>
    <row r="7" spans="1:25" x14ac:dyDescent="0.25">
      <c r="A7" s="63">
        <v>13015</v>
      </c>
      <c r="B7" s="52" t="s">
        <v>78</v>
      </c>
      <c r="C7" s="52" t="s">
        <v>698</v>
      </c>
      <c r="D7" s="53">
        <v>12278</v>
      </c>
      <c r="E7" s="53">
        <v>0</v>
      </c>
      <c r="F7" s="52" t="s">
        <v>130</v>
      </c>
      <c r="G7" s="8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5">
      <c r="A8" s="63">
        <v>13016</v>
      </c>
      <c r="B8" s="52" t="s">
        <v>102</v>
      </c>
      <c r="C8" s="52" t="s">
        <v>699</v>
      </c>
      <c r="D8" s="53">
        <v>12297</v>
      </c>
      <c r="E8" s="53">
        <v>116940</v>
      </c>
      <c r="F8" s="52" t="s">
        <v>273</v>
      </c>
      <c r="G8" s="78">
        <v>30.5</v>
      </c>
      <c r="H8" s="55"/>
      <c r="I8" s="55"/>
      <c r="J8" s="55"/>
      <c r="K8" s="55"/>
      <c r="L8" s="55"/>
      <c r="M8" s="55"/>
      <c r="N8" s="55" t="s">
        <v>277</v>
      </c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5">
      <c r="A9" s="63">
        <v>13017</v>
      </c>
      <c r="B9" s="52" t="s">
        <v>100</v>
      </c>
      <c r="C9" s="52" t="s">
        <v>700</v>
      </c>
      <c r="D9" s="53">
        <v>12312</v>
      </c>
      <c r="E9" s="53">
        <v>116872</v>
      </c>
      <c r="F9" s="52" t="s">
        <v>8</v>
      </c>
      <c r="G9" s="78">
        <v>4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 t="s">
        <v>132</v>
      </c>
      <c r="U9" s="55"/>
      <c r="V9" s="55"/>
      <c r="W9" s="55"/>
      <c r="X9" s="55"/>
      <c r="Y9" s="55"/>
    </row>
    <row r="10" spans="1:25" x14ac:dyDescent="0.25">
      <c r="A10" s="67">
        <v>13020</v>
      </c>
      <c r="B10" s="52" t="s">
        <v>77</v>
      </c>
      <c r="C10" s="52" t="s">
        <v>236</v>
      </c>
      <c r="D10" s="53">
        <v>0</v>
      </c>
      <c r="E10" s="53">
        <v>0</v>
      </c>
      <c r="F10" s="52" t="s">
        <v>274</v>
      </c>
      <c r="G10" s="71">
        <f>SUM(N10+S10+T10)</f>
        <v>8.5</v>
      </c>
      <c r="H10" s="55"/>
      <c r="I10" s="55"/>
      <c r="J10" s="55"/>
      <c r="K10" s="55"/>
      <c r="L10" s="55"/>
      <c r="M10" s="55"/>
      <c r="N10" s="55" t="s">
        <v>55</v>
      </c>
      <c r="O10" s="55"/>
      <c r="P10" s="55"/>
      <c r="Q10" s="55"/>
      <c r="R10" s="55"/>
      <c r="S10" s="55" t="s">
        <v>43</v>
      </c>
      <c r="T10" s="55" t="s">
        <v>162</v>
      </c>
      <c r="U10" s="55"/>
      <c r="V10" s="55"/>
      <c r="W10" s="55"/>
      <c r="X10" s="55"/>
      <c r="Y10" s="55"/>
    </row>
    <row r="11" spans="1:25" x14ac:dyDescent="0.25">
      <c r="A11" s="63">
        <v>13036</v>
      </c>
      <c r="B11" s="52" t="s">
        <v>214</v>
      </c>
      <c r="C11" s="52" t="s">
        <v>237</v>
      </c>
      <c r="D11" s="53">
        <v>0</v>
      </c>
      <c r="E11" s="53">
        <v>117363</v>
      </c>
      <c r="F11" s="52" t="s">
        <v>275</v>
      </c>
      <c r="G11" s="71">
        <f>SUM(H11+J11+N11+O11+S11+T11+V11)</f>
        <v>157</v>
      </c>
      <c r="H11" s="55" t="s">
        <v>193</v>
      </c>
      <c r="I11" s="55"/>
      <c r="J11" s="55" t="s">
        <v>158</v>
      </c>
      <c r="K11" s="55"/>
      <c r="L11" s="55"/>
      <c r="M11" s="55"/>
      <c r="N11" s="55" t="s">
        <v>182</v>
      </c>
      <c r="O11" s="55" t="s">
        <v>60</v>
      </c>
      <c r="P11" s="55"/>
      <c r="Q11" s="55"/>
      <c r="R11" s="55"/>
      <c r="S11" s="55" t="s">
        <v>296</v>
      </c>
      <c r="T11" s="55" t="s">
        <v>295</v>
      </c>
      <c r="U11" s="55"/>
      <c r="V11" s="55" t="s">
        <v>158</v>
      </c>
      <c r="W11" s="55"/>
      <c r="X11" s="55"/>
      <c r="Y11" s="55"/>
    </row>
    <row r="12" spans="1:25" x14ac:dyDescent="0.25">
      <c r="A12" s="63">
        <v>13048</v>
      </c>
      <c r="B12" s="52" t="s">
        <v>217</v>
      </c>
      <c r="C12" s="52" t="s">
        <v>701</v>
      </c>
      <c r="D12" s="53">
        <v>12322</v>
      </c>
      <c r="E12" s="53">
        <v>120170</v>
      </c>
      <c r="F12" s="52" t="s">
        <v>275</v>
      </c>
      <c r="G12" s="71">
        <f>SUM(H12+L12+N12+O12+Q12+T12)</f>
        <v>203.5</v>
      </c>
      <c r="H12" s="55" t="s">
        <v>163</v>
      </c>
      <c r="I12" s="55"/>
      <c r="J12" s="55"/>
      <c r="K12" s="55"/>
      <c r="L12" s="55" t="s">
        <v>298</v>
      </c>
      <c r="M12" s="55"/>
      <c r="N12" s="55" t="s">
        <v>66</v>
      </c>
      <c r="O12" s="55" t="s">
        <v>43</v>
      </c>
      <c r="P12" s="55"/>
      <c r="Q12" s="55" t="s">
        <v>61</v>
      </c>
      <c r="R12" s="55"/>
      <c r="S12" s="55"/>
      <c r="T12" s="55" t="s">
        <v>297</v>
      </c>
      <c r="U12" s="55"/>
      <c r="V12" s="55"/>
      <c r="W12" s="55"/>
      <c r="X12" s="55"/>
      <c r="Y12" s="55"/>
    </row>
    <row r="13" spans="1:25" x14ac:dyDescent="0.25">
      <c r="A13" s="63">
        <v>13049</v>
      </c>
      <c r="B13" s="52" t="s">
        <v>81</v>
      </c>
      <c r="C13" s="52" t="s">
        <v>239</v>
      </c>
      <c r="D13" s="53">
        <v>0</v>
      </c>
      <c r="E13" s="53">
        <v>117114</v>
      </c>
      <c r="F13" s="52" t="s">
        <v>275</v>
      </c>
      <c r="G13" s="71">
        <f>SUM(Q13+S13
)</f>
        <v>27.5</v>
      </c>
      <c r="H13" s="55"/>
      <c r="I13" s="55"/>
      <c r="J13" s="55"/>
      <c r="K13" s="55"/>
      <c r="L13" s="55"/>
      <c r="M13" s="55"/>
      <c r="N13" s="55"/>
      <c r="O13" s="55"/>
      <c r="P13" s="55"/>
      <c r="Q13" s="55" t="s">
        <v>163</v>
      </c>
      <c r="R13" s="55"/>
      <c r="S13" s="55" t="s">
        <v>202</v>
      </c>
      <c r="T13" s="55"/>
      <c r="U13" s="55"/>
      <c r="V13" s="55"/>
      <c r="W13" s="55"/>
      <c r="X13" s="55"/>
      <c r="Y13" s="55"/>
    </row>
    <row r="14" spans="1:25" x14ac:dyDescent="0.25">
      <c r="A14" s="63">
        <v>13050</v>
      </c>
      <c r="B14" s="52" t="s">
        <v>85</v>
      </c>
      <c r="C14" s="52" t="s">
        <v>240</v>
      </c>
      <c r="D14" s="53">
        <v>0</v>
      </c>
      <c r="E14" s="53">
        <v>0</v>
      </c>
      <c r="F14" s="52" t="s">
        <v>130</v>
      </c>
      <c r="G14" s="78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5">
      <c r="A15" s="63">
        <v>13066</v>
      </c>
      <c r="B15" s="52" t="s">
        <v>215</v>
      </c>
      <c r="C15" s="52" t="s">
        <v>241</v>
      </c>
      <c r="D15" s="53">
        <v>0</v>
      </c>
      <c r="E15" s="53">
        <v>117560</v>
      </c>
      <c r="F15" s="52" t="s">
        <v>275</v>
      </c>
      <c r="G15" s="78">
        <v>144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 t="s">
        <v>278</v>
      </c>
      <c r="U15" s="55"/>
      <c r="V15" s="55"/>
      <c r="W15" s="55"/>
      <c r="X15" s="55"/>
      <c r="Y15" s="55"/>
    </row>
    <row r="16" spans="1:25" x14ac:dyDescent="0.25">
      <c r="A16" s="63">
        <v>13082</v>
      </c>
      <c r="B16" s="52" t="s">
        <v>216</v>
      </c>
      <c r="C16" s="52" t="s">
        <v>238</v>
      </c>
      <c r="D16" s="53">
        <v>12351</v>
      </c>
      <c r="E16" s="53">
        <v>0</v>
      </c>
      <c r="F16" s="52" t="s">
        <v>130</v>
      </c>
      <c r="G16" s="78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5">
      <c r="A17" s="63">
        <v>13083</v>
      </c>
      <c r="B17" s="52" t="s">
        <v>78</v>
      </c>
      <c r="C17" s="52" t="s">
        <v>702</v>
      </c>
      <c r="D17" s="53">
        <v>12350</v>
      </c>
      <c r="E17" s="53">
        <v>123206</v>
      </c>
      <c r="F17" s="52" t="s">
        <v>275</v>
      </c>
      <c r="G17" s="71">
        <f>SUM(H17+J17+K17+M17+N17+O17+P17+Q17+S17+T17+U17+W17)</f>
        <v>3480</v>
      </c>
      <c r="H17" s="55" t="s">
        <v>300</v>
      </c>
      <c r="I17" s="55"/>
      <c r="J17" s="55" t="s">
        <v>306</v>
      </c>
      <c r="K17" s="55" t="s">
        <v>305</v>
      </c>
      <c r="L17" s="55"/>
      <c r="M17" s="55" t="s">
        <v>302</v>
      </c>
      <c r="N17" s="55" t="s">
        <v>301</v>
      </c>
      <c r="O17" s="55" t="s">
        <v>1465</v>
      </c>
      <c r="P17" s="55" t="s">
        <v>161</v>
      </c>
      <c r="Q17" s="55" t="s">
        <v>1464</v>
      </c>
      <c r="R17" s="55"/>
      <c r="S17" s="55" t="s">
        <v>304</v>
      </c>
      <c r="T17" s="55" t="s">
        <v>299</v>
      </c>
      <c r="U17" s="55" t="s">
        <v>303</v>
      </c>
      <c r="V17" s="55"/>
      <c r="W17" s="55" t="s">
        <v>162</v>
      </c>
      <c r="X17" s="55"/>
      <c r="Y17" s="55"/>
    </row>
    <row r="18" spans="1:25" x14ac:dyDescent="0.25">
      <c r="A18" s="63">
        <v>13084</v>
      </c>
      <c r="B18" s="52" t="s">
        <v>78</v>
      </c>
      <c r="C18" s="52" t="s">
        <v>703</v>
      </c>
      <c r="D18" s="53">
        <v>12358</v>
      </c>
      <c r="E18" s="53">
        <v>126760</v>
      </c>
      <c r="F18" s="52" t="s">
        <v>275</v>
      </c>
      <c r="G18" s="71">
        <f>SUM(H18+J18+K18+L18+N18+O18+Q18+S18+T18+U18+V18)</f>
        <v>1563.75</v>
      </c>
      <c r="H18" s="55" t="s">
        <v>308</v>
      </c>
      <c r="I18" s="55"/>
      <c r="J18" s="55" t="s">
        <v>312</v>
      </c>
      <c r="K18" s="55" t="s">
        <v>59</v>
      </c>
      <c r="L18" s="55" t="s">
        <v>56</v>
      </c>
      <c r="M18" s="55"/>
      <c r="N18" s="55" t="s">
        <v>309</v>
      </c>
      <c r="O18" s="55" t="s">
        <v>286</v>
      </c>
      <c r="P18" s="55"/>
      <c r="Q18" s="55" t="s">
        <v>1466</v>
      </c>
      <c r="R18" s="55"/>
      <c r="S18" s="55" t="s">
        <v>311</v>
      </c>
      <c r="T18" s="55" t="s">
        <v>307</v>
      </c>
      <c r="U18" s="55" t="s">
        <v>310</v>
      </c>
      <c r="V18" s="55" t="s">
        <v>414</v>
      </c>
      <c r="W18" s="55"/>
      <c r="X18" s="55"/>
      <c r="Y18" s="55"/>
    </row>
    <row r="19" spans="1:25" x14ac:dyDescent="0.25">
      <c r="A19" s="63">
        <v>13085</v>
      </c>
      <c r="B19" s="52" t="s">
        <v>218</v>
      </c>
      <c r="C19" s="52" t="s">
        <v>242</v>
      </c>
      <c r="D19" s="53">
        <v>0</v>
      </c>
      <c r="E19" s="53">
        <v>117261</v>
      </c>
      <c r="F19" s="52" t="s">
        <v>275</v>
      </c>
      <c r="G19" s="71">
        <f>SUM(N19+Q19+T19+U19)</f>
        <v>74.75</v>
      </c>
      <c r="H19" s="55"/>
      <c r="I19" s="55"/>
      <c r="J19" s="55"/>
      <c r="K19" s="55"/>
      <c r="L19" s="55"/>
      <c r="M19" s="55"/>
      <c r="N19" s="55" t="s">
        <v>202</v>
      </c>
      <c r="O19" s="55"/>
      <c r="P19" s="55"/>
      <c r="Q19" s="55" t="s">
        <v>44</v>
      </c>
      <c r="R19" s="55"/>
      <c r="S19" s="55"/>
      <c r="T19" s="55" t="s">
        <v>302</v>
      </c>
      <c r="U19" s="55" t="s">
        <v>313</v>
      </c>
      <c r="V19" s="55"/>
      <c r="W19" s="55"/>
      <c r="X19" s="55"/>
      <c r="Y19" s="55"/>
    </row>
    <row r="20" spans="1:25" x14ac:dyDescent="0.25">
      <c r="A20" s="63">
        <v>13095</v>
      </c>
      <c r="B20" s="52" t="s">
        <v>222</v>
      </c>
      <c r="C20" s="52" t="s">
        <v>243</v>
      </c>
      <c r="D20" s="53">
        <v>0</v>
      </c>
      <c r="E20" s="53">
        <v>116955</v>
      </c>
      <c r="F20" s="52" t="s">
        <v>273</v>
      </c>
      <c r="G20" s="78">
        <v>5.5</v>
      </c>
      <c r="H20" s="55"/>
      <c r="I20" s="55"/>
      <c r="J20" s="55"/>
      <c r="K20" s="55"/>
      <c r="L20" s="55"/>
      <c r="M20" s="55"/>
      <c r="N20" s="55" t="s">
        <v>133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5">
      <c r="A21" s="67">
        <v>13111</v>
      </c>
      <c r="B21" s="52" t="s">
        <v>78</v>
      </c>
      <c r="C21" s="52" t="s">
        <v>244</v>
      </c>
      <c r="D21" s="53">
        <v>0</v>
      </c>
      <c r="E21" s="53">
        <v>0</v>
      </c>
      <c r="F21" s="64" t="s">
        <v>129</v>
      </c>
      <c r="G21" s="71">
        <f>SUM(M21+N21)</f>
        <v>16.5</v>
      </c>
      <c r="H21" s="55"/>
      <c r="I21" s="55"/>
      <c r="J21" s="55"/>
      <c r="K21" s="55"/>
      <c r="L21" s="55"/>
      <c r="M21" s="55" t="s">
        <v>198</v>
      </c>
      <c r="N21" s="55" t="s">
        <v>132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5">
      <c r="A22" s="63">
        <v>13114</v>
      </c>
      <c r="B22" s="52" t="s">
        <v>78</v>
      </c>
      <c r="C22" s="52" t="s">
        <v>704</v>
      </c>
      <c r="D22" s="53">
        <v>12384</v>
      </c>
      <c r="E22" s="53">
        <v>127364</v>
      </c>
      <c r="F22" s="52" t="s">
        <v>275</v>
      </c>
      <c r="G22" s="71">
        <f>SUM(N22+P22+Q22+T22+V22+X22)</f>
        <v>313.75</v>
      </c>
      <c r="H22" s="55"/>
      <c r="I22" s="55"/>
      <c r="J22" s="55"/>
      <c r="K22" s="55"/>
      <c r="L22" s="55"/>
      <c r="M22" s="55"/>
      <c r="N22" s="55" t="s">
        <v>1410</v>
      </c>
      <c r="O22" s="55"/>
      <c r="P22" s="55" t="s">
        <v>1411</v>
      </c>
      <c r="Q22" s="55" t="s">
        <v>516</v>
      </c>
      <c r="R22" s="55"/>
      <c r="S22" s="55"/>
      <c r="T22" s="55" t="s">
        <v>35</v>
      </c>
      <c r="U22" s="55"/>
      <c r="V22" s="55" t="s">
        <v>59</v>
      </c>
      <c r="W22" s="55"/>
      <c r="X22" s="55" t="s">
        <v>133</v>
      </c>
      <c r="Y22" s="55"/>
    </row>
    <row r="23" spans="1:25" x14ac:dyDescent="0.25">
      <c r="A23" s="63">
        <v>13118</v>
      </c>
      <c r="B23" s="52" t="s">
        <v>78</v>
      </c>
      <c r="C23" s="52" t="s">
        <v>245</v>
      </c>
      <c r="D23" s="53">
        <v>0</v>
      </c>
      <c r="E23" s="53">
        <v>117612</v>
      </c>
      <c r="F23" s="52" t="s">
        <v>275</v>
      </c>
      <c r="G23" s="71">
        <f>SUM(N23+O23+Q23+S23+T23)</f>
        <v>60</v>
      </c>
      <c r="H23" s="55"/>
      <c r="I23" s="55"/>
      <c r="J23" s="55"/>
      <c r="K23" s="55"/>
      <c r="L23" s="55"/>
      <c r="M23" s="55"/>
      <c r="N23" s="55" t="s">
        <v>147</v>
      </c>
      <c r="O23" s="55" t="s">
        <v>133</v>
      </c>
      <c r="P23" s="55"/>
      <c r="Q23" s="55" t="s">
        <v>167</v>
      </c>
      <c r="R23" s="55"/>
      <c r="S23" s="55" t="s">
        <v>317</v>
      </c>
      <c r="T23" s="55" t="s">
        <v>43</v>
      </c>
      <c r="U23" s="55"/>
      <c r="V23" s="55"/>
      <c r="W23" s="55"/>
      <c r="X23" s="55"/>
      <c r="Y23" s="55"/>
    </row>
    <row r="24" spans="1:25" x14ac:dyDescent="0.25">
      <c r="A24" s="63">
        <v>13119</v>
      </c>
      <c r="B24" s="52" t="s">
        <v>219</v>
      </c>
      <c r="C24" s="52" t="s">
        <v>1143</v>
      </c>
      <c r="D24" s="53">
        <v>0</v>
      </c>
      <c r="E24" s="53">
        <v>117063</v>
      </c>
      <c r="F24" s="52" t="s">
        <v>275</v>
      </c>
      <c r="G24" s="71">
        <f>SUM(J24+N24+Q24)</f>
        <v>89.75</v>
      </c>
      <c r="H24" s="55"/>
      <c r="I24" s="55"/>
      <c r="J24" s="55" t="s">
        <v>314</v>
      </c>
      <c r="K24" s="55"/>
      <c r="L24" s="55"/>
      <c r="M24" s="55"/>
      <c r="N24" s="55" t="s">
        <v>12</v>
      </c>
      <c r="O24" s="55"/>
      <c r="P24" s="55"/>
      <c r="Q24" s="55" t="s">
        <v>158</v>
      </c>
      <c r="R24" s="55"/>
      <c r="S24" s="55"/>
      <c r="T24" s="55"/>
      <c r="U24" s="55"/>
      <c r="V24" s="55"/>
      <c r="W24" s="55"/>
      <c r="X24" s="55"/>
      <c r="Y24" s="55"/>
    </row>
    <row r="25" spans="1:25" x14ac:dyDescent="0.25">
      <c r="A25" s="63">
        <v>13120</v>
      </c>
      <c r="B25" s="52" t="s">
        <v>220</v>
      </c>
      <c r="C25" s="52" t="s">
        <v>246</v>
      </c>
      <c r="D25" s="53">
        <v>0</v>
      </c>
      <c r="E25" s="53">
        <v>0</v>
      </c>
      <c r="F25" s="52" t="s">
        <v>275</v>
      </c>
      <c r="G25" s="71">
        <f>SUM(H25+I25+M25+N25+Q25)</f>
        <v>268.5</v>
      </c>
      <c r="H25" s="55" t="s">
        <v>315</v>
      </c>
      <c r="I25" s="55" t="s">
        <v>47</v>
      </c>
      <c r="J25" s="55"/>
      <c r="K25" s="55"/>
      <c r="L25" s="55"/>
      <c r="M25" s="55" t="s">
        <v>200</v>
      </c>
      <c r="N25" s="55" t="s">
        <v>316</v>
      </c>
      <c r="O25" s="55"/>
      <c r="P25" s="55"/>
      <c r="Q25" s="55" t="s">
        <v>598</v>
      </c>
      <c r="R25" s="55"/>
      <c r="S25" s="55"/>
      <c r="T25" s="55"/>
      <c r="U25" s="55"/>
      <c r="V25" s="55"/>
      <c r="W25" s="55"/>
      <c r="X25" s="55"/>
      <c r="Y25" s="55"/>
    </row>
    <row r="26" spans="1:25" x14ac:dyDescent="0.25">
      <c r="A26" s="63">
        <v>13121</v>
      </c>
      <c r="B26" s="52" t="s">
        <v>221</v>
      </c>
      <c r="C26" s="52" t="s">
        <v>248</v>
      </c>
      <c r="D26" s="53">
        <v>0</v>
      </c>
      <c r="E26" s="53">
        <v>0</v>
      </c>
      <c r="F26" s="52" t="s">
        <v>275</v>
      </c>
      <c r="G26" s="78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5">
      <c r="A27" s="63">
        <v>13134</v>
      </c>
      <c r="B27" s="52" t="s">
        <v>218</v>
      </c>
      <c r="C27" s="52" t="s">
        <v>247</v>
      </c>
      <c r="D27" s="53">
        <v>0</v>
      </c>
      <c r="E27" s="53">
        <v>0</v>
      </c>
      <c r="F27" s="52" t="s">
        <v>275</v>
      </c>
      <c r="G27" s="71">
        <f>SUM(H27+Q27)</f>
        <v>60.5</v>
      </c>
      <c r="H27" s="55" t="s">
        <v>317</v>
      </c>
      <c r="I27" s="55"/>
      <c r="J27" s="55"/>
      <c r="K27" s="55"/>
      <c r="L27" s="55"/>
      <c r="M27" s="55"/>
      <c r="N27" s="55"/>
      <c r="O27" s="55"/>
      <c r="P27" s="55"/>
      <c r="Q27" s="55" t="s">
        <v>325</v>
      </c>
      <c r="R27" s="55"/>
      <c r="S27" s="55"/>
      <c r="T27" s="55"/>
      <c r="U27" s="55"/>
      <c r="V27" s="55"/>
      <c r="W27" s="55"/>
      <c r="X27" s="55"/>
      <c r="Y27" s="55"/>
    </row>
    <row r="28" spans="1:25" x14ac:dyDescent="0.25">
      <c r="A28" s="63">
        <v>13140</v>
      </c>
      <c r="B28" s="52" t="s">
        <v>84</v>
      </c>
      <c r="C28" s="52" t="s">
        <v>705</v>
      </c>
      <c r="D28" s="53">
        <v>12390</v>
      </c>
      <c r="E28" s="53">
        <v>123225</v>
      </c>
      <c r="F28" s="52" t="s">
        <v>275</v>
      </c>
      <c r="G28" s="71">
        <f>SUM(H28+N28+O28+P28+T28)</f>
        <v>152.75</v>
      </c>
      <c r="H28" s="55" t="s">
        <v>185</v>
      </c>
      <c r="I28" s="55"/>
      <c r="J28" s="55"/>
      <c r="K28" s="55"/>
      <c r="L28" s="55"/>
      <c r="M28" s="55"/>
      <c r="N28" s="55" t="s">
        <v>146</v>
      </c>
      <c r="O28" s="55" t="s">
        <v>319</v>
      </c>
      <c r="P28" s="55" t="s">
        <v>320</v>
      </c>
      <c r="Q28" s="55"/>
      <c r="R28" s="55"/>
      <c r="S28" s="55"/>
      <c r="T28" s="55" t="s">
        <v>318</v>
      </c>
      <c r="U28" s="55"/>
      <c r="V28" s="55"/>
      <c r="W28" s="55"/>
      <c r="X28" s="55"/>
      <c r="Y28" s="55"/>
    </row>
    <row r="29" spans="1:25" x14ac:dyDescent="0.25">
      <c r="A29" s="63">
        <v>13162</v>
      </c>
      <c r="B29" s="52" t="s">
        <v>78</v>
      </c>
      <c r="C29" s="52" t="s">
        <v>351</v>
      </c>
      <c r="D29" s="53">
        <v>0</v>
      </c>
      <c r="E29" s="53">
        <v>117606</v>
      </c>
      <c r="F29" s="52" t="s">
        <v>275</v>
      </c>
      <c r="G29" s="78">
        <v>2.25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 t="s">
        <v>280</v>
      </c>
      <c r="U29" s="55"/>
      <c r="V29" s="55"/>
      <c r="W29" s="55"/>
      <c r="X29" s="55"/>
      <c r="Y29" s="55"/>
    </row>
    <row r="30" spans="1:25" x14ac:dyDescent="0.25">
      <c r="A30" s="63">
        <v>13164</v>
      </c>
      <c r="B30" s="52" t="s">
        <v>85</v>
      </c>
      <c r="C30" s="52" t="s">
        <v>249</v>
      </c>
      <c r="D30" s="53">
        <v>0</v>
      </c>
      <c r="E30" s="53">
        <v>117366</v>
      </c>
      <c r="F30" s="52" t="s">
        <v>275</v>
      </c>
      <c r="G30" s="71">
        <f>SUM(N30+U30)</f>
        <v>73</v>
      </c>
      <c r="H30" s="55"/>
      <c r="I30" s="55"/>
      <c r="J30" s="55"/>
      <c r="K30" s="55"/>
      <c r="L30" s="55"/>
      <c r="M30" s="55"/>
      <c r="N30" s="55" t="s">
        <v>182</v>
      </c>
      <c r="O30" s="55"/>
      <c r="P30" s="55"/>
      <c r="Q30" s="55"/>
      <c r="R30" s="55"/>
      <c r="S30" s="55"/>
      <c r="T30" s="55"/>
      <c r="U30" s="55" t="s">
        <v>847</v>
      </c>
      <c r="V30" s="55"/>
      <c r="W30" s="55"/>
      <c r="X30" s="55"/>
      <c r="Y30" s="55"/>
    </row>
    <row r="31" spans="1:25" x14ac:dyDescent="0.25">
      <c r="A31" s="63">
        <v>13166</v>
      </c>
      <c r="B31" s="52" t="s">
        <v>223</v>
      </c>
      <c r="C31" s="52" t="s">
        <v>250</v>
      </c>
      <c r="D31" s="53">
        <v>0</v>
      </c>
      <c r="E31" s="53">
        <v>117686</v>
      </c>
      <c r="F31" s="52" t="s">
        <v>275</v>
      </c>
      <c r="G31" s="71">
        <f>SUM(H31+J31+N31+Q31+S31+T31)</f>
        <v>114.75</v>
      </c>
      <c r="H31" s="55" t="s">
        <v>163</v>
      </c>
      <c r="I31" s="55"/>
      <c r="J31" s="55" t="s">
        <v>335</v>
      </c>
      <c r="K31" s="55"/>
      <c r="L31" s="55"/>
      <c r="M31" s="55"/>
      <c r="N31" s="55" t="s">
        <v>206</v>
      </c>
      <c r="O31" s="55"/>
      <c r="P31" s="55"/>
      <c r="Q31" s="55" t="s">
        <v>280</v>
      </c>
      <c r="R31" s="55"/>
      <c r="S31" s="55" t="s">
        <v>1413</v>
      </c>
      <c r="T31" s="55" t="s">
        <v>43</v>
      </c>
      <c r="U31" s="55"/>
      <c r="V31" s="55"/>
      <c r="W31" s="55"/>
      <c r="X31" s="55"/>
      <c r="Y31" s="55"/>
    </row>
    <row r="32" spans="1:25" x14ac:dyDescent="0.25">
      <c r="A32" s="63">
        <v>13183</v>
      </c>
      <c r="B32" s="52" t="s">
        <v>97</v>
      </c>
      <c r="C32" s="52" t="s">
        <v>251</v>
      </c>
      <c r="D32" s="53">
        <v>0</v>
      </c>
      <c r="E32" s="53">
        <v>117091</v>
      </c>
      <c r="F32" s="52" t="s">
        <v>275</v>
      </c>
      <c r="G32" s="78">
        <v>4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 t="s">
        <v>132</v>
      </c>
      <c r="T32" s="55"/>
      <c r="U32" s="55"/>
      <c r="V32" s="55"/>
      <c r="W32" s="55"/>
      <c r="X32" s="55"/>
      <c r="Y32" s="55"/>
    </row>
    <row r="33" spans="1:25" x14ac:dyDescent="0.25">
      <c r="A33" s="63">
        <v>13186</v>
      </c>
      <c r="B33" s="52" t="s">
        <v>78</v>
      </c>
      <c r="C33" s="52" t="s">
        <v>252</v>
      </c>
      <c r="D33" s="53">
        <v>0</v>
      </c>
      <c r="E33" s="53">
        <v>120250</v>
      </c>
      <c r="F33" s="52" t="s">
        <v>273</v>
      </c>
      <c r="G33" s="71">
        <f>SUM(N33+Q33+S33+V33)</f>
        <v>88</v>
      </c>
      <c r="H33" s="55"/>
      <c r="I33" s="55"/>
      <c r="J33" s="55"/>
      <c r="K33" s="55"/>
      <c r="L33" s="55"/>
      <c r="M33" s="55"/>
      <c r="N33" s="55" t="s">
        <v>193</v>
      </c>
      <c r="O33" s="55"/>
      <c r="P33" s="55"/>
      <c r="Q33" s="55" t="s">
        <v>318</v>
      </c>
      <c r="R33" s="55"/>
      <c r="S33" s="55" t="s">
        <v>47</v>
      </c>
      <c r="T33" s="55"/>
      <c r="U33" s="55"/>
      <c r="V33" s="55" t="s">
        <v>36</v>
      </c>
      <c r="W33" s="55"/>
      <c r="X33" s="55"/>
      <c r="Y33" s="55"/>
    </row>
    <row r="34" spans="1:25" x14ac:dyDescent="0.25">
      <c r="A34" s="63">
        <v>13191</v>
      </c>
      <c r="B34" s="52" t="s">
        <v>224</v>
      </c>
      <c r="C34" s="52" t="s">
        <v>253</v>
      </c>
      <c r="D34" s="53">
        <v>0</v>
      </c>
      <c r="E34" s="53">
        <v>117213</v>
      </c>
      <c r="F34" s="52" t="s">
        <v>275</v>
      </c>
      <c r="G34" s="78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5">
      <c r="A35" s="63">
        <v>13207</v>
      </c>
      <c r="B35" s="52" t="s">
        <v>228</v>
      </c>
      <c r="C35" s="52" t="s">
        <v>254</v>
      </c>
      <c r="D35" s="53">
        <v>12450</v>
      </c>
      <c r="E35" s="53">
        <v>118670</v>
      </c>
      <c r="F35" s="52" t="s">
        <v>275</v>
      </c>
      <c r="G35" s="71">
        <f>SUM(H35+N35+O35+Q35)</f>
        <v>116.25</v>
      </c>
      <c r="H35" s="55" t="s">
        <v>321</v>
      </c>
      <c r="I35" s="55"/>
      <c r="J35" s="55"/>
      <c r="K35" s="55"/>
      <c r="L35" s="55"/>
      <c r="M35" s="55"/>
      <c r="N35" s="55" t="s">
        <v>322</v>
      </c>
      <c r="O35" s="55" t="s">
        <v>147</v>
      </c>
      <c r="P35" s="55"/>
      <c r="Q35" s="55" t="s">
        <v>44</v>
      </c>
      <c r="R35" s="55"/>
      <c r="S35" s="55"/>
      <c r="T35" s="55"/>
      <c r="U35" s="55"/>
      <c r="V35" s="55"/>
      <c r="W35" s="55"/>
      <c r="X35" s="55"/>
      <c r="Y35" s="55"/>
    </row>
    <row r="36" spans="1:25" x14ac:dyDescent="0.25">
      <c r="A36" s="63">
        <v>13216</v>
      </c>
      <c r="B36" s="52" t="s">
        <v>225</v>
      </c>
      <c r="C36" s="52" t="s">
        <v>1364</v>
      </c>
      <c r="D36" s="53">
        <v>0</v>
      </c>
      <c r="E36" s="53">
        <v>117146</v>
      </c>
      <c r="F36" s="52" t="s">
        <v>275</v>
      </c>
      <c r="G36" s="78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x14ac:dyDescent="0.25">
      <c r="A37" s="63">
        <v>13217</v>
      </c>
      <c r="B37" s="52" t="s">
        <v>225</v>
      </c>
      <c r="C37" s="52" t="s">
        <v>256</v>
      </c>
      <c r="D37" s="53">
        <v>0</v>
      </c>
      <c r="E37" s="53">
        <v>117430</v>
      </c>
      <c r="F37" s="52" t="s">
        <v>275</v>
      </c>
      <c r="G37" s="71">
        <f>SUM(H37+N37+Q37+S37+T37)</f>
        <v>187.75</v>
      </c>
      <c r="H37" s="55" t="s">
        <v>162</v>
      </c>
      <c r="I37" s="55"/>
      <c r="J37" s="55"/>
      <c r="K37" s="55"/>
      <c r="L37" s="55"/>
      <c r="M37" s="55"/>
      <c r="N37" s="55" t="s">
        <v>323</v>
      </c>
      <c r="O37" s="55"/>
      <c r="P37" s="55"/>
      <c r="Q37" s="55" t="s">
        <v>142</v>
      </c>
      <c r="R37" s="55"/>
      <c r="S37" s="55" t="s">
        <v>324</v>
      </c>
      <c r="T37" s="55" t="s">
        <v>196</v>
      </c>
      <c r="U37" s="55"/>
      <c r="V37" s="55"/>
      <c r="W37" s="55"/>
      <c r="X37" s="55"/>
      <c r="Y37" s="55"/>
    </row>
    <row r="38" spans="1:25" x14ac:dyDescent="0.25">
      <c r="A38" s="63">
        <v>13267</v>
      </c>
      <c r="B38" s="52" t="s">
        <v>226</v>
      </c>
      <c r="C38" s="52" t="s">
        <v>257</v>
      </c>
      <c r="D38" s="53">
        <v>0</v>
      </c>
      <c r="E38" s="53">
        <v>119000</v>
      </c>
      <c r="F38" s="52" t="s">
        <v>275</v>
      </c>
      <c r="G38" s="78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5">
      <c r="A39" s="63">
        <v>13268</v>
      </c>
      <c r="B39" s="52" t="s">
        <v>78</v>
      </c>
      <c r="C39" s="52" t="s">
        <v>255</v>
      </c>
      <c r="D39" s="53">
        <v>12496</v>
      </c>
      <c r="E39" s="53">
        <v>0</v>
      </c>
      <c r="F39" s="52" t="s">
        <v>273</v>
      </c>
      <c r="G39" s="78">
        <v>4</v>
      </c>
      <c r="H39" s="55"/>
      <c r="I39" s="55"/>
      <c r="J39" s="55"/>
      <c r="K39" s="55"/>
      <c r="L39" s="55"/>
      <c r="M39" s="55"/>
      <c r="N39" s="55" t="s">
        <v>132</v>
      </c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5">
      <c r="A40" s="63">
        <v>13269</v>
      </c>
      <c r="B40" s="52" t="s">
        <v>106</v>
      </c>
      <c r="C40" s="52" t="s">
        <v>1144</v>
      </c>
      <c r="D40" s="53">
        <v>12521</v>
      </c>
      <c r="E40" s="53">
        <v>117301</v>
      </c>
      <c r="F40" s="52" t="s">
        <v>275</v>
      </c>
      <c r="G40" s="71">
        <f>SUM(N40+T40)</f>
        <v>6.25</v>
      </c>
      <c r="H40" s="55"/>
      <c r="I40" s="55"/>
      <c r="J40" s="55"/>
      <c r="K40" s="55"/>
      <c r="L40" s="55"/>
      <c r="M40" s="55"/>
      <c r="N40" s="55" t="s">
        <v>132</v>
      </c>
      <c r="O40" s="55"/>
      <c r="P40" s="55"/>
      <c r="Q40" s="55"/>
      <c r="R40" s="55"/>
      <c r="S40" s="55"/>
      <c r="T40" s="55" t="s">
        <v>280</v>
      </c>
      <c r="U40" s="55"/>
      <c r="V40" s="55"/>
      <c r="W40" s="55"/>
      <c r="X40" s="55"/>
      <c r="Y40" s="55"/>
    </row>
    <row r="41" spans="1:25" x14ac:dyDescent="0.25">
      <c r="A41" s="63">
        <v>13270</v>
      </c>
      <c r="B41" s="52" t="s">
        <v>78</v>
      </c>
      <c r="C41" s="52" t="s">
        <v>258</v>
      </c>
      <c r="D41" s="53">
        <v>0</v>
      </c>
      <c r="E41" s="53">
        <v>117291</v>
      </c>
      <c r="F41" s="52" t="s">
        <v>273</v>
      </c>
      <c r="G41" s="71">
        <f>SUM(N41+O41+Q41+S41)</f>
        <v>41</v>
      </c>
      <c r="H41" s="55"/>
      <c r="I41" s="55"/>
      <c r="J41" s="55"/>
      <c r="K41" s="55"/>
      <c r="L41" s="55"/>
      <c r="M41" s="55"/>
      <c r="N41" s="55" t="s">
        <v>43</v>
      </c>
      <c r="O41" s="55" t="s">
        <v>162</v>
      </c>
      <c r="P41" s="55"/>
      <c r="Q41" s="55" t="s">
        <v>133</v>
      </c>
      <c r="R41" s="55"/>
      <c r="S41" s="55" t="s">
        <v>325</v>
      </c>
      <c r="T41" s="55"/>
      <c r="U41" s="55"/>
      <c r="V41" s="55"/>
      <c r="W41" s="55"/>
      <c r="X41" s="55"/>
      <c r="Y41" s="55"/>
    </row>
    <row r="42" spans="1:25" x14ac:dyDescent="0.25">
      <c r="A42" s="63">
        <v>13272</v>
      </c>
      <c r="B42" s="52" t="s">
        <v>78</v>
      </c>
      <c r="C42" s="52" t="s">
        <v>259</v>
      </c>
      <c r="D42" s="53">
        <v>12515</v>
      </c>
      <c r="E42" s="53">
        <v>118608</v>
      </c>
      <c r="F42" s="52" t="s">
        <v>275</v>
      </c>
      <c r="G42" s="71">
        <f>SUM(N42+O42+Q42+S42+T42)</f>
        <v>437</v>
      </c>
      <c r="H42" s="55"/>
      <c r="I42" s="55"/>
      <c r="J42" s="55"/>
      <c r="K42" s="55"/>
      <c r="L42" s="55"/>
      <c r="M42" s="55"/>
      <c r="N42" s="55" t="s">
        <v>326</v>
      </c>
      <c r="O42" s="55" t="s">
        <v>12</v>
      </c>
      <c r="P42" s="55"/>
      <c r="Q42" s="55" t="s">
        <v>12</v>
      </c>
      <c r="R42" s="55"/>
      <c r="S42" s="55" t="s">
        <v>290</v>
      </c>
      <c r="T42" s="55" t="s">
        <v>14</v>
      </c>
      <c r="U42" s="55"/>
      <c r="V42" s="55"/>
      <c r="W42" s="55"/>
      <c r="X42" s="55"/>
      <c r="Y42" s="55"/>
    </row>
    <row r="43" spans="1:25" x14ac:dyDescent="0.25">
      <c r="A43" s="63">
        <v>13273</v>
      </c>
      <c r="B43" s="52" t="s">
        <v>78</v>
      </c>
      <c r="C43" s="52" t="s">
        <v>1375</v>
      </c>
      <c r="D43" s="53">
        <v>12474</v>
      </c>
      <c r="E43" s="53">
        <v>0</v>
      </c>
      <c r="F43" s="52" t="s">
        <v>273</v>
      </c>
      <c r="G43" s="78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5">
      <c r="A44" s="63">
        <v>13285</v>
      </c>
      <c r="B44" s="52" t="s">
        <v>227</v>
      </c>
      <c r="C44" s="52" t="s">
        <v>260</v>
      </c>
      <c r="D44" s="53">
        <v>0</v>
      </c>
      <c r="E44" s="53">
        <v>117196</v>
      </c>
      <c r="F44" s="52" t="s">
        <v>275</v>
      </c>
      <c r="G44" s="71">
        <f>SUM(N44+U44)</f>
        <v>11.5</v>
      </c>
      <c r="H44" s="55"/>
      <c r="I44" s="55"/>
      <c r="J44" s="55"/>
      <c r="K44" s="55"/>
      <c r="L44" s="55"/>
      <c r="M44" s="55"/>
      <c r="N44" s="55" t="s">
        <v>57</v>
      </c>
      <c r="O44" s="55"/>
      <c r="P44" s="55"/>
      <c r="Q44" s="55"/>
      <c r="R44" s="55"/>
      <c r="S44" s="55"/>
      <c r="T44" s="55"/>
      <c r="U44" s="55" t="s">
        <v>327</v>
      </c>
      <c r="V44" s="55"/>
      <c r="W44" s="55"/>
      <c r="X44" s="55"/>
      <c r="Y44" s="55"/>
    </row>
    <row r="45" spans="1:25" x14ac:dyDescent="0.25">
      <c r="A45" s="63">
        <v>13286</v>
      </c>
      <c r="B45" s="52" t="s">
        <v>94</v>
      </c>
      <c r="C45" s="52" t="s">
        <v>262</v>
      </c>
      <c r="D45" s="53">
        <v>12536</v>
      </c>
      <c r="E45" s="53">
        <v>0</v>
      </c>
      <c r="F45" s="52" t="s">
        <v>273</v>
      </c>
      <c r="G45" s="71">
        <f>SUM(M45+V45+N45)</f>
        <v>36.25</v>
      </c>
      <c r="H45" s="55"/>
      <c r="I45" s="55"/>
      <c r="J45" s="55"/>
      <c r="K45" s="55"/>
      <c r="L45" s="55"/>
      <c r="M45" s="55" t="s">
        <v>137</v>
      </c>
      <c r="N45" s="55" t="s">
        <v>134</v>
      </c>
      <c r="O45" s="55"/>
      <c r="P45" s="55"/>
      <c r="Q45" s="55"/>
      <c r="R45" s="55"/>
      <c r="S45" s="55"/>
      <c r="T45" s="55"/>
      <c r="U45" s="55"/>
      <c r="V45" s="55" t="s">
        <v>202</v>
      </c>
      <c r="W45" s="55"/>
      <c r="X45" s="55"/>
      <c r="Y45" s="55"/>
    </row>
    <row r="46" spans="1:25" x14ac:dyDescent="0.25">
      <c r="A46" s="63">
        <v>13287</v>
      </c>
      <c r="B46" s="52" t="s">
        <v>101</v>
      </c>
      <c r="C46" s="52" t="s">
        <v>263</v>
      </c>
      <c r="D46" s="53">
        <v>0</v>
      </c>
      <c r="E46" s="53">
        <v>117209</v>
      </c>
      <c r="F46" s="52" t="s">
        <v>275</v>
      </c>
      <c r="G46" s="71">
        <f>SUM(N46+S46+T46)</f>
        <v>38</v>
      </c>
      <c r="H46" s="55"/>
      <c r="I46" s="55"/>
      <c r="J46" s="55"/>
      <c r="K46" s="55"/>
      <c r="L46" s="55"/>
      <c r="M46" s="55"/>
      <c r="N46" s="55" t="s">
        <v>328</v>
      </c>
      <c r="O46" s="55"/>
      <c r="P46" s="55"/>
      <c r="Q46" s="55"/>
      <c r="R46" s="55"/>
      <c r="S46" s="55" t="s">
        <v>55</v>
      </c>
      <c r="T46" s="55" t="s">
        <v>158</v>
      </c>
      <c r="U46" s="55"/>
      <c r="V46" s="55"/>
      <c r="W46" s="55"/>
      <c r="X46" s="55"/>
      <c r="Y46" s="55"/>
    </row>
    <row r="47" spans="1:25" x14ac:dyDescent="0.25">
      <c r="A47" s="63">
        <v>13291</v>
      </c>
      <c r="B47" s="52" t="s">
        <v>221</v>
      </c>
      <c r="C47" s="52" t="s">
        <v>264</v>
      </c>
      <c r="D47" s="53">
        <v>0</v>
      </c>
      <c r="E47" s="53">
        <v>117228</v>
      </c>
      <c r="F47" s="52" t="s">
        <v>275</v>
      </c>
      <c r="G47" s="78">
        <v>5</v>
      </c>
      <c r="H47" s="55"/>
      <c r="I47" s="55"/>
      <c r="J47" s="55"/>
      <c r="K47" s="55"/>
      <c r="L47" s="55"/>
      <c r="M47" s="55"/>
      <c r="N47" s="55"/>
      <c r="O47" s="55" t="s">
        <v>59</v>
      </c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5">
      <c r="A48" s="63">
        <v>13308</v>
      </c>
      <c r="B48" s="52" t="s">
        <v>229</v>
      </c>
      <c r="C48" s="52" t="s">
        <v>261</v>
      </c>
      <c r="D48" s="53">
        <v>12557</v>
      </c>
      <c r="E48" s="53">
        <v>118542</v>
      </c>
      <c r="F48" s="52" t="s">
        <v>275</v>
      </c>
      <c r="G48" s="71">
        <f>SUM(N48+O48+Q48+S48+T48+V48)</f>
        <v>211</v>
      </c>
      <c r="H48" s="55"/>
      <c r="I48" s="55"/>
      <c r="J48" s="55"/>
      <c r="K48" s="55"/>
      <c r="L48" s="55"/>
      <c r="M48" s="55"/>
      <c r="N48" s="55" t="s">
        <v>330</v>
      </c>
      <c r="O48" s="55" t="s">
        <v>64</v>
      </c>
      <c r="P48" s="55"/>
      <c r="Q48" s="55" t="s">
        <v>12</v>
      </c>
      <c r="R48" s="55"/>
      <c r="S48" s="55" t="s">
        <v>158</v>
      </c>
      <c r="T48" s="55" t="s">
        <v>329</v>
      </c>
      <c r="U48" s="55"/>
      <c r="V48" s="55" t="s">
        <v>147</v>
      </c>
      <c r="W48" s="55"/>
      <c r="X48" s="55"/>
      <c r="Y48" s="55"/>
    </row>
    <row r="49" spans="1:25" x14ac:dyDescent="0.25">
      <c r="A49" s="63">
        <v>13319</v>
      </c>
      <c r="B49" s="52" t="s">
        <v>105</v>
      </c>
      <c r="C49" s="52" t="s">
        <v>706</v>
      </c>
      <c r="D49" s="53">
        <v>12554</v>
      </c>
      <c r="E49" s="53">
        <v>117183</v>
      </c>
      <c r="F49" s="52" t="s">
        <v>275</v>
      </c>
      <c r="G49" s="71">
        <f>SUM(H49+T49)</f>
        <v>24</v>
      </c>
      <c r="H49" s="55" t="s">
        <v>143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 t="s">
        <v>331</v>
      </c>
      <c r="U49" s="55"/>
      <c r="V49" s="55"/>
      <c r="W49" s="55"/>
      <c r="X49" s="55"/>
      <c r="Y49" s="55"/>
    </row>
    <row r="50" spans="1:25" x14ac:dyDescent="0.25">
      <c r="A50" s="63">
        <v>13334</v>
      </c>
      <c r="B50" s="52" t="s">
        <v>84</v>
      </c>
      <c r="C50" s="52" t="s">
        <v>707</v>
      </c>
      <c r="D50" s="53">
        <v>12545</v>
      </c>
      <c r="E50" s="53">
        <v>117550</v>
      </c>
      <c r="F50" s="52" t="s">
        <v>275</v>
      </c>
      <c r="G50" s="71">
        <f>SUM(Q50+V50)</f>
        <v>53.25</v>
      </c>
      <c r="H50" s="55"/>
      <c r="I50" s="55"/>
      <c r="J50" s="55"/>
      <c r="K50" s="55"/>
      <c r="L50" s="55"/>
      <c r="M50" s="55"/>
      <c r="N50" s="55"/>
      <c r="O50" s="55"/>
      <c r="P50" s="55"/>
      <c r="Q50" s="55" t="s">
        <v>158</v>
      </c>
      <c r="R50" s="55"/>
      <c r="S50" s="55"/>
      <c r="T50" s="55"/>
      <c r="U50" s="55"/>
      <c r="V50" s="55" t="s">
        <v>1414</v>
      </c>
      <c r="W50" s="55"/>
      <c r="X50" s="55"/>
      <c r="Y50" s="55"/>
    </row>
    <row r="51" spans="1:25" x14ac:dyDescent="0.25">
      <c r="A51" s="63">
        <v>13335</v>
      </c>
      <c r="B51" s="52" t="s">
        <v>84</v>
      </c>
      <c r="C51" s="52" t="s">
        <v>708</v>
      </c>
      <c r="D51" s="53">
        <v>12546</v>
      </c>
      <c r="E51" s="53">
        <v>120321</v>
      </c>
      <c r="F51" s="52" t="s">
        <v>275</v>
      </c>
      <c r="G51" s="71">
        <f>SUM(M51+N51+P51+Q51+T51)</f>
        <v>51.25</v>
      </c>
      <c r="H51" s="55"/>
      <c r="I51" s="55"/>
      <c r="J51" s="55"/>
      <c r="K51" s="55"/>
      <c r="L51" s="55"/>
      <c r="M51" s="55" t="s">
        <v>158</v>
      </c>
      <c r="N51" s="55" t="s">
        <v>49</v>
      </c>
      <c r="O51" s="55"/>
      <c r="P51" s="55" t="s">
        <v>332</v>
      </c>
      <c r="Q51" s="55" t="s">
        <v>132</v>
      </c>
      <c r="R51" s="55"/>
      <c r="S51" s="55"/>
      <c r="T51" s="55" t="s">
        <v>59</v>
      </c>
      <c r="U51" s="55"/>
      <c r="V51" s="55"/>
      <c r="W51" s="55"/>
      <c r="X51" s="55"/>
      <c r="Y51" s="55"/>
    </row>
    <row r="52" spans="1:25" x14ac:dyDescent="0.25">
      <c r="A52" s="63">
        <v>13336</v>
      </c>
      <c r="B52" s="52" t="s">
        <v>105</v>
      </c>
      <c r="C52" s="52" t="s">
        <v>709</v>
      </c>
      <c r="D52" s="53">
        <v>12523</v>
      </c>
      <c r="E52" s="53">
        <v>0</v>
      </c>
      <c r="F52" s="64" t="s">
        <v>131</v>
      </c>
      <c r="G52" s="78">
        <v>52.5</v>
      </c>
      <c r="H52" s="55"/>
      <c r="I52" s="55"/>
      <c r="J52" s="55"/>
      <c r="K52" s="55"/>
      <c r="L52" s="55"/>
      <c r="M52" s="55"/>
      <c r="N52" s="55" t="s">
        <v>135</v>
      </c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5">
      <c r="A53" s="63">
        <v>13341</v>
      </c>
      <c r="B53" s="52" t="s">
        <v>230</v>
      </c>
      <c r="C53" s="52" t="s">
        <v>710</v>
      </c>
      <c r="D53" s="53">
        <v>12555</v>
      </c>
      <c r="E53" s="53">
        <v>118857</v>
      </c>
      <c r="F53" s="52" t="s">
        <v>275</v>
      </c>
      <c r="G53" s="71">
        <f>SUM(N53+Q53+T53)</f>
        <v>56</v>
      </c>
      <c r="H53" s="55"/>
      <c r="I53" s="55"/>
      <c r="J53" s="55"/>
      <c r="K53" s="55"/>
      <c r="L53" s="55"/>
      <c r="M53" s="55"/>
      <c r="N53" s="55" t="s">
        <v>143</v>
      </c>
      <c r="O53" s="55"/>
      <c r="P53" s="55"/>
      <c r="Q53" s="55" t="s">
        <v>333</v>
      </c>
      <c r="R53" s="55"/>
      <c r="S53" s="55"/>
      <c r="T53" s="55" t="s">
        <v>170</v>
      </c>
      <c r="U53" s="55"/>
      <c r="V53" s="55"/>
      <c r="W53" s="55"/>
      <c r="X53" s="55"/>
      <c r="Y53" s="55"/>
    </row>
    <row r="54" spans="1:25" x14ac:dyDescent="0.25">
      <c r="A54" s="63">
        <v>13347</v>
      </c>
      <c r="B54" s="52" t="s">
        <v>101</v>
      </c>
      <c r="C54" s="52" t="s">
        <v>265</v>
      </c>
      <c r="D54" s="53">
        <v>0</v>
      </c>
      <c r="E54" s="53">
        <v>117300</v>
      </c>
      <c r="F54" s="52" t="s">
        <v>275</v>
      </c>
      <c r="G54" s="78">
        <v>14</v>
      </c>
      <c r="H54" s="55"/>
      <c r="I54" s="55"/>
      <c r="J54" s="55"/>
      <c r="K54" s="55"/>
      <c r="L54" s="55"/>
      <c r="M54" s="55"/>
      <c r="N54" s="55" t="s">
        <v>289</v>
      </c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5">
      <c r="A55" s="67">
        <v>13384</v>
      </c>
      <c r="B55" s="52" t="s">
        <v>78</v>
      </c>
      <c r="C55" s="52" t="s">
        <v>711</v>
      </c>
      <c r="D55" s="53">
        <v>12445</v>
      </c>
      <c r="E55" s="53">
        <v>117598</v>
      </c>
      <c r="F55" s="52" t="s">
        <v>273</v>
      </c>
      <c r="G55" s="71">
        <f>SUM(N55+S55+O55+T55)</f>
        <v>74.5</v>
      </c>
      <c r="H55" s="55"/>
      <c r="I55" s="55"/>
      <c r="J55" s="55"/>
      <c r="K55" s="55"/>
      <c r="L55" s="55"/>
      <c r="M55" s="55"/>
      <c r="N55" s="55" t="s">
        <v>317</v>
      </c>
      <c r="O55" s="55" t="s">
        <v>44</v>
      </c>
      <c r="P55" s="55"/>
      <c r="Q55" s="55"/>
      <c r="R55" s="55"/>
      <c r="S55" s="55" t="s">
        <v>184</v>
      </c>
      <c r="T55" s="55" t="s">
        <v>334</v>
      </c>
      <c r="U55" s="55"/>
      <c r="V55" s="55"/>
      <c r="W55" s="55"/>
      <c r="X55" s="55"/>
      <c r="Y55" s="55"/>
    </row>
    <row r="56" spans="1:25" x14ac:dyDescent="0.25">
      <c r="A56" s="63">
        <v>13390</v>
      </c>
      <c r="B56" s="52" t="s">
        <v>90</v>
      </c>
      <c r="C56" s="52" t="s">
        <v>266</v>
      </c>
      <c r="D56" s="53">
        <v>0</v>
      </c>
      <c r="E56" s="53">
        <v>117477</v>
      </c>
      <c r="F56" s="52" t="s">
        <v>275</v>
      </c>
      <c r="G56" s="71">
        <f>SUM(H56+N56+Q56+S56)</f>
        <v>33.75</v>
      </c>
      <c r="H56" s="55" t="s">
        <v>133</v>
      </c>
      <c r="I56" s="55"/>
      <c r="J56" s="55"/>
      <c r="K56" s="55"/>
      <c r="L56" s="55"/>
      <c r="M56" s="55"/>
      <c r="N56" s="55" t="s">
        <v>162</v>
      </c>
      <c r="O56" s="55"/>
      <c r="P56" s="55"/>
      <c r="Q56" s="55" t="s">
        <v>335</v>
      </c>
      <c r="R56" s="55"/>
      <c r="S56" s="55" t="s">
        <v>59</v>
      </c>
      <c r="T56" s="55"/>
      <c r="U56" s="55"/>
      <c r="V56" s="55"/>
      <c r="W56" s="55"/>
      <c r="X56" s="55"/>
      <c r="Y56" s="55"/>
    </row>
    <row r="57" spans="1:25" x14ac:dyDescent="0.25">
      <c r="A57" s="63">
        <v>13394</v>
      </c>
      <c r="B57" s="52" t="s">
        <v>78</v>
      </c>
      <c r="C57" s="52" t="s">
        <v>1365</v>
      </c>
      <c r="D57" s="53">
        <v>0</v>
      </c>
      <c r="E57" s="53">
        <v>118772</v>
      </c>
      <c r="F57" s="52" t="s">
        <v>275</v>
      </c>
      <c r="G57" s="78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spans="1:25" x14ac:dyDescent="0.25">
      <c r="A58" s="63">
        <v>13401</v>
      </c>
      <c r="B58" s="52" t="s">
        <v>214</v>
      </c>
      <c r="C58" s="52" t="s">
        <v>267</v>
      </c>
      <c r="D58" s="53">
        <v>0</v>
      </c>
      <c r="E58" s="53">
        <v>0</v>
      </c>
      <c r="F58" s="52" t="s">
        <v>275</v>
      </c>
      <c r="G58" s="71">
        <f>SUM(H58+N58+T58)</f>
        <v>27.5</v>
      </c>
      <c r="H58" s="55" t="s">
        <v>336</v>
      </c>
      <c r="I58" s="55"/>
      <c r="J58" s="55"/>
      <c r="K58" s="55"/>
      <c r="L58" s="55"/>
      <c r="M58" s="55"/>
      <c r="N58" s="55" t="s">
        <v>336</v>
      </c>
      <c r="O58" s="55"/>
      <c r="P58" s="55"/>
      <c r="Q58" s="55"/>
      <c r="R58" s="55"/>
      <c r="S58" s="55"/>
      <c r="T58" s="55" t="s">
        <v>59</v>
      </c>
      <c r="U58" s="55"/>
      <c r="V58" s="55"/>
      <c r="W58" s="55"/>
      <c r="X58" s="55"/>
      <c r="Y58" s="55"/>
    </row>
    <row r="59" spans="1:25" x14ac:dyDescent="0.25">
      <c r="A59" s="63">
        <v>13403</v>
      </c>
      <c r="B59" s="52" t="s">
        <v>80</v>
      </c>
      <c r="C59" s="52" t="s">
        <v>268</v>
      </c>
      <c r="D59" s="53">
        <v>0</v>
      </c>
      <c r="E59" s="53">
        <v>117911</v>
      </c>
      <c r="F59" s="52" t="s">
        <v>275</v>
      </c>
      <c r="G59" s="71">
        <f>SUM(H59+N59+O59+Q59+S59+T59)</f>
        <v>81</v>
      </c>
      <c r="H59" s="55" t="s">
        <v>192</v>
      </c>
      <c r="I59" s="55"/>
      <c r="J59" s="55"/>
      <c r="K59" s="55"/>
      <c r="L59" s="55"/>
      <c r="M59" s="55"/>
      <c r="N59" s="55" t="s">
        <v>276</v>
      </c>
      <c r="O59" s="55" t="s">
        <v>43</v>
      </c>
      <c r="P59" s="55"/>
      <c r="Q59" s="55" t="s">
        <v>36</v>
      </c>
      <c r="R59" s="55"/>
      <c r="S59" s="55" t="s">
        <v>338</v>
      </c>
      <c r="T59" s="55" t="s">
        <v>337</v>
      </c>
      <c r="U59" s="55"/>
      <c r="V59" s="55"/>
      <c r="W59" s="55"/>
      <c r="X59" s="55"/>
      <c r="Y59" s="55"/>
    </row>
    <row r="60" spans="1:25" x14ac:dyDescent="0.25">
      <c r="A60" s="63">
        <v>13409</v>
      </c>
      <c r="B60" s="52" t="s">
        <v>231</v>
      </c>
      <c r="C60" s="52" t="s">
        <v>269</v>
      </c>
      <c r="D60" s="53">
        <v>0</v>
      </c>
      <c r="E60" s="53">
        <v>117334</v>
      </c>
      <c r="F60" s="52" t="s">
        <v>275</v>
      </c>
      <c r="G60" s="78">
        <v>4.75</v>
      </c>
      <c r="H60" s="55"/>
      <c r="I60" s="55"/>
      <c r="J60" s="55"/>
      <c r="K60" s="55"/>
      <c r="L60" s="55"/>
      <c r="M60" s="55"/>
      <c r="N60" s="55" t="s">
        <v>164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 spans="1:25" x14ac:dyDescent="0.25">
      <c r="A61" s="63">
        <v>13411</v>
      </c>
      <c r="B61" s="52" t="s">
        <v>232</v>
      </c>
      <c r="C61" s="52" t="s">
        <v>1376</v>
      </c>
      <c r="D61" s="53">
        <v>12632</v>
      </c>
      <c r="E61" s="53">
        <v>118911</v>
      </c>
      <c r="F61" s="52" t="s">
        <v>275</v>
      </c>
      <c r="G61" s="71">
        <f>SUM(H61+J61+N61+O61+Q61+S61+T61+U61+V61+Y61)</f>
        <v>1714.25</v>
      </c>
      <c r="H61" s="55" t="s">
        <v>340</v>
      </c>
      <c r="I61" s="55"/>
      <c r="J61" s="55" t="s">
        <v>161</v>
      </c>
      <c r="K61" s="55"/>
      <c r="L61" s="55"/>
      <c r="M61" s="55"/>
      <c r="N61" s="55" t="s">
        <v>342</v>
      </c>
      <c r="O61" s="55" t="s">
        <v>198</v>
      </c>
      <c r="P61" s="55"/>
      <c r="Q61" s="55" t="s">
        <v>1417</v>
      </c>
      <c r="R61" s="55"/>
      <c r="S61" s="55" t="s">
        <v>200</v>
      </c>
      <c r="T61" s="55" t="s">
        <v>339</v>
      </c>
      <c r="U61" s="55" t="s">
        <v>343</v>
      </c>
      <c r="V61" s="55" t="s">
        <v>1416</v>
      </c>
      <c r="W61" s="55"/>
      <c r="X61" s="55"/>
      <c r="Y61" s="55" t="s">
        <v>501</v>
      </c>
    </row>
    <row r="62" spans="1:25" x14ac:dyDescent="0.25">
      <c r="A62" s="63">
        <v>13429</v>
      </c>
      <c r="B62" s="52" t="s">
        <v>233</v>
      </c>
      <c r="C62" s="52" t="s">
        <v>1366</v>
      </c>
      <c r="D62" s="53">
        <v>12646</v>
      </c>
      <c r="E62" s="53">
        <v>0</v>
      </c>
      <c r="F62" s="52" t="s">
        <v>273</v>
      </c>
      <c r="G62" s="78">
        <v>10</v>
      </c>
      <c r="H62" s="55"/>
      <c r="I62" s="55"/>
      <c r="J62" s="55"/>
      <c r="K62" s="55"/>
      <c r="L62" s="55"/>
      <c r="M62" s="55"/>
      <c r="N62" s="55" t="s">
        <v>292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 x14ac:dyDescent="0.25">
      <c r="A63" s="63">
        <v>13434</v>
      </c>
      <c r="B63" s="52" t="s">
        <v>103</v>
      </c>
      <c r="C63" s="52" t="s">
        <v>270</v>
      </c>
      <c r="D63" s="53">
        <v>12658</v>
      </c>
      <c r="E63" s="53">
        <v>0</v>
      </c>
      <c r="F63" s="52" t="s">
        <v>273</v>
      </c>
      <c r="G63" s="71">
        <f>SUM(N63+T63+V63)</f>
        <v>44</v>
      </c>
      <c r="H63" s="55"/>
      <c r="I63" s="55"/>
      <c r="J63" s="55"/>
      <c r="K63" s="55"/>
      <c r="L63" s="55"/>
      <c r="M63" s="55"/>
      <c r="N63" s="55" t="s">
        <v>344</v>
      </c>
      <c r="O63" s="55"/>
      <c r="P63" s="55"/>
      <c r="Q63" s="55"/>
      <c r="R63" s="55"/>
      <c r="S63" s="55"/>
      <c r="T63" s="55" t="s">
        <v>142</v>
      </c>
      <c r="U63" s="55"/>
      <c r="V63" s="55" t="s">
        <v>142</v>
      </c>
      <c r="W63" s="55"/>
      <c r="X63" s="55"/>
      <c r="Y63" s="55"/>
    </row>
    <row r="64" spans="1:25" x14ac:dyDescent="0.25">
      <c r="A64" s="63">
        <v>13437</v>
      </c>
      <c r="B64" s="52" t="s">
        <v>77</v>
      </c>
      <c r="C64" s="52" t="s">
        <v>712</v>
      </c>
      <c r="D64" s="53">
        <v>12662</v>
      </c>
      <c r="E64" s="53">
        <v>117316</v>
      </c>
      <c r="F64" s="52" t="s">
        <v>273</v>
      </c>
      <c r="G64" s="78">
        <v>13</v>
      </c>
      <c r="H64" s="55"/>
      <c r="I64" s="55"/>
      <c r="J64" s="55"/>
      <c r="K64" s="55"/>
      <c r="L64" s="55"/>
      <c r="M64" s="55"/>
      <c r="N64" s="55" t="s">
        <v>194</v>
      </c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 x14ac:dyDescent="0.25">
      <c r="A65" s="63">
        <v>13438</v>
      </c>
      <c r="B65" s="52" t="s">
        <v>103</v>
      </c>
      <c r="C65" s="52" t="s">
        <v>713</v>
      </c>
      <c r="D65" s="53">
        <v>12659</v>
      </c>
      <c r="E65" s="53">
        <v>0</v>
      </c>
      <c r="F65" s="52" t="s">
        <v>273</v>
      </c>
      <c r="G65" s="78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 x14ac:dyDescent="0.25">
      <c r="A66" s="63">
        <v>13439</v>
      </c>
      <c r="B66" s="52" t="s">
        <v>77</v>
      </c>
      <c r="C66" s="52" t="s">
        <v>271</v>
      </c>
      <c r="D66" s="53">
        <v>0</v>
      </c>
      <c r="E66" s="53">
        <v>0</v>
      </c>
      <c r="F66" s="64" t="s">
        <v>129</v>
      </c>
      <c r="G66" s="78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 x14ac:dyDescent="0.25">
      <c r="A67" s="63">
        <v>13443</v>
      </c>
      <c r="B67" s="52" t="s">
        <v>77</v>
      </c>
      <c r="C67" s="52" t="s">
        <v>1145</v>
      </c>
      <c r="D67" s="53">
        <v>0</v>
      </c>
      <c r="E67" s="53">
        <v>0</v>
      </c>
      <c r="F67" s="52" t="s">
        <v>275</v>
      </c>
      <c r="G67" s="71">
        <f>SUM(H67+I67+M67+N67+O67+Q67+R67+T67+V67)</f>
        <v>633</v>
      </c>
      <c r="H67" s="55" t="s">
        <v>346</v>
      </c>
      <c r="I67" s="55" t="s">
        <v>210</v>
      </c>
      <c r="J67" s="55"/>
      <c r="K67" s="55"/>
      <c r="L67" s="55"/>
      <c r="M67" s="55" t="s">
        <v>349</v>
      </c>
      <c r="N67" s="55" t="s">
        <v>146</v>
      </c>
      <c r="O67" s="55" t="s">
        <v>347</v>
      </c>
      <c r="P67" s="55"/>
      <c r="Q67" s="55" t="s">
        <v>348</v>
      </c>
      <c r="R67" s="55" t="s">
        <v>350</v>
      </c>
      <c r="S67" s="55"/>
      <c r="T67" s="55" t="s">
        <v>345</v>
      </c>
      <c r="U67" s="53"/>
      <c r="V67" s="55" t="s">
        <v>298</v>
      </c>
      <c r="W67" s="55"/>
      <c r="X67" s="55"/>
      <c r="Y67" s="55"/>
    </row>
    <row r="68" spans="1:25" x14ac:dyDescent="0.25">
      <c r="A68" s="63">
        <v>13450</v>
      </c>
      <c r="B68" s="52" t="s">
        <v>77</v>
      </c>
      <c r="C68" s="52" t="s">
        <v>272</v>
      </c>
      <c r="D68" s="53">
        <v>0</v>
      </c>
      <c r="E68" s="53">
        <v>117717</v>
      </c>
      <c r="F68" s="52" t="s">
        <v>273</v>
      </c>
      <c r="G68" s="71">
        <f>SUM(N68+O68+S68)</f>
        <v>21</v>
      </c>
      <c r="H68" s="55"/>
      <c r="I68" s="55"/>
      <c r="J68" s="55"/>
      <c r="K68" s="55"/>
      <c r="L68" s="55"/>
      <c r="M68" s="55"/>
      <c r="N68" s="55" t="s">
        <v>43</v>
      </c>
      <c r="O68" s="55" t="s">
        <v>59</v>
      </c>
      <c r="P68" s="55"/>
      <c r="Q68" s="55"/>
      <c r="R68" s="55"/>
      <c r="S68" s="55" t="s">
        <v>194</v>
      </c>
      <c r="T68" s="55"/>
      <c r="U68" s="55"/>
      <c r="V68" s="53"/>
      <c r="W68" s="53"/>
      <c r="X68" s="55"/>
      <c r="Y68" s="55"/>
    </row>
    <row r="69" spans="1:25" x14ac:dyDescent="0.25">
      <c r="D69" s="48"/>
      <c r="E69" s="49"/>
    </row>
    <row r="70" spans="1:25" x14ac:dyDescent="0.25">
      <c r="D70" s="48"/>
    </row>
  </sheetData>
  <mergeCells count="25">
    <mergeCell ref="Y3:Y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O3:O4"/>
    <mergeCell ref="U3:U4"/>
    <mergeCell ref="P3:P4"/>
    <mergeCell ref="Q3:Q4"/>
    <mergeCell ref="R3:R4"/>
    <mergeCell ref="S3:S4"/>
    <mergeCell ref="T3:T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  <ignoredErrors>
    <ignoredError sqref="H11:M16 N6:U8 N10:U12 N9:S9 U9 N14:U16 N13:R13 T13:U13 N26:U26 O22 R22:U22 P23 R23 T23:U23 N24:P24 R24:U24 N28:U29 N27:Q27 R27:U27 N32:U32 N30:T30 N31:P31 U31 H32:M68 I31 K31:M31 N34:U50 N33:P33 R33:U33 N62:U68 N61:P61 R61:U61 H17:M30 N20:U21 N17 R17:U17 P17 N18:P18 R18:U18 N19:P19 R19:U19 N25:P25 R25:U25 R31 N52:U60 N51:S51 U5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8"/>
  <sheetViews>
    <sheetView topLeftCell="A40" workbookViewId="0">
      <selection activeCell="A3" sqref="A3:A4"/>
    </sheetView>
  </sheetViews>
  <sheetFormatPr baseColWidth="10" defaultRowHeight="15" x14ac:dyDescent="0.25"/>
  <cols>
    <col min="2" max="2" width="39.42578125" customWidth="1"/>
    <col min="3" max="3" width="101.42578125" customWidth="1"/>
    <col min="4" max="4" width="18.85546875" customWidth="1"/>
    <col min="5" max="5" width="15.5703125" customWidth="1"/>
    <col min="6" max="6" width="21" customWidth="1"/>
    <col min="7" max="7" width="19" customWidth="1"/>
    <col min="8" max="8" width="21.140625" customWidth="1"/>
    <col min="9" max="9" width="19.7109375" customWidth="1"/>
    <col min="10" max="10" width="19.5703125" customWidth="1"/>
    <col min="11" max="11" width="18.42578125" customWidth="1"/>
    <col min="12" max="12" width="20.85546875" customWidth="1"/>
    <col min="13" max="13" width="21.85546875" customWidth="1"/>
    <col min="14" max="14" width="21.7109375" customWidth="1"/>
    <col min="15" max="15" width="20" customWidth="1"/>
    <col min="16" max="16" width="18.5703125" customWidth="1"/>
    <col min="17" max="17" width="18.42578125" customWidth="1"/>
    <col min="18" max="18" width="17" customWidth="1"/>
    <col min="19" max="19" width="18.42578125" customWidth="1"/>
    <col min="20" max="20" width="18.5703125" customWidth="1"/>
    <col min="21" max="21" width="19.85546875" customWidth="1"/>
  </cols>
  <sheetData>
    <row r="2" spans="1:21" ht="15.75" thickBot="1" x14ac:dyDescent="0.3">
      <c r="K2" s="4"/>
      <c r="L2" s="4"/>
      <c r="M2" s="5" t="s">
        <v>33</v>
      </c>
      <c r="N2" s="5"/>
      <c r="O2" s="6"/>
    </row>
    <row r="3" spans="1:21" ht="15" customHeight="1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88" t="s">
        <v>20</v>
      </c>
      <c r="J3" s="101" t="s">
        <v>21</v>
      </c>
      <c r="K3" s="101" t="s">
        <v>22</v>
      </c>
      <c r="L3" s="101" t="s">
        <v>23</v>
      </c>
      <c r="M3" s="101" t="s">
        <v>24</v>
      </c>
      <c r="N3" s="101" t="s">
        <v>25</v>
      </c>
      <c r="O3" s="88" t="s">
        <v>27</v>
      </c>
      <c r="P3" s="88" t="s">
        <v>30</v>
      </c>
      <c r="Q3" s="88" t="s">
        <v>51</v>
      </c>
      <c r="R3" s="88" t="s">
        <v>52</v>
      </c>
      <c r="S3" s="88" t="s">
        <v>31</v>
      </c>
      <c r="T3" s="88" t="s">
        <v>32</v>
      </c>
      <c r="U3" s="88" t="s">
        <v>1403</v>
      </c>
    </row>
    <row r="4" spans="1:21" x14ac:dyDescent="0.25">
      <c r="A4" s="103"/>
      <c r="B4" s="105"/>
      <c r="C4" s="106"/>
      <c r="D4" s="99"/>
      <c r="E4" s="108"/>
      <c r="F4" s="109"/>
      <c r="G4" s="11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89"/>
    </row>
    <row r="5" spans="1:21" x14ac:dyDescent="0.25">
      <c r="A5" s="63">
        <v>13464</v>
      </c>
      <c r="B5" s="52" t="s">
        <v>78</v>
      </c>
      <c r="C5" s="52" t="s">
        <v>714</v>
      </c>
      <c r="D5" s="53">
        <v>0</v>
      </c>
      <c r="E5" s="53">
        <v>0</v>
      </c>
      <c r="F5" s="52" t="s">
        <v>6</v>
      </c>
      <c r="G5" s="78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</row>
    <row r="6" spans="1:21" x14ac:dyDescent="0.25">
      <c r="A6" s="63">
        <v>13465</v>
      </c>
      <c r="B6" s="52" t="s">
        <v>89</v>
      </c>
      <c r="C6" s="52" t="s">
        <v>715</v>
      </c>
      <c r="D6" s="53">
        <v>21200</v>
      </c>
      <c r="E6" s="53">
        <v>117567</v>
      </c>
      <c r="F6" s="52" t="s">
        <v>8</v>
      </c>
      <c r="G6" s="78">
        <v>26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 t="s">
        <v>397</v>
      </c>
      <c r="U6" s="55"/>
    </row>
    <row r="7" spans="1:21" x14ac:dyDescent="0.25">
      <c r="A7" s="63">
        <v>13467</v>
      </c>
      <c r="B7" s="52" t="s">
        <v>78</v>
      </c>
      <c r="C7" s="52" t="s">
        <v>370</v>
      </c>
      <c r="D7" s="53">
        <v>16552</v>
      </c>
      <c r="E7" s="53">
        <v>117558</v>
      </c>
      <c r="F7" s="52" t="s">
        <v>8</v>
      </c>
      <c r="G7" s="78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r="8" spans="1:21" x14ac:dyDescent="0.25">
      <c r="A8" s="63">
        <v>13478</v>
      </c>
      <c r="B8" s="52" t="s">
        <v>103</v>
      </c>
      <c r="C8" s="52" t="s">
        <v>716</v>
      </c>
      <c r="D8" s="53">
        <v>21235</v>
      </c>
      <c r="E8" s="53">
        <v>117479</v>
      </c>
      <c r="F8" s="52" t="s">
        <v>6</v>
      </c>
      <c r="G8" s="78">
        <v>24.5</v>
      </c>
      <c r="H8" s="55"/>
      <c r="I8" s="55"/>
      <c r="J8" s="55"/>
      <c r="K8" s="55"/>
      <c r="L8" s="55"/>
      <c r="M8" s="55"/>
      <c r="N8" s="55" t="s">
        <v>398</v>
      </c>
      <c r="O8" s="55"/>
      <c r="P8" s="55"/>
      <c r="Q8" s="55"/>
      <c r="R8" s="55"/>
      <c r="S8" s="55"/>
      <c r="T8" s="55"/>
      <c r="U8" s="55"/>
    </row>
    <row r="9" spans="1:21" x14ac:dyDescent="0.25">
      <c r="A9" s="63">
        <v>13479</v>
      </c>
      <c r="B9" s="52" t="s">
        <v>89</v>
      </c>
      <c r="C9" s="52" t="s">
        <v>371</v>
      </c>
      <c r="D9" s="53">
        <v>21464</v>
      </c>
      <c r="E9" s="53">
        <v>118671</v>
      </c>
      <c r="F9" s="52" t="s">
        <v>8</v>
      </c>
      <c r="G9" s="78">
        <f>SUM(H9+N9+P9+R9+S9)</f>
        <v>137.75</v>
      </c>
      <c r="H9" s="55" t="s">
        <v>318</v>
      </c>
      <c r="I9" s="55"/>
      <c r="J9" s="55"/>
      <c r="K9" s="55"/>
      <c r="L9" s="55"/>
      <c r="M9" s="55"/>
      <c r="N9" s="55" t="s">
        <v>399</v>
      </c>
      <c r="O9" s="55"/>
      <c r="P9" s="55" t="s">
        <v>43</v>
      </c>
      <c r="Q9" s="55"/>
      <c r="R9" s="55" t="s">
        <v>11</v>
      </c>
      <c r="S9" s="55" t="s">
        <v>175</v>
      </c>
      <c r="T9" s="55"/>
      <c r="U9" s="55"/>
    </row>
    <row r="10" spans="1:21" x14ac:dyDescent="0.25">
      <c r="A10" s="63">
        <v>13496</v>
      </c>
      <c r="B10" s="52" t="s">
        <v>214</v>
      </c>
      <c r="C10" s="52" t="s">
        <v>1390</v>
      </c>
      <c r="D10" s="53">
        <v>21253</v>
      </c>
      <c r="E10" s="53">
        <v>117453</v>
      </c>
      <c r="F10" s="52" t="s">
        <v>8</v>
      </c>
      <c r="G10" s="7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spans="1:21" x14ac:dyDescent="0.25">
      <c r="A11" s="63">
        <v>13512</v>
      </c>
      <c r="B11" s="52" t="s">
        <v>352</v>
      </c>
      <c r="C11" s="52" t="s">
        <v>372</v>
      </c>
      <c r="D11" s="53">
        <v>21265</v>
      </c>
      <c r="E11" s="53">
        <v>117979</v>
      </c>
      <c r="F11" s="52" t="s">
        <v>8</v>
      </c>
      <c r="G11" s="78">
        <f>SUM(N11+O11+R11+T11)</f>
        <v>29</v>
      </c>
      <c r="H11" s="55"/>
      <c r="I11" s="55"/>
      <c r="J11" s="55"/>
      <c r="K11" s="55"/>
      <c r="L11" s="55"/>
      <c r="M11" s="55"/>
      <c r="N11" s="55" t="s">
        <v>193</v>
      </c>
      <c r="O11" s="55" t="s">
        <v>185</v>
      </c>
      <c r="P11" s="55"/>
      <c r="Q11" s="55"/>
      <c r="R11" s="55" t="s">
        <v>280</v>
      </c>
      <c r="S11" s="55"/>
      <c r="T11" s="55" t="s">
        <v>292</v>
      </c>
      <c r="U11" s="55"/>
    </row>
    <row r="12" spans="1:21" x14ac:dyDescent="0.25">
      <c r="A12" s="63">
        <v>13536</v>
      </c>
      <c r="B12" s="52" t="s">
        <v>78</v>
      </c>
      <c r="C12" s="52" t="s">
        <v>373</v>
      </c>
      <c r="D12" s="53">
        <v>21399</v>
      </c>
      <c r="E12" s="53">
        <v>0</v>
      </c>
      <c r="F12" s="52" t="s">
        <v>129</v>
      </c>
      <c r="G12" s="78">
        <v>3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 t="s">
        <v>158</v>
      </c>
      <c r="S12" s="55" t="s">
        <v>55</v>
      </c>
      <c r="T12" s="55"/>
      <c r="U12" s="55"/>
    </row>
    <row r="13" spans="1:21" x14ac:dyDescent="0.25">
      <c r="A13" s="63">
        <v>13549</v>
      </c>
      <c r="B13" s="52" t="s">
        <v>78</v>
      </c>
      <c r="C13" s="52" t="s">
        <v>374</v>
      </c>
      <c r="D13" s="53">
        <v>0</v>
      </c>
      <c r="E13" s="53">
        <v>117595</v>
      </c>
      <c r="F13" s="52" t="s">
        <v>6</v>
      </c>
      <c r="G13" s="78">
        <f>SUM(N13+R13)</f>
        <v>53.5</v>
      </c>
      <c r="H13" s="55"/>
      <c r="I13" s="55"/>
      <c r="J13" s="55"/>
      <c r="K13" s="55"/>
      <c r="L13" s="55"/>
      <c r="M13" s="55"/>
      <c r="N13" s="55" t="s">
        <v>401</v>
      </c>
      <c r="O13" s="55"/>
      <c r="P13" s="55"/>
      <c r="Q13" s="55"/>
      <c r="R13" s="55" t="s">
        <v>401</v>
      </c>
      <c r="S13" s="55"/>
      <c r="T13" s="55"/>
      <c r="U13" s="55"/>
    </row>
    <row r="14" spans="1:21" x14ac:dyDescent="0.25">
      <c r="A14" s="63">
        <v>13558</v>
      </c>
      <c r="B14" s="52" t="s">
        <v>78</v>
      </c>
      <c r="C14" s="52" t="s">
        <v>375</v>
      </c>
      <c r="D14" s="53">
        <v>0</v>
      </c>
      <c r="E14" s="53">
        <v>0</v>
      </c>
      <c r="F14" s="52" t="s">
        <v>130</v>
      </c>
      <c r="G14" s="78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</row>
    <row r="15" spans="1:21" x14ac:dyDescent="0.25">
      <c r="A15" s="63">
        <v>13559</v>
      </c>
      <c r="B15" s="52" t="s">
        <v>231</v>
      </c>
      <c r="C15" s="52" t="s">
        <v>376</v>
      </c>
      <c r="D15" s="53">
        <v>21445</v>
      </c>
      <c r="E15" s="53">
        <v>117610</v>
      </c>
      <c r="F15" s="52" t="s">
        <v>8</v>
      </c>
      <c r="G15" s="78">
        <v>1.5</v>
      </c>
      <c r="H15" s="55"/>
      <c r="I15" s="55"/>
      <c r="J15" s="55"/>
      <c r="K15" s="55"/>
      <c r="L15" s="55"/>
      <c r="M15" s="55"/>
      <c r="N15" s="55" t="s">
        <v>36</v>
      </c>
      <c r="O15" s="55"/>
      <c r="P15" s="55"/>
      <c r="Q15" s="55"/>
      <c r="R15" s="55"/>
      <c r="S15" s="55"/>
      <c r="T15" s="55"/>
      <c r="U15" s="55"/>
    </row>
    <row r="16" spans="1:21" x14ac:dyDescent="0.25">
      <c r="A16" s="63">
        <v>13589</v>
      </c>
      <c r="B16" s="52" t="s">
        <v>90</v>
      </c>
      <c r="C16" s="52" t="s">
        <v>717</v>
      </c>
      <c r="D16" s="53">
        <v>0</v>
      </c>
      <c r="E16" s="53">
        <v>0</v>
      </c>
      <c r="F16" s="52" t="s">
        <v>6</v>
      </c>
      <c r="G16" s="78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 spans="1:21" x14ac:dyDescent="0.25">
      <c r="A17" s="63">
        <v>13590</v>
      </c>
      <c r="B17" s="52" t="s">
        <v>226</v>
      </c>
      <c r="C17" s="52" t="s">
        <v>377</v>
      </c>
      <c r="D17" s="53">
        <v>21163</v>
      </c>
      <c r="E17" s="53">
        <v>119999</v>
      </c>
      <c r="F17" s="52" t="s">
        <v>8</v>
      </c>
      <c r="G17" s="78">
        <f>SUM(N17+O17+P17+R17+S17+T17)</f>
        <v>300.75</v>
      </c>
      <c r="H17" s="55"/>
      <c r="I17" s="55"/>
      <c r="J17" s="55"/>
      <c r="K17" s="55"/>
      <c r="L17" s="55"/>
      <c r="M17" s="55"/>
      <c r="N17" s="55" t="s">
        <v>402</v>
      </c>
      <c r="O17" s="55" t="s">
        <v>298</v>
      </c>
      <c r="P17" s="55" t="s">
        <v>36</v>
      </c>
      <c r="Q17" s="55"/>
      <c r="R17" s="55" t="s">
        <v>403</v>
      </c>
      <c r="S17" s="55" t="s">
        <v>320</v>
      </c>
      <c r="T17" s="55" t="s">
        <v>328</v>
      </c>
      <c r="U17" s="55"/>
    </row>
    <row r="18" spans="1:21" x14ac:dyDescent="0.25">
      <c r="A18" s="63">
        <v>13598</v>
      </c>
      <c r="B18" s="52" t="s">
        <v>217</v>
      </c>
      <c r="C18" s="52" t="s">
        <v>718</v>
      </c>
      <c r="D18" s="53">
        <v>22056</v>
      </c>
      <c r="E18" s="53">
        <v>0</v>
      </c>
      <c r="F18" s="52" t="s">
        <v>6</v>
      </c>
      <c r="G18" s="78">
        <f>SUM(N18+R18+T18)</f>
        <v>29.75</v>
      </c>
      <c r="H18" s="55"/>
      <c r="I18" s="55"/>
      <c r="J18" s="55"/>
      <c r="K18" s="55"/>
      <c r="L18" s="55"/>
      <c r="M18" s="55"/>
      <c r="N18" s="55" t="s">
        <v>332</v>
      </c>
      <c r="O18" s="55"/>
      <c r="P18" s="55"/>
      <c r="Q18" s="55"/>
      <c r="R18" s="55" t="s">
        <v>57</v>
      </c>
      <c r="S18" s="55"/>
      <c r="T18" s="55" t="s">
        <v>133</v>
      </c>
      <c r="U18" s="55"/>
    </row>
    <row r="19" spans="1:21" x14ac:dyDescent="0.25">
      <c r="A19" s="63">
        <v>13638</v>
      </c>
      <c r="B19" s="52" t="s">
        <v>217</v>
      </c>
      <c r="C19" s="52" t="s">
        <v>719</v>
      </c>
      <c r="D19" s="53">
        <v>21569</v>
      </c>
      <c r="E19" s="53">
        <v>117734</v>
      </c>
      <c r="F19" s="52" t="s">
        <v>8</v>
      </c>
      <c r="G19" s="78">
        <f>SUM(H19+N19+O19+P19+R19+S19)</f>
        <v>127.5</v>
      </c>
      <c r="H19" s="55" t="s">
        <v>192</v>
      </c>
      <c r="I19" s="55"/>
      <c r="J19" s="55"/>
      <c r="K19" s="55"/>
      <c r="L19" s="55"/>
      <c r="M19" s="55"/>
      <c r="N19" s="55" t="s">
        <v>405</v>
      </c>
      <c r="O19" s="55" t="s">
        <v>404</v>
      </c>
      <c r="P19" s="55" t="s">
        <v>164</v>
      </c>
      <c r="Q19" s="55"/>
      <c r="R19" s="55" t="s">
        <v>406</v>
      </c>
      <c r="S19" s="55" t="s">
        <v>176</v>
      </c>
      <c r="T19" s="55"/>
      <c r="U19" s="55"/>
    </row>
    <row r="20" spans="1:21" x14ac:dyDescent="0.25">
      <c r="A20" s="63">
        <v>13644</v>
      </c>
      <c r="B20" s="52" t="s">
        <v>217</v>
      </c>
      <c r="C20" s="52" t="s">
        <v>720</v>
      </c>
      <c r="D20" s="53">
        <v>21898</v>
      </c>
      <c r="E20" s="53">
        <v>122038</v>
      </c>
      <c r="F20" s="52" t="s">
        <v>8</v>
      </c>
      <c r="G20" s="78">
        <f>SUM(H20+L20+N20+P20+R20+S20)</f>
        <v>191.25</v>
      </c>
      <c r="H20" s="55" t="s">
        <v>163</v>
      </c>
      <c r="I20" s="55"/>
      <c r="J20" s="55"/>
      <c r="K20" s="55"/>
      <c r="L20" s="55" t="s">
        <v>172</v>
      </c>
      <c r="M20" s="55"/>
      <c r="N20" s="55" t="s">
        <v>409</v>
      </c>
      <c r="O20" s="55"/>
      <c r="P20" s="55" t="s">
        <v>408</v>
      </c>
      <c r="Q20" s="55"/>
      <c r="R20" s="55" t="s">
        <v>410</v>
      </c>
      <c r="S20" s="55" t="s">
        <v>407</v>
      </c>
      <c r="T20" s="55"/>
      <c r="U20" s="55"/>
    </row>
    <row r="21" spans="1:21" x14ac:dyDescent="0.25">
      <c r="A21" s="63">
        <v>13645</v>
      </c>
      <c r="B21" s="52" t="s">
        <v>97</v>
      </c>
      <c r="C21" s="52" t="s">
        <v>379</v>
      </c>
      <c r="D21" s="53">
        <v>21491</v>
      </c>
      <c r="E21" s="53">
        <v>120273</v>
      </c>
      <c r="F21" s="52" t="s">
        <v>8</v>
      </c>
      <c r="G21" s="78">
        <f>SUM(N21+O21+S21)</f>
        <v>101</v>
      </c>
      <c r="H21" s="55"/>
      <c r="I21" s="55"/>
      <c r="J21" s="55"/>
      <c r="K21" s="55"/>
      <c r="L21" s="55"/>
      <c r="M21" s="55"/>
      <c r="N21" s="55" t="s">
        <v>14</v>
      </c>
      <c r="O21" s="55" t="s">
        <v>413</v>
      </c>
      <c r="P21" s="55"/>
      <c r="Q21" s="55"/>
      <c r="R21" s="55"/>
      <c r="S21" s="55" t="s">
        <v>412</v>
      </c>
      <c r="T21" s="55"/>
      <c r="U21" s="55"/>
    </row>
    <row r="22" spans="1:21" x14ac:dyDescent="0.25">
      <c r="A22" s="63">
        <v>13646</v>
      </c>
      <c r="B22" s="52" t="s">
        <v>355</v>
      </c>
      <c r="C22" s="52" t="s">
        <v>378</v>
      </c>
      <c r="D22" s="53">
        <v>21850</v>
      </c>
      <c r="E22" s="53">
        <v>118766</v>
      </c>
      <c r="F22" s="52" t="s">
        <v>8</v>
      </c>
      <c r="G22" s="78">
        <f>SUM(N22+O22+P22+R22)</f>
        <v>43</v>
      </c>
      <c r="H22" s="55"/>
      <c r="I22" s="55"/>
      <c r="J22" s="55"/>
      <c r="K22" s="55"/>
      <c r="L22" s="55"/>
      <c r="M22" s="55"/>
      <c r="N22" s="55" t="s">
        <v>413</v>
      </c>
      <c r="O22" s="55" t="s">
        <v>55</v>
      </c>
      <c r="P22" s="55" t="s">
        <v>55</v>
      </c>
      <c r="Q22" s="55"/>
      <c r="R22" s="55" t="s">
        <v>132</v>
      </c>
      <c r="S22" s="55"/>
      <c r="T22" s="55"/>
      <c r="U22" s="55"/>
    </row>
    <row r="23" spans="1:21" x14ac:dyDescent="0.25">
      <c r="A23" s="63">
        <v>13649</v>
      </c>
      <c r="B23" s="52" t="s">
        <v>107</v>
      </c>
      <c r="C23" s="52" t="s">
        <v>721</v>
      </c>
      <c r="D23" s="53">
        <v>21761</v>
      </c>
      <c r="E23" s="53">
        <v>118541</v>
      </c>
      <c r="F23" s="52" t="s">
        <v>8</v>
      </c>
      <c r="G23" s="78">
        <f>SUM(P23+U23)</f>
        <v>74.5</v>
      </c>
      <c r="H23" s="55"/>
      <c r="I23" s="55"/>
      <c r="J23" s="55"/>
      <c r="K23" s="55"/>
      <c r="L23" s="55"/>
      <c r="M23" s="55"/>
      <c r="N23" s="55"/>
      <c r="O23" s="55"/>
      <c r="P23" s="55" t="s">
        <v>414</v>
      </c>
      <c r="Q23" s="55"/>
      <c r="R23" s="55"/>
      <c r="S23" s="55"/>
      <c r="T23" s="55"/>
      <c r="U23" s="55" t="s">
        <v>1419</v>
      </c>
    </row>
    <row r="24" spans="1:21" x14ac:dyDescent="0.25">
      <c r="A24" s="63">
        <v>13664</v>
      </c>
      <c r="B24" s="52" t="s">
        <v>353</v>
      </c>
      <c r="C24" s="52" t="s">
        <v>380</v>
      </c>
      <c r="D24" s="53">
        <v>0</v>
      </c>
      <c r="E24" s="53">
        <v>0</v>
      </c>
      <c r="F24" s="52" t="s">
        <v>8</v>
      </c>
      <c r="G24" s="78">
        <f>SUM(H24+I24+M24+N24+O24+P24+Q24+R24+S24+U24)</f>
        <v>602.5</v>
      </c>
      <c r="H24" s="55" t="s">
        <v>344</v>
      </c>
      <c r="I24" s="55" t="s">
        <v>415</v>
      </c>
      <c r="J24" s="55"/>
      <c r="K24" s="55"/>
      <c r="L24" s="55"/>
      <c r="M24" s="55" t="s">
        <v>416</v>
      </c>
      <c r="N24" s="55" t="s">
        <v>50</v>
      </c>
      <c r="O24" s="55" t="s">
        <v>293</v>
      </c>
      <c r="P24" s="55" t="s">
        <v>188</v>
      </c>
      <c r="Q24" s="55" t="s">
        <v>417</v>
      </c>
      <c r="R24" s="55" t="s">
        <v>313</v>
      </c>
      <c r="S24" s="55" t="s">
        <v>55</v>
      </c>
      <c r="T24" s="55"/>
      <c r="U24" s="55" t="s">
        <v>158</v>
      </c>
    </row>
    <row r="25" spans="1:21" x14ac:dyDescent="0.25">
      <c r="A25" s="63">
        <v>13666</v>
      </c>
      <c r="B25" s="52" t="s">
        <v>225</v>
      </c>
      <c r="C25" s="52" t="s">
        <v>381</v>
      </c>
      <c r="D25" s="53">
        <v>20627</v>
      </c>
      <c r="E25" s="53">
        <v>118986</v>
      </c>
      <c r="F25" s="52" t="s">
        <v>8</v>
      </c>
      <c r="G25" s="78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 spans="1:21" x14ac:dyDescent="0.25">
      <c r="A26" s="63">
        <v>13675</v>
      </c>
      <c r="B26" s="52" t="s">
        <v>356</v>
      </c>
      <c r="C26" s="52" t="s">
        <v>722</v>
      </c>
      <c r="D26" s="53">
        <v>22654</v>
      </c>
      <c r="E26" s="53">
        <v>122191</v>
      </c>
      <c r="F26" s="52" t="s">
        <v>8</v>
      </c>
      <c r="G26" s="78">
        <f>SUM(N26+U26)</f>
        <v>151.75</v>
      </c>
      <c r="H26" s="55"/>
      <c r="I26" s="55"/>
      <c r="J26" s="55"/>
      <c r="K26" s="55"/>
      <c r="L26" s="55"/>
      <c r="M26" s="55"/>
      <c r="N26" s="55" t="s">
        <v>418</v>
      </c>
      <c r="O26" s="55"/>
      <c r="P26" s="55"/>
      <c r="Q26" s="55"/>
      <c r="R26" s="55"/>
      <c r="S26" s="55"/>
      <c r="T26" s="55"/>
      <c r="U26" s="55" t="s">
        <v>132</v>
      </c>
    </row>
    <row r="27" spans="1:21" x14ac:dyDescent="0.25">
      <c r="A27" s="63">
        <v>13712</v>
      </c>
      <c r="B27" s="52" t="s">
        <v>354</v>
      </c>
      <c r="C27" s="52" t="s">
        <v>1146</v>
      </c>
      <c r="D27" s="53">
        <v>21549</v>
      </c>
      <c r="E27" s="53">
        <v>0</v>
      </c>
      <c r="F27" s="52" t="s">
        <v>8</v>
      </c>
      <c r="G27" s="78">
        <f>SUM(H27+I27+K27+N27+O27+R27+S27)</f>
        <v>93.75</v>
      </c>
      <c r="H27" s="55" t="s">
        <v>42</v>
      </c>
      <c r="I27" s="55" t="s">
        <v>313</v>
      </c>
      <c r="J27" s="55"/>
      <c r="K27" s="55" t="s">
        <v>44</v>
      </c>
      <c r="L27" s="55"/>
      <c r="M27" s="55"/>
      <c r="N27" s="55" t="s">
        <v>185</v>
      </c>
      <c r="O27" s="55" t="s">
        <v>40</v>
      </c>
      <c r="P27" s="55"/>
      <c r="Q27" s="55"/>
      <c r="R27" s="55" t="s">
        <v>327</v>
      </c>
      <c r="S27" s="55" t="s">
        <v>198</v>
      </c>
      <c r="T27" s="55"/>
      <c r="U27" s="55"/>
    </row>
    <row r="28" spans="1:21" x14ac:dyDescent="0.25">
      <c r="A28" s="63">
        <v>13713</v>
      </c>
      <c r="B28" s="52" t="s">
        <v>217</v>
      </c>
      <c r="C28" s="52" t="s">
        <v>723</v>
      </c>
      <c r="D28" s="53">
        <v>21960</v>
      </c>
      <c r="E28" s="53">
        <v>122169</v>
      </c>
      <c r="F28" s="52" t="s">
        <v>8</v>
      </c>
      <c r="G28" s="78">
        <f>SUM(L28+N28+P28+S28)</f>
        <v>15.75</v>
      </c>
      <c r="H28" s="55"/>
      <c r="I28" s="55"/>
      <c r="J28" s="55"/>
      <c r="K28" s="55"/>
      <c r="L28" s="55" t="s">
        <v>319</v>
      </c>
      <c r="M28" s="55"/>
      <c r="N28" s="55" t="s">
        <v>55</v>
      </c>
      <c r="O28" s="55"/>
      <c r="P28" s="55" t="s">
        <v>59</v>
      </c>
      <c r="Q28" s="55"/>
      <c r="R28" s="55"/>
      <c r="S28" s="55" t="s">
        <v>42</v>
      </c>
      <c r="T28" s="55"/>
      <c r="U28" s="55"/>
    </row>
    <row r="29" spans="1:21" x14ac:dyDescent="0.25">
      <c r="A29" s="63">
        <v>13715</v>
      </c>
      <c r="B29" s="52" t="s">
        <v>77</v>
      </c>
      <c r="C29" s="52" t="s">
        <v>724</v>
      </c>
      <c r="D29" s="53">
        <v>22717</v>
      </c>
      <c r="E29" s="53">
        <v>120482</v>
      </c>
      <c r="F29" s="52" t="s">
        <v>8</v>
      </c>
      <c r="G29" s="78">
        <f>SUM(H29+N29)</f>
        <v>198.25</v>
      </c>
      <c r="H29" s="55" t="s">
        <v>420</v>
      </c>
      <c r="I29" s="55"/>
      <c r="J29" s="55"/>
      <c r="K29" s="55"/>
      <c r="L29" s="55"/>
      <c r="M29" s="55"/>
      <c r="N29" s="55" t="s">
        <v>421</v>
      </c>
      <c r="O29" s="55"/>
      <c r="P29" s="55"/>
      <c r="Q29" s="55"/>
      <c r="R29" s="55"/>
      <c r="S29" s="55"/>
      <c r="T29" s="55"/>
      <c r="U29" s="55"/>
    </row>
    <row r="30" spans="1:21" x14ac:dyDescent="0.25">
      <c r="A30" s="63">
        <v>13716</v>
      </c>
      <c r="B30" s="52" t="s">
        <v>101</v>
      </c>
      <c r="C30" s="52" t="s">
        <v>725</v>
      </c>
      <c r="D30" s="53">
        <v>21949</v>
      </c>
      <c r="E30" s="53">
        <v>0</v>
      </c>
      <c r="F30" s="52" t="s">
        <v>6</v>
      </c>
      <c r="G30" s="78">
        <v>1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 t="s">
        <v>55</v>
      </c>
    </row>
    <row r="31" spans="1:21" x14ac:dyDescent="0.25">
      <c r="A31" s="63">
        <v>13717</v>
      </c>
      <c r="B31" s="52" t="s">
        <v>357</v>
      </c>
      <c r="C31" s="52" t="s">
        <v>726</v>
      </c>
      <c r="D31" s="53">
        <v>21856</v>
      </c>
      <c r="E31" s="53">
        <v>118927</v>
      </c>
      <c r="F31" s="52" t="s">
        <v>8</v>
      </c>
      <c r="G31" s="78">
        <f>SUM(N31+P31+R31+S31)</f>
        <v>28.5</v>
      </c>
      <c r="H31" s="55"/>
      <c r="I31" s="55"/>
      <c r="J31" s="55"/>
      <c r="K31" s="55"/>
      <c r="L31" s="55"/>
      <c r="M31" s="55"/>
      <c r="N31" s="55" t="s">
        <v>143</v>
      </c>
      <c r="O31" s="55"/>
      <c r="P31" s="55" t="s">
        <v>56</v>
      </c>
      <c r="Q31" s="55"/>
      <c r="R31" s="55" t="s">
        <v>423</v>
      </c>
      <c r="S31" s="55" t="s">
        <v>175</v>
      </c>
      <c r="T31" s="55"/>
      <c r="U31" s="55"/>
    </row>
    <row r="32" spans="1:21" x14ac:dyDescent="0.25">
      <c r="A32" s="63">
        <v>13718</v>
      </c>
      <c r="B32" s="52" t="s">
        <v>90</v>
      </c>
      <c r="C32" s="52" t="s">
        <v>727</v>
      </c>
      <c r="D32" s="53">
        <v>21747</v>
      </c>
      <c r="E32" s="53">
        <v>118675</v>
      </c>
      <c r="F32" s="52" t="s">
        <v>8</v>
      </c>
      <c r="G32" s="78">
        <v>58.75</v>
      </c>
      <c r="H32" s="55"/>
      <c r="I32" s="55"/>
      <c r="J32" s="55"/>
      <c r="K32" s="55"/>
      <c r="L32" s="55"/>
      <c r="M32" s="55"/>
      <c r="N32" s="55" t="s">
        <v>138</v>
      </c>
      <c r="O32" s="55"/>
      <c r="P32" s="55"/>
      <c r="Q32" s="55"/>
      <c r="R32" s="55"/>
      <c r="S32" s="55"/>
      <c r="T32" s="55"/>
      <c r="U32" s="55"/>
    </row>
    <row r="33" spans="1:21" x14ac:dyDescent="0.25">
      <c r="A33" s="63">
        <v>13735</v>
      </c>
      <c r="B33" s="52" t="s">
        <v>358</v>
      </c>
      <c r="C33" s="52" t="s">
        <v>382</v>
      </c>
      <c r="D33" s="53">
        <v>21721</v>
      </c>
      <c r="E33" s="53">
        <v>119804</v>
      </c>
      <c r="F33" s="52" t="s">
        <v>8</v>
      </c>
      <c r="G33" s="78">
        <f>SUM(H33+J33+N33)</f>
        <v>34.5</v>
      </c>
      <c r="H33" s="55" t="s">
        <v>175</v>
      </c>
      <c r="I33" s="55"/>
      <c r="J33" s="55" t="s">
        <v>67</v>
      </c>
      <c r="K33" s="55"/>
      <c r="L33" s="55"/>
      <c r="M33" s="55"/>
      <c r="N33" s="55" t="s">
        <v>159</v>
      </c>
      <c r="O33" s="55"/>
      <c r="P33" s="55"/>
      <c r="Q33" s="55"/>
      <c r="R33" s="55"/>
      <c r="S33" s="55"/>
      <c r="T33" s="55"/>
      <c r="U33" s="55"/>
    </row>
    <row r="34" spans="1:21" x14ac:dyDescent="0.25">
      <c r="A34" s="63">
        <v>13746</v>
      </c>
      <c r="B34" s="52" t="s">
        <v>359</v>
      </c>
      <c r="C34" s="52" t="s">
        <v>728</v>
      </c>
      <c r="D34" s="53">
        <v>0</v>
      </c>
      <c r="E34" s="53">
        <v>119747</v>
      </c>
      <c r="F34" s="52" t="s">
        <v>8</v>
      </c>
      <c r="G34" s="78">
        <f>SUM(H34+O34+S34)</f>
        <v>35.5</v>
      </c>
      <c r="H34" s="55" t="s">
        <v>292</v>
      </c>
      <c r="I34" s="55"/>
      <c r="J34" s="55"/>
      <c r="K34" s="55"/>
      <c r="L34" s="55"/>
      <c r="M34" s="55"/>
      <c r="N34" s="55" t="s">
        <v>40</v>
      </c>
      <c r="O34" s="55" t="s">
        <v>166</v>
      </c>
      <c r="P34" s="55"/>
      <c r="Q34" s="55"/>
      <c r="R34" s="55"/>
      <c r="S34" s="55" t="s">
        <v>58</v>
      </c>
      <c r="T34" s="55"/>
      <c r="U34" s="55"/>
    </row>
    <row r="35" spans="1:21" x14ac:dyDescent="0.25">
      <c r="A35" s="63">
        <v>13754</v>
      </c>
      <c r="B35" s="52" t="s">
        <v>361</v>
      </c>
      <c r="C35" s="52" t="s">
        <v>384</v>
      </c>
      <c r="D35" s="53">
        <v>21840</v>
      </c>
      <c r="E35" s="53">
        <v>0</v>
      </c>
      <c r="F35" s="52" t="s">
        <v>8</v>
      </c>
      <c r="G35" s="78">
        <f>SUM(O35+P35+I35)</f>
        <v>146.5</v>
      </c>
      <c r="H35" s="55"/>
      <c r="I35" s="55"/>
      <c r="J35" s="55"/>
      <c r="K35" s="55"/>
      <c r="L35" s="55"/>
      <c r="M35" s="55"/>
      <c r="N35" s="55"/>
      <c r="O35" s="55" t="s">
        <v>425</v>
      </c>
      <c r="P35" s="55" t="s">
        <v>298</v>
      </c>
      <c r="Q35" s="55"/>
      <c r="R35" s="55"/>
      <c r="S35" s="55"/>
      <c r="T35" s="55"/>
      <c r="U35" s="55"/>
    </row>
    <row r="36" spans="1:21" x14ac:dyDescent="0.25">
      <c r="A36" s="63">
        <v>13760</v>
      </c>
      <c r="B36" s="52" t="s">
        <v>360</v>
      </c>
      <c r="C36" s="52" t="s">
        <v>383</v>
      </c>
      <c r="D36" s="53">
        <v>22175</v>
      </c>
      <c r="E36" s="53">
        <v>118872</v>
      </c>
      <c r="F36" s="52" t="s">
        <v>8</v>
      </c>
      <c r="G36" s="78">
        <f>SUM(J36+N36+O36+P36+S36+U36)</f>
        <v>651</v>
      </c>
      <c r="H36" s="55"/>
      <c r="I36" s="55"/>
      <c r="J36" s="55" t="s">
        <v>194</v>
      </c>
      <c r="K36" s="55"/>
      <c r="L36" s="55"/>
      <c r="M36" s="55"/>
      <c r="N36" s="55" t="s">
        <v>428</v>
      </c>
      <c r="O36" s="55" t="s">
        <v>163</v>
      </c>
      <c r="P36" s="55" t="s">
        <v>1420</v>
      </c>
      <c r="Q36" s="55"/>
      <c r="R36" s="55"/>
      <c r="S36" s="55" t="s">
        <v>426</v>
      </c>
      <c r="T36" s="55"/>
      <c r="U36" s="55" t="s">
        <v>1340</v>
      </c>
    </row>
    <row r="37" spans="1:21" x14ac:dyDescent="0.25">
      <c r="A37" s="63">
        <v>13761</v>
      </c>
      <c r="B37" s="52" t="s">
        <v>362</v>
      </c>
      <c r="C37" s="52" t="s">
        <v>385</v>
      </c>
      <c r="D37" s="53">
        <v>0</v>
      </c>
      <c r="E37" s="53">
        <v>0</v>
      </c>
      <c r="F37" s="52" t="s">
        <v>130</v>
      </c>
      <c r="G37" s="78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spans="1:21" x14ac:dyDescent="0.25">
      <c r="A38" s="67">
        <v>13762</v>
      </c>
      <c r="B38" s="52" t="s">
        <v>363</v>
      </c>
      <c r="C38" s="52" t="s">
        <v>386</v>
      </c>
      <c r="D38" s="53">
        <v>21800</v>
      </c>
      <c r="E38" s="53">
        <v>118708</v>
      </c>
      <c r="F38" s="52" t="s">
        <v>8</v>
      </c>
      <c r="G38" s="78">
        <f>SUM(N38+O38+R38+S38)</f>
        <v>11.5</v>
      </c>
      <c r="H38" s="55"/>
      <c r="I38" s="55"/>
      <c r="J38" s="55"/>
      <c r="K38" s="55"/>
      <c r="L38" s="55"/>
      <c r="M38" s="55"/>
      <c r="N38" s="55" t="s">
        <v>158</v>
      </c>
      <c r="O38" s="55" t="s">
        <v>158</v>
      </c>
      <c r="P38" s="55"/>
      <c r="Q38" s="55"/>
      <c r="R38" s="55" t="s">
        <v>132</v>
      </c>
      <c r="S38" s="55" t="s">
        <v>147</v>
      </c>
      <c r="T38" s="55"/>
      <c r="U38" s="55"/>
    </row>
    <row r="39" spans="1:21" x14ac:dyDescent="0.25">
      <c r="A39" s="63">
        <v>13766</v>
      </c>
      <c r="B39" s="52" t="s">
        <v>78</v>
      </c>
      <c r="C39" s="52" t="s">
        <v>387</v>
      </c>
      <c r="D39" s="53">
        <v>21879</v>
      </c>
      <c r="E39" s="53">
        <v>0</v>
      </c>
      <c r="F39" s="52" t="s">
        <v>129</v>
      </c>
      <c r="G39" s="78">
        <f>SUM(N39+P39)</f>
        <v>68.25</v>
      </c>
      <c r="H39" s="55"/>
      <c r="I39" s="55"/>
      <c r="J39" s="55"/>
      <c r="K39" s="55"/>
      <c r="L39" s="55"/>
      <c r="M39" s="55"/>
      <c r="N39" s="55" t="s">
        <v>430</v>
      </c>
      <c r="O39" s="55"/>
      <c r="P39" s="55" t="s">
        <v>280</v>
      </c>
      <c r="Q39" s="55"/>
      <c r="R39" s="55"/>
      <c r="S39" s="55"/>
      <c r="T39" s="55"/>
      <c r="U39" s="55"/>
    </row>
    <row r="40" spans="1:21" x14ac:dyDescent="0.25">
      <c r="A40" s="63">
        <v>13771</v>
      </c>
      <c r="B40" s="52" t="s">
        <v>217</v>
      </c>
      <c r="C40" s="52" t="s">
        <v>729</v>
      </c>
      <c r="D40" s="53">
        <v>22294</v>
      </c>
      <c r="E40" s="53">
        <v>124145</v>
      </c>
      <c r="F40" s="52" t="s">
        <v>8</v>
      </c>
      <c r="G40" s="78">
        <f>SUM(L40+N40+O40+P40+S40)</f>
        <v>166.25</v>
      </c>
      <c r="H40" s="55"/>
      <c r="I40" s="55"/>
      <c r="J40" s="55"/>
      <c r="K40" s="55"/>
      <c r="L40" s="55" t="s">
        <v>302</v>
      </c>
      <c r="M40" s="55"/>
      <c r="N40" s="55" t="s">
        <v>328</v>
      </c>
      <c r="O40" s="55" t="s">
        <v>56</v>
      </c>
      <c r="P40" s="55" t="s">
        <v>173</v>
      </c>
      <c r="Q40" s="55"/>
      <c r="R40" s="55"/>
      <c r="S40" s="55" t="s">
        <v>431</v>
      </c>
      <c r="T40" s="55"/>
      <c r="U40" s="55"/>
    </row>
    <row r="41" spans="1:21" x14ac:dyDescent="0.25">
      <c r="A41" s="63">
        <v>13796</v>
      </c>
      <c r="B41" s="52" t="s">
        <v>84</v>
      </c>
      <c r="C41" s="52" t="s">
        <v>730</v>
      </c>
      <c r="D41" s="53">
        <v>0</v>
      </c>
      <c r="E41" s="53">
        <v>0</v>
      </c>
      <c r="F41" s="52" t="s">
        <v>6</v>
      </c>
      <c r="G41" s="78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 spans="1:21" x14ac:dyDescent="0.25">
      <c r="A42" s="63">
        <v>13799</v>
      </c>
      <c r="B42" s="52" t="s">
        <v>217</v>
      </c>
      <c r="C42" s="52" t="s">
        <v>731</v>
      </c>
      <c r="D42" s="53">
        <v>23163</v>
      </c>
      <c r="E42" s="53">
        <v>0</v>
      </c>
      <c r="F42" s="52" t="s">
        <v>6</v>
      </c>
      <c r="G42" s="78">
        <f>SUM(L42+N42+P42)</f>
        <v>18.25</v>
      </c>
      <c r="H42" s="55"/>
      <c r="I42" s="55"/>
      <c r="J42" s="55"/>
      <c r="K42" s="55"/>
      <c r="L42" s="55" t="s">
        <v>44</v>
      </c>
      <c r="M42" s="55"/>
      <c r="N42" s="55" t="s">
        <v>12</v>
      </c>
      <c r="O42" s="55"/>
      <c r="P42" s="55" t="s">
        <v>142</v>
      </c>
      <c r="Q42" s="55"/>
      <c r="R42" s="55"/>
      <c r="S42" s="55"/>
      <c r="T42" s="55"/>
      <c r="U42" s="55"/>
    </row>
    <row r="43" spans="1:21" x14ac:dyDescent="0.25">
      <c r="A43" s="63">
        <v>13801</v>
      </c>
      <c r="B43" s="52" t="s">
        <v>78</v>
      </c>
      <c r="C43" s="52" t="s">
        <v>388</v>
      </c>
      <c r="D43" s="53">
        <v>21950</v>
      </c>
      <c r="E43" s="53">
        <v>117966</v>
      </c>
      <c r="F43" s="52" t="s">
        <v>6</v>
      </c>
      <c r="G43" s="78">
        <f>SUM(H43+N43+O43+P43+R43)</f>
        <v>15.5</v>
      </c>
      <c r="H43" s="55" t="s">
        <v>162</v>
      </c>
      <c r="I43" s="55"/>
      <c r="J43" s="55"/>
      <c r="K43" s="55"/>
      <c r="L43" s="55"/>
      <c r="M43" s="55"/>
      <c r="N43" s="55" t="s">
        <v>158</v>
      </c>
      <c r="O43" s="55" t="s">
        <v>143</v>
      </c>
      <c r="P43" s="55" t="s">
        <v>55</v>
      </c>
      <c r="Q43" s="55"/>
      <c r="R43" s="55" t="s">
        <v>36</v>
      </c>
      <c r="S43" s="55"/>
      <c r="T43" s="55"/>
      <c r="U43" s="55"/>
    </row>
    <row r="44" spans="1:21" x14ac:dyDescent="0.25">
      <c r="A44" s="63">
        <v>13807</v>
      </c>
      <c r="B44" s="52" t="s">
        <v>78</v>
      </c>
      <c r="C44" s="52" t="s">
        <v>389</v>
      </c>
      <c r="D44" s="53">
        <v>21932</v>
      </c>
      <c r="E44" s="53">
        <v>118914</v>
      </c>
      <c r="F44" s="52" t="s">
        <v>6</v>
      </c>
      <c r="G44" s="78">
        <f>SUM(H44+N44+O44+P44)</f>
        <v>30.5</v>
      </c>
      <c r="H44" s="55" t="s">
        <v>59</v>
      </c>
      <c r="I44" s="55"/>
      <c r="J44" s="55"/>
      <c r="K44" s="55"/>
      <c r="L44" s="55"/>
      <c r="M44" s="55"/>
      <c r="N44" s="55" t="s">
        <v>36</v>
      </c>
      <c r="O44" s="55" t="s">
        <v>184</v>
      </c>
      <c r="P44" s="55" t="s">
        <v>15</v>
      </c>
      <c r="Q44" s="55"/>
      <c r="R44" s="55"/>
      <c r="S44" s="55"/>
      <c r="T44" s="55"/>
      <c r="U44" s="55"/>
    </row>
    <row r="45" spans="1:21" x14ac:dyDescent="0.25">
      <c r="A45" s="63">
        <v>13811</v>
      </c>
      <c r="B45" s="52" t="s">
        <v>78</v>
      </c>
      <c r="C45" s="52" t="s">
        <v>390</v>
      </c>
      <c r="D45" s="53">
        <v>21743</v>
      </c>
      <c r="E45" s="53">
        <v>121282</v>
      </c>
      <c r="F45" s="52" t="s">
        <v>8</v>
      </c>
      <c r="G45" s="78">
        <f>SUM(N45+P45+T45)</f>
        <v>197</v>
      </c>
      <c r="H45" s="55"/>
      <c r="I45" s="55"/>
      <c r="J45" s="55"/>
      <c r="K45" s="55"/>
      <c r="L45" s="55"/>
      <c r="M45" s="55"/>
      <c r="N45" s="55" t="s">
        <v>435</v>
      </c>
      <c r="O45" s="55"/>
      <c r="P45" s="55" t="s">
        <v>434</v>
      </c>
      <c r="Q45" s="55"/>
      <c r="R45" s="55"/>
      <c r="S45" s="55"/>
      <c r="T45" s="55" t="s">
        <v>59</v>
      </c>
      <c r="U45" s="55"/>
    </row>
    <row r="46" spans="1:21" x14ac:dyDescent="0.25">
      <c r="A46" s="63">
        <v>13813</v>
      </c>
      <c r="B46" s="52" t="s">
        <v>365</v>
      </c>
      <c r="C46" s="52" t="s">
        <v>391</v>
      </c>
      <c r="D46" s="53">
        <v>21942</v>
      </c>
      <c r="E46" s="53">
        <v>120366</v>
      </c>
      <c r="F46" s="52" t="s">
        <v>8</v>
      </c>
      <c r="G46" s="78">
        <f>SUM(H46+N46+R46+T46)</f>
        <v>106</v>
      </c>
      <c r="H46" s="55" t="s">
        <v>335</v>
      </c>
      <c r="I46" s="55"/>
      <c r="J46" s="55"/>
      <c r="K46" s="55"/>
      <c r="L46" s="55"/>
      <c r="M46" s="55"/>
      <c r="N46" s="55" t="s">
        <v>167</v>
      </c>
      <c r="O46" s="55"/>
      <c r="P46" s="55"/>
      <c r="Q46" s="55"/>
      <c r="R46" s="55" t="s">
        <v>12</v>
      </c>
      <c r="S46" s="55"/>
      <c r="T46" s="55" t="s">
        <v>436</v>
      </c>
      <c r="U46" s="55"/>
    </row>
    <row r="47" spans="1:21" x14ac:dyDescent="0.25">
      <c r="A47" s="63">
        <v>13814</v>
      </c>
      <c r="B47" s="52" t="s">
        <v>77</v>
      </c>
      <c r="C47" s="52" t="s">
        <v>392</v>
      </c>
      <c r="D47" s="53">
        <v>20359</v>
      </c>
      <c r="E47" s="53">
        <v>118709</v>
      </c>
      <c r="F47" s="52" t="s">
        <v>6</v>
      </c>
      <c r="G47" s="78">
        <f>SUM(P47+R47+S47)</f>
        <v>56.75</v>
      </c>
      <c r="H47" s="55"/>
      <c r="I47" s="55"/>
      <c r="J47" s="55"/>
      <c r="K47" s="55"/>
      <c r="L47" s="55"/>
      <c r="M47" s="55"/>
      <c r="N47" s="55"/>
      <c r="O47" s="55"/>
      <c r="P47" s="55" t="s">
        <v>147</v>
      </c>
      <c r="Q47" s="55"/>
      <c r="R47" s="55" t="s">
        <v>439</v>
      </c>
      <c r="S47" s="55" t="s">
        <v>438</v>
      </c>
      <c r="T47" s="55"/>
      <c r="U47" s="55"/>
    </row>
    <row r="48" spans="1:21" x14ac:dyDescent="0.25">
      <c r="A48" s="63">
        <v>13816</v>
      </c>
      <c r="B48" s="52" t="s">
        <v>364</v>
      </c>
      <c r="C48" s="52" t="s">
        <v>393</v>
      </c>
      <c r="D48" s="53">
        <v>22008</v>
      </c>
      <c r="E48" s="53">
        <v>0</v>
      </c>
      <c r="F48" s="52" t="s">
        <v>8</v>
      </c>
      <c r="G48" s="78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spans="1:21" x14ac:dyDescent="0.25">
      <c r="A49" s="63">
        <v>13829</v>
      </c>
      <c r="B49" s="52" t="s">
        <v>366</v>
      </c>
      <c r="C49" s="52" t="s">
        <v>732</v>
      </c>
      <c r="D49" s="53">
        <v>16978</v>
      </c>
      <c r="E49" s="53">
        <v>0</v>
      </c>
      <c r="F49" s="52" t="s">
        <v>6</v>
      </c>
      <c r="G49" s="78">
        <f>SUM(N49+O49+S49)</f>
        <v>101</v>
      </c>
      <c r="H49" s="55"/>
      <c r="I49" s="55"/>
      <c r="J49" s="55"/>
      <c r="K49" s="55"/>
      <c r="L49" s="55"/>
      <c r="M49" s="55"/>
      <c r="N49" s="55" t="s">
        <v>440</v>
      </c>
      <c r="O49" s="55" t="s">
        <v>311</v>
      </c>
      <c r="P49" s="55"/>
      <c r="Q49" s="55"/>
      <c r="R49" s="55"/>
      <c r="S49" s="55" t="s">
        <v>398</v>
      </c>
      <c r="T49" s="55"/>
      <c r="U49" s="55"/>
    </row>
    <row r="50" spans="1:21" x14ac:dyDescent="0.25">
      <c r="A50" s="63">
        <v>13847</v>
      </c>
      <c r="B50" s="52" t="s">
        <v>217</v>
      </c>
      <c r="C50" s="52" t="s">
        <v>733</v>
      </c>
      <c r="D50" s="53">
        <v>22197</v>
      </c>
      <c r="E50" s="53">
        <v>125571</v>
      </c>
      <c r="F50" s="52" t="s">
        <v>8</v>
      </c>
      <c r="G50" s="78">
        <f>SUM(L50+N50+P50+S50)</f>
        <v>94.75</v>
      </c>
      <c r="H50" s="55"/>
      <c r="I50" s="55"/>
      <c r="J50" s="55"/>
      <c r="K50" s="55"/>
      <c r="L50" s="55" t="s">
        <v>441</v>
      </c>
      <c r="M50" s="55"/>
      <c r="N50" s="55" t="s">
        <v>67</v>
      </c>
      <c r="O50" s="55"/>
      <c r="P50" s="55" t="s">
        <v>133</v>
      </c>
      <c r="Q50" s="55"/>
      <c r="R50" s="55"/>
      <c r="S50" s="55" t="s">
        <v>318</v>
      </c>
      <c r="T50" s="55"/>
      <c r="U50" s="55"/>
    </row>
    <row r="51" spans="1:21" x14ac:dyDescent="0.25">
      <c r="A51" s="63">
        <v>13850</v>
      </c>
      <c r="B51" s="52" t="s">
        <v>367</v>
      </c>
      <c r="C51" s="52" t="s">
        <v>1381</v>
      </c>
      <c r="D51" s="53">
        <v>22070</v>
      </c>
      <c r="E51" s="53">
        <v>0</v>
      </c>
      <c r="F51" s="52" t="s">
        <v>8</v>
      </c>
      <c r="G51" s="78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spans="1:21" x14ac:dyDescent="0.25">
      <c r="A52" s="63">
        <v>13854</v>
      </c>
      <c r="B52" s="52" t="s">
        <v>78</v>
      </c>
      <c r="C52" s="52" t="s">
        <v>395</v>
      </c>
      <c r="D52" s="53">
        <v>0</v>
      </c>
      <c r="E52" s="53">
        <v>0</v>
      </c>
      <c r="F52" s="52" t="s">
        <v>131</v>
      </c>
      <c r="G52" s="78">
        <v>2</v>
      </c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 t="s">
        <v>158</v>
      </c>
      <c r="S52" s="55"/>
      <c r="T52" s="55"/>
      <c r="U52" s="55"/>
    </row>
    <row r="53" spans="1:21" x14ac:dyDescent="0.25">
      <c r="A53" s="63">
        <v>13862</v>
      </c>
      <c r="B53" s="52" t="s">
        <v>368</v>
      </c>
      <c r="C53" s="52" t="s">
        <v>734</v>
      </c>
      <c r="D53" s="53">
        <v>22283</v>
      </c>
      <c r="E53" s="53">
        <v>0</v>
      </c>
      <c r="F53" s="52" t="s">
        <v>131</v>
      </c>
      <c r="G53" s="78" t="s">
        <v>185</v>
      </c>
      <c r="H53" s="55"/>
      <c r="I53" s="55"/>
      <c r="J53" s="55"/>
      <c r="K53" s="55"/>
      <c r="L53" s="55"/>
      <c r="M53" s="55"/>
      <c r="N53" s="55" t="s">
        <v>185</v>
      </c>
      <c r="O53" s="55"/>
      <c r="P53" s="55"/>
      <c r="Q53" s="55"/>
      <c r="R53" s="55"/>
      <c r="S53" s="55"/>
      <c r="T53" s="55"/>
      <c r="U53" s="55"/>
    </row>
    <row r="54" spans="1:21" x14ac:dyDescent="0.25">
      <c r="A54" s="63">
        <v>13864</v>
      </c>
      <c r="B54" s="52" t="s">
        <v>89</v>
      </c>
      <c r="C54" s="52" t="s">
        <v>394</v>
      </c>
      <c r="D54" s="53">
        <v>22469</v>
      </c>
      <c r="E54" s="53">
        <v>118677</v>
      </c>
      <c r="F54" s="52" t="s">
        <v>8</v>
      </c>
      <c r="G54" s="78">
        <f>SUM(N54+P54+T54)</f>
        <v>45.75</v>
      </c>
      <c r="H54" s="55"/>
      <c r="I54" s="55"/>
      <c r="J54" s="55"/>
      <c r="K54" s="55"/>
      <c r="L54" s="55"/>
      <c r="M54" s="55"/>
      <c r="N54" s="55" t="s">
        <v>337</v>
      </c>
      <c r="O54" s="55"/>
      <c r="P54" s="55" t="s">
        <v>156</v>
      </c>
      <c r="Q54" s="55"/>
      <c r="R54" s="55"/>
      <c r="S54" s="55"/>
      <c r="T54" s="55" t="s">
        <v>292</v>
      </c>
      <c r="U54" s="55"/>
    </row>
    <row r="55" spans="1:21" x14ac:dyDescent="0.25">
      <c r="A55" s="63">
        <v>13865</v>
      </c>
      <c r="B55" s="52" t="s">
        <v>369</v>
      </c>
      <c r="C55" s="52" t="s">
        <v>396</v>
      </c>
      <c r="D55" s="53">
        <v>21935</v>
      </c>
      <c r="E55" s="53">
        <v>119643</v>
      </c>
      <c r="F55" s="52" t="s">
        <v>8</v>
      </c>
      <c r="G55" s="78">
        <f>SUM(H55+J55+M55+N55+O55+P55)</f>
        <v>104.5</v>
      </c>
      <c r="H55" s="55" t="s">
        <v>292</v>
      </c>
      <c r="I55" s="55"/>
      <c r="J55" s="55" t="s">
        <v>289</v>
      </c>
      <c r="K55" s="55"/>
      <c r="L55" s="55"/>
      <c r="M55" s="55" t="s">
        <v>143</v>
      </c>
      <c r="N55" s="55" t="s">
        <v>202</v>
      </c>
      <c r="O55" s="55" t="s">
        <v>56</v>
      </c>
      <c r="P55" s="55" t="s">
        <v>172</v>
      </c>
      <c r="Q55" s="55"/>
      <c r="R55" s="55"/>
      <c r="S55" s="55"/>
      <c r="T55" s="55"/>
      <c r="U55" s="55"/>
    </row>
    <row r="56" spans="1:21" x14ac:dyDescent="0.25">
      <c r="A56" s="63">
        <v>13868</v>
      </c>
      <c r="B56" s="52" t="s">
        <v>77</v>
      </c>
      <c r="C56" s="52" t="s">
        <v>735</v>
      </c>
      <c r="D56" s="53">
        <v>22081</v>
      </c>
      <c r="E56" s="53">
        <v>119552</v>
      </c>
      <c r="F56" s="52" t="s">
        <v>8</v>
      </c>
      <c r="G56" s="78">
        <f>SUM(N56+O56+P56+R56+S56)</f>
        <v>71.25</v>
      </c>
      <c r="H56" s="55"/>
      <c r="I56" s="55"/>
      <c r="J56" s="55"/>
      <c r="K56" s="55"/>
      <c r="L56" s="55"/>
      <c r="M56" s="55"/>
      <c r="N56" s="55" t="s">
        <v>292</v>
      </c>
      <c r="O56" s="55" t="s">
        <v>294</v>
      </c>
      <c r="P56" s="55" t="s">
        <v>162</v>
      </c>
      <c r="Q56" s="55"/>
      <c r="R56" s="55" t="s">
        <v>404</v>
      </c>
      <c r="S56" s="55" t="s">
        <v>333</v>
      </c>
      <c r="T56" s="55"/>
      <c r="U56" s="55"/>
    </row>
    <row r="57" spans="1:21" x14ac:dyDescent="0.25">
      <c r="A57" s="63">
        <v>13872</v>
      </c>
      <c r="B57" s="52" t="s">
        <v>105</v>
      </c>
      <c r="C57" s="52" t="s">
        <v>736</v>
      </c>
      <c r="D57" s="53">
        <v>22104</v>
      </c>
      <c r="E57" s="53">
        <v>120496</v>
      </c>
      <c r="F57" s="52" t="s">
        <v>8</v>
      </c>
      <c r="G57" s="78">
        <f>SUM(H57+J57+P57+U57)</f>
        <v>220.25</v>
      </c>
      <c r="H57" s="55" t="s">
        <v>319</v>
      </c>
      <c r="I57" s="55"/>
      <c r="J57" s="55" t="s">
        <v>142</v>
      </c>
      <c r="K57" s="55"/>
      <c r="L57" s="55"/>
      <c r="M57" s="55"/>
      <c r="N57" s="55"/>
      <c r="O57" s="55"/>
      <c r="P57" s="55" t="s">
        <v>1243</v>
      </c>
      <c r="Q57" s="55"/>
      <c r="R57" s="55"/>
      <c r="S57" s="55"/>
      <c r="T57" s="55"/>
      <c r="U57" s="55" t="s">
        <v>1421</v>
      </c>
    </row>
    <row r="58" spans="1:21" x14ac:dyDescent="0.25">
      <c r="A58" s="63">
        <v>13874</v>
      </c>
      <c r="B58" s="52" t="s">
        <v>225</v>
      </c>
      <c r="C58" s="52" t="s">
        <v>1220</v>
      </c>
      <c r="D58" s="53">
        <v>21928</v>
      </c>
      <c r="E58" s="53">
        <v>118532</v>
      </c>
      <c r="F58" s="52" t="s">
        <v>8</v>
      </c>
      <c r="G58" s="78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</row>
  </sheetData>
  <mergeCells count="21">
    <mergeCell ref="U3:U4"/>
    <mergeCell ref="F3:F4"/>
    <mergeCell ref="A3:A4"/>
    <mergeCell ref="B3:B4"/>
    <mergeCell ref="C3:C4"/>
    <mergeCell ref="D3:D4"/>
    <mergeCell ref="E3:E4"/>
    <mergeCell ref="O3:O4"/>
    <mergeCell ref="G3:G4"/>
    <mergeCell ref="H3:H4"/>
    <mergeCell ref="I3:I4"/>
    <mergeCell ref="J3:J4"/>
    <mergeCell ref="K3:K4"/>
    <mergeCell ref="L3:L4"/>
    <mergeCell ref="M3:M4"/>
    <mergeCell ref="N3:N4"/>
    <mergeCell ref="R3:R4"/>
    <mergeCell ref="S3:S4"/>
    <mergeCell ref="T3:T4"/>
    <mergeCell ref="P3:P4"/>
    <mergeCell ref="Q3:Q4"/>
  </mergeCells>
  <pageMargins left="0.7" right="0.7" top="0.75" bottom="0.75" header="0.3" footer="0.3"/>
  <ignoredErrors>
    <ignoredError sqref="H9:M27 N6:T35 N37:T44 N36:O36 Q36:T36 N55:T56 N54:O54 Q54:T54 G53 N58:T58 N57:O57 Q57:T57 H29:M58 H28:L28 M28 N46:T53 N45:Q45 S45:T4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opLeftCell="A46" workbookViewId="0">
      <selection activeCell="A3" sqref="A3:A4"/>
    </sheetView>
  </sheetViews>
  <sheetFormatPr baseColWidth="10" defaultRowHeight="15" x14ac:dyDescent="0.25"/>
  <cols>
    <col min="1" max="1" width="11.42578125" customWidth="1"/>
    <col min="2" max="2" width="45.85546875" customWidth="1"/>
    <col min="3" max="3" width="106.140625" customWidth="1"/>
    <col min="4" max="4" width="20.140625" customWidth="1"/>
    <col min="5" max="5" width="18.5703125" customWidth="1"/>
    <col min="6" max="6" width="23.5703125" customWidth="1"/>
    <col min="7" max="7" width="18.42578125" customWidth="1"/>
    <col min="8" max="8" width="21.85546875" customWidth="1"/>
    <col min="9" max="9" width="20.85546875" customWidth="1"/>
    <col min="10" max="10" width="19.5703125" customWidth="1"/>
    <col min="11" max="11" width="18.140625" customWidth="1"/>
    <col min="12" max="12" width="16.85546875" customWidth="1"/>
    <col min="13" max="13" width="22.28515625" customWidth="1"/>
    <col min="14" max="14" width="20.85546875" customWidth="1"/>
    <col min="15" max="15" width="20" customWidth="1"/>
    <col min="16" max="16" width="20.7109375" customWidth="1"/>
    <col min="17" max="17" width="19.85546875" customWidth="1"/>
    <col min="18" max="18" width="20.5703125" customWidth="1"/>
    <col min="19" max="19" width="19.28515625" customWidth="1"/>
    <col min="20" max="20" width="20.140625" customWidth="1"/>
    <col min="21" max="21" width="21.28515625" customWidth="1"/>
    <col min="22" max="22" width="19.85546875" customWidth="1"/>
    <col min="23" max="23" width="18.140625" customWidth="1"/>
  </cols>
  <sheetData>
    <row r="2" spans="1:23" ht="15.75" thickBot="1" x14ac:dyDescent="0.3">
      <c r="K2" s="4"/>
      <c r="L2" s="4"/>
      <c r="M2" s="5" t="s">
        <v>33</v>
      </c>
      <c r="N2" s="5"/>
      <c r="O2" s="6"/>
    </row>
    <row r="3" spans="1:23" ht="15" customHeight="1" x14ac:dyDescent="0.25">
      <c r="A3" s="102" t="s">
        <v>0</v>
      </c>
      <c r="B3" s="104" t="s">
        <v>1</v>
      </c>
      <c r="C3" s="115" t="s">
        <v>2</v>
      </c>
      <c r="D3" s="117" t="s">
        <v>3</v>
      </c>
      <c r="E3" s="119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23</v>
      </c>
      <c r="M3" s="101" t="s">
        <v>24</v>
      </c>
      <c r="N3" s="101" t="s">
        <v>25</v>
      </c>
      <c r="O3" s="88" t="s">
        <v>27</v>
      </c>
      <c r="P3" s="88" t="s">
        <v>28</v>
      </c>
      <c r="Q3" s="88" t="s">
        <v>48</v>
      </c>
      <c r="R3" s="88" t="s">
        <v>30</v>
      </c>
      <c r="S3" s="88" t="s">
        <v>51</v>
      </c>
      <c r="T3" s="88" t="s">
        <v>52</v>
      </c>
      <c r="U3" s="88" t="s">
        <v>31</v>
      </c>
      <c r="V3" s="88" t="s">
        <v>32</v>
      </c>
      <c r="W3" s="88" t="s">
        <v>1403</v>
      </c>
    </row>
    <row r="4" spans="1:23" ht="15" customHeight="1" x14ac:dyDescent="0.25">
      <c r="A4" s="103"/>
      <c r="B4" s="105"/>
      <c r="C4" s="116"/>
      <c r="D4" s="118"/>
      <c r="E4" s="100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89"/>
    </row>
    <row r="5" spans="1:23" x14ac:dyDescent="0.25">
      <c r="A5" s="63">
        <v>13893</v>
      </c>
      <c r="B5" s="52" t="s">
        <v>78</v>
      </c>
      <c r="C5" s="52" t="s">
        <v>459</v>
      </c>
      <c r="D5" s="53">
        <v>23950</v>
      </c>
      <c r="E5" s="53">
        <v>122427</v>
      </c>
      <c r="F5" s="52" t="s">
        <v>6</v>
      </c>
      <c r="G5" s="78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 x14ac:dyDescent="0.25">
      <c r="A6" s="63">
        <v>13902</v>
      </c>
      <c r="B6" s="52" t="s">
        <v>225</v>
      </c>
      <c r="C6" s="52" t="s">
        <v>460</v>
      </c>
      <c r="D6" s="53">
        <v>0</v>
      </c>
      <c r="E6" s="53">
        <v>122918</v>
      </c>
      <c r="F6" s="52" t="s">
        <v>275</v>
      </c>
      <c r="G6" s="78">
        <f>SUM(J6+K6+M6+N6+O6+R6+T6+U6+W6)</f>
        <v>308.25</v>
      </c>
      <c r="H6" s="55"/>
      <c r="I6" s="55"/>
      <c r="J6" s="55" t="s">
        <v>44</v>
      </c>
      <c r="K6" s="55" t="s">
        <v>132</v>
      </c>
      <c r="L6" s="55"/>
      <c r="M6" s="55" t="s">
        <v>134</v>
      </c>
      <c r="N6" s="55" t="s">
        <v>499</v>
      </c>
      <c r="O6" s="55" t="s">
        <v>12</v>
      </c>
      <c r="P6" s="55"/>
      <c r="Q6" s="55"/>
      <c r="R6" s="55" t="s">
        <v>42</v>
      </c>
      <c r="S6" s="55"/>
      <c r="T6" s="55" t="s">
        <v>160</v>
      </c>
      <c r="U6" s="55" t="s">
        <v>498</v>
      </c>
      <c r="V6" s="55"/>
      <c r="W6" s="55">
        <v>23.5</v>
      </c>
    </row>
    <row r="7" spans="1:23" x14ac:dyDescent="0.25">
      <c r="A7" s="63">
        <v>13915</v>
      </c>
      <c r="B7" s="52" t="s">
        <v>78</v>
      </c>
      <c r="C7" s="52" t="s">
        <v>461</v>
      </c>
      <c r="D7" s="53">
        <v>22143</v>
      </c>
      <c r="E7" s="53">
        <v>119596</v>
      </c>
      <c r="F7" s="52" t="s">
        <v>6</v>
      </c>
      <c r="G7" s="78">
        <f>SUM(H7+R7+W7)</f>
        <v>44.5</v>
      </c>
      <c r="H7" s="55" t="s">
        <v>134</v>
      </c>
      <c r="I7" s="55"/>
      <c r="J7" s="55"/>
      <c r="K7" s="55"/>
      <c r="L7" s="55"/>
      <c r="M7" s="55"/>
      <c r="N7" s="55"/>
      <c r="O7" s="55"/>
      <c r="P7" s="55"/>
      <c r="Q7" s="55"/>
      <c r="R7" s="55" t="s">
        <v>176</v>
      </c>
      <c r="S7" s="55"/>
      <c r="T7" s="55"/>
      <c r="U7" s="55"/>
      <c r="V7" s="55"/>
      <c r="W7" s="55" t="s">
        <v>134</v>
      </c>
    </row>
    <row r="8" spans="1:23" x14ac:dyDescent="0.25">
      <c r="A8" s="63">
        <v>13927</v>
      </c>
      <c r="B8" s="52" t="s">
        <v>78</v>
      </c>
      <c r="C8" s="52" t="s">
        <v>466</v>
      </c>
      <c r="D8" s="53">
        <v>21170</v>
      </c>
      <c r="E8" s="53">
        <v>119631</v>
      </c>
      <c r="F8" s="52" t="s">
        <v>275</v>
      </c>
      <c r="G8" s="78">
        <v>21.5</v>
      </c>
      <c r="H8" s="55" t="s">
        <v>293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spans="1:23" x14ac:dyDescent="0.25">
      <c r="A9" s="63">
        <v>13928</v>
      </c>
      <c r="B9" s="52" t="s">
        <v>78</v>
      </c>
      <c r="C9" s="52" t="s">
        <v>463</v>
      </c>
      <c r="D9" s="53">
        <v>17661</v>
      </c>
      <c r="E9" s="53">
        <v>124277</v>
      </c>
      <c r="F9" s="52" t="s">
        <v>275</v>
      </c>
      <c r="G9" s="78">
        <f>SUM(N9+R9)</f>
        <v>18.5</v>
      </c>
      <c r="H9" s="55"/>
      <c r="I9" s="55"/>
      <c r="J9" s="55"/>
      <c r="K9" s="55"/>
      <c r="L9" s="55"/>
      <c r="M9" s="55"/>
      <c r="N9" s="55" t="s">
        <v>292</v>
      </c>
      <c r="O9" s="55"/>
      <c r="P9" s="55"/>
      <c r="Q9" s="55"/>
      <c r="R9" s="55" t="s">
        <v>134</v>
      </c>
      <c r="S9" s="55"/>
      <c r="T9" s="55"/>
      <c r="U9" s="55"/>
      <c r="V9" s="55"/>
      <c r="W9" s="55"/>
    </row>
    <row r="10" spans="1:23" x14ac:dyDescent="0.25">
      <c r="A10" s="63">
        <v>13933</v>
      </c>
      <c r="B10" s="52" t="s">
        <v>78</v>
      </c>
      <c r="C10" s="52" t="s">
        <v>464</v>
      </c>
      <c r="D10" s="53">
        <v>22165</v>
      </c>
      <c r="E10" s="53">
        <v>118624</v>
      </c>
      <c r="F10" s="52" t="s">
        <v>6</v>
      </c>
      <c r="G10" s="78">
        <f>SUM(N10+O10+U10)</f>
        <v>26.75</v>
      </c>
      <c r="H10" s="55"/>
      <c r="I10" s="55"/>
      <c r="J10" s="55"/>
      <c r="K10" s="55"/>
      <c r="L10" s="55"/>
      <c r="M10" s="55"/>
      <c r="N10" s="55" t="s">
        <v>163</v>
      </c>
      <c r="O10" s="55" t="s">
        <v>12</v>
      </c>
      <c r="P10" s="55"/>
      <c r="Q10" s="55"/>
      <c r="R10" s="55"/>
      <c r="S10" s="55"/>
      <c r="T10" s="55"/>
      <c r="U10" s="55" t="s">
        <v>53</v>
      </c>
      <c r="V10" s="55"/>
      <c r="W10" s="55"/>
    </row>
    <row r="11" spans="1:23" x14ac:dyDescent="0.25">
      <c r="A11" s="63">
        <v>13938</v>
      </c>
      <c r="B11" s="52" t="s">
        <v>78</v>
      </c>
      <c r="C11" s="52" t="s">
        <v>465</v>
      </c>
      <c r="D11" s="53">
        <v>22094</v>
      </c>
      <c r="E11" s="53">
        <v>0</v>
      </c>
      <c r="F11" s="52" t="s">
        <v>129</v>
      </c>
      <c r="G11" s="78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 x14ac:dyDescent="0.25">
      <c r="A12" s="63">
        <v>13943</v>
      </c>
      <c r="B12" s="52" t="s">
        <v>107</v>
      </c>
      <c r="C12" s="52" t="s">
        <v>462</v>
      </c>
      <c r="D12" s="53">
        <v>22333</v>
      </c>
      <c r="E12" s="53">
        <v>124113</v>
      </c>
      <c r="F12" s="52" t="s">
        <v>275</v>
      </c>
      <c r="G12" s="78">
        <f>SUM(M12+R12+N12)</f>
        <v>133.75</v>
      </c>
      <c r="H12" s="55"/>
      <c r="I12" s="55"/>
      <c r="J12" s="55"/>
      <c r="K12" s="55"/>
      <c r="L12" s="55"/>
      <c r="M12" s="55" t="s">
        <v>280</v>
      </c>
      <c r="N12" s="55" t="s">
        <v>500</v>
      </c>
      <c r="O12" s="55"/>
      <c r="P12" s="55"/>
      <c r="Q12" s="55"/>
      <c r="R12" s="55" t="s">
        <v>42</v>
      </c>
      <c r="S12" s="55"/>
      <c r="T12" s="55"/>
      <c r="U12" s="55"/>
      <c r="V12" s="55"/>
      <c r="W12" s="55"/>
    </row>
    <row r="13" spans="1:23" x14ac:dyDescent="0.25">
      <c r="A13" s="63">
        <v>13944</v>
      </c>
      <c r="B13" s="52" t="s">
        <v>107</v>
      </c>
      <c r="C13" s="52" t="s">
        <v>737</v>
      </c>
      <c r="D13" s="53">
        <v>22302</v>
      </c>
      <c r="E13" s="53">
        <v>120493</v>
      </c>
      <c r="F13" s="52" t="s">
        <v>275</v>
      </c>
      <c r="G13" s="78">
        <f>SUM(N13+Q13)</f>
        <v>16.5</v>
      </c>
      <c r="H13" s="55"/>
      <c r="I13" s="55"/>
      <c r="J13" s="55"/>
      <c r="K13" s="55"/>
      <c r="L13" s="55"/>
      <c r="M13" s="55"/>
      <c r="N13" s="55" t="s">
        <v>438</v>
      </c>
      <c r="O13" s="55"/>
      <c r="P13" s="55"/>
      <c r="Q13" s="55" t="s">
        <v>56</v>
      </c>
      <c r="R13" s="55"/>
      <c r="S13" s="55"/>
      <c r="T13" s="55"/>
      <c r="U13" s="55"/>
      <c r="V13" s="55"/>
      <c r="W13" s="55"/>
    </row>
    <row r="14" spans="1:23" x14ac:dyDescent="0.25">
      <c r="A14" s="63">
        <v>13946</v>
      </c>
      <c r="B14" s="52" t="s">
        <v>90</v>
      </c>
      <c r="C14" s="52" t="s">
        <v>1362</v>
      </c>
      <c r="D14" s="53">
        <v>22183</v>
      </c>
      <c r="E14" s="53">
        <v>118812</v>
      </c>
      <c r="F14" s="52" t="s">
        <v>275</v>
      </c>
      <c r="G14" s="78" t="s">
        <v>494</v>
      </c>
      <c r="H14" s="55"/>
      <c r="I14" s="55"/>
      <c r="J14" s="55"/>
      <c r="K14" s="55"/>
      <c r="L14" s="55"/>
      <c r="M14" s="55"/>
      <c r="N14" s="55" t="s">
        <v>494</v>
      </c>
      <c r="O14" s="55"/>
      <c r="P14" s="55"/>
      <c r="Q14" s="55"/>
      <c r="R14" s="55"/>
      <c r="S14" s="55"/>
      <c r="T14" s="55"/>
      <c r="U14" s="55"/>
      <c r="V14" s="55"/>
      <c r="W14" s="55"/>
    </row>
    <row r="15" spans="1:23" x14ac:dyDescent="0.25">
      <c r="A15" s="63">
        <v>13960</v>
      </c>
      <c r="B15" s="52" t="s">
        <v>447</v>
      </c>
      <c r="C15" s="52" t="s">
        <v>778</v>
      </c>
      <c r="D15" s="53">
        <v>22058</v>
      </c>
      <c r="E15" s="53">
        <v>118867</v>
      </c>
      <c r="F15" s="52" t="s">
        <v>275</v>
      </c>
      <c r="G15" s="78">
        <f>SUM(H15+N15+T15+U15)</f>
        <v>40</v>
      </c>
      <c r="H15" s="55" t="s">
        <v>501</v>
      </c>
      <c r="I15" s="55"/>
      <c r="J15" s="55"/>
      <c r="K15" s="55"/>
      <c r="L15" s="55"/>
      <c r="M15" s="55"/>
      <c r="N15" s="55" t="s">
        <v>133</v>
      </c>
      <c r="O15" s="55"/>
      <c r="P15" s="55"/>
      <c r="Q15" s="55"/>
      <c r="R15" s="55"/>
      <c r="S15" s="55"/>
      <c r="T15" s="55" t="s">
        <v>60</v>
      </c>
      <c r="U15" s="55" t="s">
        <v>311</v>
      </c>
      <c r="V15" s="55"/>
      <c r="W15" s="55"/>
    </row>
    <row r="16" spans="1:23" x14ac:dyDescent="0.25">
      <c r="A16" s="63">
        <v>13962</v>
      </c>
      <c r="B16" s="52" t="s">
        <v>442</v>
      </c>
      <c r="C16" s="52" t="s">
        <v>467</v>
      </c>
      <c r="D16" s="53">
        <v>22228</v>
      </c>
      <c r="E16" s="53">
        <v>118618</v>
      </c>
      <c r="F16" s="52" t="s">
        <v>275</v>
      </c>
      <c r="G16" s="78">
        <v>2</v>
      </c>
      <c r="H16" s="55"/>
      <c r="I16" s="55"/>
      <c r="J16" s="55"/>
      <c r="K16" s="55"/>
      <c r="L16" s="55"/>
      <c r="M16" s="55"/>
      <c r="N16" s="55"/>
      <c r="O16" s="55" t="s">
        <v>158</v>
      </c>
      <c r="P16" s="55"/>
      <c r="Q16" s="55"/>
      <c r="R16" s="55"/>
      <c r="S16" s="55"/>
      <c r="T16" s="55"/>
      <c r="U16" s="55"/>
      <c r="V16" s="55"/>
      <c r="W16" s="55"/>
    </row>
    <row r="17" spans="1:23" x14ac:dyDescent="0.25">
      <c r="A17" s="63">
        <v>13980</v>
      </c>
      <c r="B17" s="52" t="s">
        <v>443</v>
      </c>
      <c r="C17" s="52" t="s">
        <v>738</v>
      </c>
      <c r="D17" s="53">
        <v>22245</v>
      </c>
      <c r="E17" s="53">
        <v>118630</v>
      </c>
      <c r="F17" s="52" t="s">
        <v>275</v>
      </c>
      <c r="G17" s="78">
        <v>51</v>
      </c>
      <c r="H17" s="55"/>
      <c r="I17" s="55"/>
      <c r="J17" s="55"/>
      <c r="K17" s="55"/>
      <c r="L17" s="55"/>
      <c r="M17" s="55"/>
      <c r="N17" s="55" t="s">
        <v>204</v>
      </c>
      <c r="O17" s="55"/>
      <c r="P17" s="55"/>
      <c r="Q17" s="55"/>
      <c r="R17" s="55"/>
      <c r="S17" s="55"/>
      <c r="T17" s="55"/>
      <c r="U17" s="55"/>
      <c r="V17" s="55"/>
      <c r="W17" s="55"/>
    </row>
    <row r="18" spans="1:23" x14ac:dyDescent="0.25">
      <c r="A18" s="63">
        <v>13988</v>
      </c>
      <c r="B18" s="52" t="s">
        <v>78</v>
      </c>
      <c r="C18" s="52" t="s">
        <v>739</v>
      </c>
      <c r="D18" s="53">
        <v>24118</v>
      </c>
      <c r="E18" s="53">
        <v>126894</v>
      </c>
      <c r="F18" s="52" t="s">
        <v>275</v>
      </c>
      <c r="G18" s="78" t="s">
        <v>1456</v>
      </c>
      <c r="H18" s="55" t="s">
        <v>503</v>
      </c>
      <c r="I18" s="55"/>
      <c r="J18" s="55" t="s">
        <v>316</v>
      </c>
      <c r="K18" s="55" t="s">
        <v>321</v>
      </c>
      <c r="L18" s="55"/>
      <c r="M18" s="55" t="s">
        <v>44</v>
      </c>
      <c r="N18" s="55" t="s">
        <v>504</v>
      </c>
      <c r="O18" s="55" t="s">
        <v>172</v>
      </c>
      <c r="P18" s="55"/>
      <c r="Q18" s="55" t="s">
        <v>133</v>
      </c>
      <c r="R18" s="55" t="s">
        <v>1422</v>
      </c>
      <c r="S18" s="55"/>
      <c r="T18" s="55" t="s">
        <v>505</v>
      </c>
      <c r="U18" s="55" t="s">
        <v>502</v>
      </c>
      <c r="V18" s="55"/>
      <c r="W18" s="55" t="s">
        <v>205</v>
      </c>
    </row>
    <row r="19" spans="1:23" x14ac:dyDescent="0.25">
      <c r="A19" s="63">
        <v>14001</v>
      </c>
      <c r="B19" s="52" t="s">
        <v>85</v>
      </c>
      <c r="C19" s="52" t="s">
        <v>1367</v>
      </c>
      <c r="D19" s="53">
        <v>21061</v>
      </c>
      <c r="E19" s="53">
        <v>122158</v>
      </c>
      <c r="F19" s="52" t="s">
        <v>275</v>
      </c>
      <c r="G19" s="78">
        <f>SUM(H19+N19+R19+T19+U19+W19)</f>
        <v>150</v>
      </c>
      <c r="H19" s="55" t="s">
        <v>154</v>
      </c>
      <c r="I19" s="55"/>
      <c r="J19" s="55"/>
      <c r="K19" s="55"/>
      <c r="L19" s="55"/>
      <c r="M19" s="55"/>
      <c r="N19" s="55" t="s">
        <v>12</v>
      </c>
      <c r="O19" s="55"/>
      <c r="P19" s="55"/>
      <c r="Q19" s="55"/>
      <c r="R19" s="55" t="s">
        <v>313</v>
      </c>
      <c r="S19" s="55"/>
      <c r="T19" s="55" t="s">
        <v>132</v>
      </c>
      <c r="U19" s="55" t="s">
        <v>506</v>
      </c>
      <c r="V19" s="55"/>
      <c r="W19" s="55" t="s">
        <v>43</v>
      </c>
    </row>
    <row r="20" spans="1:23" x14ac:dyDescent="0.25">
      <c r="A20" s="63">
        <v>14002</v>
      </c>
      <c r="B20" s="52" t="s">
        <v>78</v>
      </c>
      <c r="C20" s="52" t="s">
        <v>472</v>
      </c>
      <c r="D20" s="53">
        <v>21854</v>
      </c>
      <c r="E20" s="53">
        <v>119630</v>
      </c>
      <c r="F20" s="52" t="s">
        <v>275</v>
      </c>
      <c r="G20" s="78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spans="1:23" x14ac:dyDescent="0.25">
      <c r="A21" s="63">
        <v>14017</v>
      </c>
      <c r="B21" s="52" t="s">
        <v>80</v>
      </c>
      <c r="C21" s="52" t="s">
        <v>473</v>
      </c>
      <c r="D21" s="53">
        <v>22344</v>
      </c>
      <c r="E21" s="53">
        <v>0</v>
      </c>
      <c r="F21" s="52" t="s">
        <v>274</v>
      </c>
      <c r="G21" s="78" t="s">
        <v>495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 t="s">
        <v>495</v>
      </c>
      <c r="V21" s="55"/>
      <c r="W21" s="55"/>
    </row>
    <row r="22" spans="1:23" x14ac:dyDescent="0.25">
      <c r="A22" s="63">
        <v>14018</v>
      </c>
      <c r="B22" s="52" t="s">
        <v>78</v>
      </c>
      <c r="C22" s="52" t="s">
        <v>740</v>
      </c>
      <c r="D22" s="53">
        <v>22697</v>
      </c>
      <c r="E22" s="53">
        <v>122075</v>
      </c>
      <c r="F22" s="52" t="s">
        <v>275</v>
      </c>
      <c r="G22" s="78">
        <f>SUM(H22+K22+N22+O22+R22+T22+U22)</f>
        <v>370.75</v>
      </c>
      <c r="H22" s="55" t="s">
        <v>162</v>
      </c>
      <c r="I22" s="55"/>
      <c r="J22" s="55"/>
      <c r="K22" s="55" t="s">
        <v>55</v>
      </c>
      <c r="L22" s="55"/>
      <c r="M22" s="55"/>
      <c r="N22" s="55" t="s">
        <v>508</v>
      </c>
      <c r="O22" s="55" t="s">
        <v>507</v>
      </c>
      <c r="P22" s="55"/>
      <c r="Q22" s="55"/>
      <c r="R22" s="55" t="s">
        <v>43</v>
      </c>
      <c r="S22" s="55"/>
      <c r="T22" s="55" t="s">
        <v>493</v>
      </c>
      <c r="U22" s="55" t="s">
        <v>15</v>
      </c>
      <c r="V22" s="55"/>
      <c r="W22" s="55"/>
    </row>
    <row r="23" spans="1:23" x14ac:dyDescent="0.25">
      <c r="A23" s="63">
        <v>14030</v>
      </c>
      <c r="B23" s="52" t="s">
        <v>107</v>
      </c>
      <c r="C23" s="52" t="s">
        <v>469</v>
      </c>
      <c r="D23" s="53">
        <v>0</v>
      </c>
      <c r="E23" s="53">
        <v>0</v>
      </c>
      <c r="F23" s="52" t="s">
        <v>6</v>
      </c>
      <c r="G23" s="78">
        <f>SUM(H23+N23)</f>
        <v>58</v>
      </c>
      <c r="H23" s="55" t="s">
        <v>159</v>
      </c>
      <c r="I23" s="55"/>
      <c r="J23" s="55"/>
      <c r="K23" s="55"/>
      <c r="L23" s="55"/>
      <c r="M23" s="55"/>
      <c r="N23" s="55" t="s">
        <v>204</v>
      </c>
      <c r="O23" s="55"/>
      <c r="P23" s="55"/>
      <c r="Q23" s="55"/>
      <c r="R23" s="55"/>
      <c r="S23" s="55"/>
      <c r="T23" s="55"/>
      <c r="U23" s="55"/>
      <c r="V23" s="55"/>
      <c r="W23" s="55"/>
    </row>
    <row r="24" spans="1:23" x14ac:dyDescent="0.25">
      <c r="A24" s="63">
        <v>14054</v>
      </c>
      <c r="B24" s="52" t="s">
        <v>444</v>
      </c>
      <c r="C24" s="52" t="s">
        <v>470</v>
      </c>
      <c r="D24" s="53">
        <v>18002</v>
      </c>
      <c r="E24" s="53">
        <v>125009</v>
      </c>
      <c r="F24" s="52" t="s">
        <v>275</v>
      </c>
      <c r="G24" s="78">
        <f>SUM(H24+J24+K24+N24+O24+Q24+R24+S24+T24+U24+V24+W24)</f>
        <v>3397.5</v>
      </c>
      <c r="H24" s="55" t="s">
        <v>510</v>
      </c>
      <c r="I24" s="55"/>
      <c r="J24" s="55" t="s">
        <v>337</v>
      </c>
      <c r="K24" s="55" t="s">
        <v>179</v>
      </c>
      <c r="L24" s="55"/>
      <c r="M24" s="55"/>
      <c r="N24" s="55" t="s">
        <v>511</v>
      </c>
      <c r="O24" s="55" t="s">
        <v>502</v>
      </c>
      <c r="P24" s="55"/>
      <c r="Q24" s="55" t="s">
        <v>142</v>
      </c>
      <c r="R24" s="55" t="s">
        <v>1424</v>
      </c>
      <c r="S24" s="55" t="s">
        <v>292</v>
      </c>
      <c r="T24" s="55" t="s">
        <v>513</v>
      </c>
      <c r="U24" s="55" t="s">
        <v>509</v>
      </c>
      <c r="V24" s="55" t="s">
        <v>512</v>
      </c>
      <c r="W24" s="55" t="s">
        <v>1423</v>
      </c>
    </row>
    <row r="25" spans="1:23" x14ac:dyDescent="0.25">
      <c r="A25" s="63">
        <v>14060</v>
      </c>
      <c r="B25" s="52" t="s">
        <v>445</v>
      </c>
      <c r="C25" s="52" t="s">
        <v>741</v>
      </c>
      <c r="D25" s="53">
        <v>22587</v>
      </c>
      <c r="E25" s="53">
        <v>121335</v>
      </c>
      <c r="F25" s="52" t="s">
        <v>275</v>
      </c>
      <c r="G25" s="78">
        <f>SUM(N25+Q25+R25+T25+U25)</f>
        <v>127.25</v>
      </c>
      <c r="H25" s="55"/>
      <c r="I25" s="55"/>
      <c r="J25" s="55"/>
      <c r="K25" s="55"/>
      <c r="L25" s="55"/>
      <c r="M25" s="55"/>
      <c r="N25" s="55" t="s">
        <v>514</v>
      </c>
      <c r="O25" s="55"/>
      <c r="P25" s="55"/>
      <c r="Q25" s="55" t="s">
        <v>515</v>
      </c>
      <c r="R25" s="55" t="s">
        <v>43</v>
      </c>
      <c r="S25" s="55"/>
      <c r="T25" s="55" t="s">
        <v>516</v>
      </c>
      <c r="U25" s="55" t="s">
        <v>143</v>
      </c>
      <c r="V25" s="55"/>
      <c r="W25" s="55"/>
    </row>
    <row r="26" spans="1:23" x14ac:dyDescent="0.25">
      <c r="A26" s="63">
        <v>14066</v>
      </c>
      <c r="B26" s="52" t="s">
        <v>446</v>
      </c>
      <c r="C26" s="52" t="s">
        <v>471</v>
      </c>
      <c r="D26" s="53">
        <v>21448</v>
      </c>
      <c r="E26" s="53">
        <v>120052</v>
      </c>
      <c r="F26" s="52" t="s">
        <v>275</v>
      </c>
      <c r="G26" s="78">
        <f>SUM(H26+J26+N26+R26+T26+U26+V26+W26)</f>
        <v>132</v>
      </c>
      <c r="H26" s="55" t="s">
        <v>43</v>
      </c>
      <c r="I26" s="55"/>
      <c r="J26" s="55" t="s">
        <v>518</v>
      </c>
      <c r="K26" s="55"/>
      <c r="L26" s="55"/>
      <c r="M26" s="55"/>
      <c r="N26" s="55" t="s">
        <v>43</v>
      </c>
      <c r="O26" s="55"/>
      <c r="P26" s="55"/>
      <c r="Q26" s="55"/>
      <c r="R26" s="55" t="s">
        <v>59</v>
      </c>
      <c r="S26" s="55"/>
      <c r="T26" s="55" t="s">
        <v>133</v>
      </c>
      <c r="U26" s="55" t="s">
        <v>517</v>
      </c>
      <c r="V26" s="55" t="s">
        <v>341</v>
      </c>
      <c r="W26" s="55" t="s">
        <v>14</v>
      </c>
    </row>
    <row r="27" spans="1:23" x14ac:dyDescent="0.25">
      <c r="A27" s="67">
        <v>14068</v>
      </c>
      <c r="B27" s="52" t="s">
        <v>355</v>
      </c>
      <c r="C27" s="52" t="s">
        <v>468</v>
      </c>
      <c r="D27" s="53">
        <v>22723</v>
      </c>
      <c r="E27" s="53">
        <v>119644</v>
      </c>
      <c r="F27" s="52" t="s">
        <v>275</v>
      </c>
      <c r="G27" s="78">
        <f>SUM(H27+I27+J27+M27+N27+O27+Q27+R27+S27+T27+U27+W27)</f>
        <v>398.75</v>
      </c>
      <c r="H27" s="68" t="s">
        <v>1425</v>
      </c>
      <c r="I27" s="55" t="s">
        <v>305</v>
      </c>
      <c r="J27" s="55" t="s">
        <v>158</v>
      </c>
      <c r="K27" s="55"/>
      <c r="L27" s="55"/>
      <c r="M27" s="55" t="s">
        <v>1147</v>
      </c>
      <c r="N27" s="55" t="s">
        <v>322</v>
      </c>
      <c r="O27" s="55" t="s">
        <v>175</v>
      </c>
      <c r="P27" s="55"/>
      <c r="Q27" s="55" t="s">
        <v>688</v>
      </c>
      <c r="R27" s="55" t="s">
        <v>185</v>
      </c>
      <c r="S27" s="55" t="s">
        <v>927</v>
      </c>
      <c r="T27" s="55" t="s">
        <v>173</v>
      </c>
      <c r="U27" s="55" t="s">
        <v>335</v>
      </c>
      <c r="V27" s="55"/>
      <c r="W27" s="55" t="s">
        <v>143</v>
      </c>
    </row>
    <row r="28" spans="1:23" x14ac:dyDescent="0.25">
      <c r="A28" s="63">
        <v>14071</v>
      </c>
      <c r="B28" s="52" t="s">
        <v>367</v>
      </c>
      <c r="C28" s="52" t="s">
        <v>742</v>
      </c>
      <c r="D28" s="53">
        <v>23915</v>
      </c>
      <c r="E28" s="53">
        <v>121070</v>
      </c>
      <c r="F28" s="52" t="s">
        <v>275</v>
      </c>
      <c r="G28" s="78">
        <v>69.75</v>
      </c>
      <c r="H28" s="55"/>
      <c r="I28" s="55"/>
      <c r="J28" s="55"/>
      <c r="K28" s="55"/>
      <c r="L28" s="55"/>
      <c r="M28" s="55"/>
      <c r="N28" s="55" t="s">
        <v>496</v>
      </c>
      <c r="O28" s="55"/>
      <c r="P28" s="55"/>
      <c r="Q28" s="55"/>
      <c r="R28" s="55"/>
      <c r="S28" s="55"/>
      <c r="T28" s="55"/>
      <c r="U28" s="55"/>
      <c r="V28" s="55"/>
      <c r="W28" s="55"/>
    </row>
    <row r="29" spans="1:23" x14ac:dyDescent="0.25">
      <c r="A29" s="67">
        <v>14075</v>
      </c>
      <c r="B29" s="52" t="s">
        <v>448</v>
      </c>
      <c r="C29" s="52" t="s">
        <v>476</v>
      </c>
      <c r="D29" s="53">
        <v>22223</v>
      </c>
      <c r="E29" s="53">
        <v>121188</v>
      </c>
      <c r="F29" s="52" t="s">
        <v>275</v>
      </c>
      <c r="G29" s="78">
        <f>SUM(N29+O29+U29+W29)</f>
        <v>35.25</v>
      </c>
      <c r="H29" s="55"/>
      <c r="I29" s="55"/>
      <c r="J29" s="55"/>
      <c r="K29" s="55"/>
      <c r="L29" s="55"/>
      <c r="M29" s="55"/>
      <c r="N29" s="55" t="s">
        <v>55</v>
      </c>
      <c r="O29" s="55" t="s">
        <v>855</v>
      </c>
      <c r="P29" s="55"/>
      <c r="Q29" s="55"/>
      <c r="R29" s="55"/>
      <c r="S29" s="55"/>
      <c r="T29" s="55"/>
      <c r="U29" s="55" t="s">
        <v>532</v>
      </c>
      <c r="V29" s="55"/>
      <c r="W29" s="55" t="s">
        <v>44</v>
      </c>
    </row>
    <row r="30" spans="1:23" x14ac:dyDescent="0.25">
      <c r="A30" s="63">
        <v>14088</v>
      </c>
      <c r="B30" s="52" t="s">
        <v>107</v>
      </c>
      <c r="C30" s="52" t="s">
        <v>743</v>
      </c>
      <c r="D30" s="53">
        <v>23044</v>
      </c>
      <c r="E30" s="53">
        <v>122539</v>
      </c>
      <c r="F30" s="52" t="s">
        <v>275</v>
      </c>
      <c r="G30" s="78">
        <f>SUM(N30+Q30+R30)</f>
        <v>168.75</v>
      </c>
      <c r="H30" s="55"/>
      <c r="I30" s="55"/>
      <c r="J30" s="55"/>
      <c r="K30" s="55"/>
      <c r="L30" s="55"/>
      <c r="M30" s="55"/>
      <c r="N30" s="55" t="s">
        <v>519</v>
      </c>
      <c r="O30" s="55"/>
      <c r="P30" s="55"/>
      <c r="Q30" s="55" t="s">
        <v>407</v>
      </c>
      <c r="R30" s="55" t="s">
        <v>292</v>
      </c>
      <c r="S30" s="55"/>
      <c r="T30" s="55"/>
      <c r="U30" s="55"/>
      <c r="V30" s="55"/>
      <c r="W30" s="55"/>
    </row>
    <row r="31" spans="1:23" x14ac:dyDescent="0.25">
      <c r="A31" s="63">
        <v>14090</v>
      </c>
      <c r="B31" s="52" t="s">
        <v>224</v>
      </c>
      <c r="C31" s="52" t="s">
        <v>474</v>
      </c>
      <c r="D31" s="53">
        <v>22797</v>
      </c>
      <c r="E31" s="53">
        <v>119679</v>
      </c>
      <c r="F31" s="52" t="s">
        <v>275</v>
      </c>
      <c r="G31" s="78">
        <v>2.5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 t="s">
        <v>42</v>
      </c>
      <c r="V31" s="55"/>
      <c r="W31" s="55"/>
    </row>
    <row r="32" spans="1:23" x14ac:dyDescent="0.25">
      <c r="A32" s="63">
        <v>14145</v>
      </c>
      <c r="B32" s="52" t="s">
        <v>443</v>
      </c>
      <c r="C32" s="52" t="s">
        <v>475</v>
      </c>
      <c r="D32" s="53">
        <v>22830</v>
      </c>
      <c r="E32" s="53">
        <v>127304</v>
      </c>
      <c r="F32" s="52" t="s">
        <v>275</v>
      </c>
      <c r="G32" s="78">
        <f>SUM(N32+O32+U32+W32)</f>
        <v>87.5</v>
      </c>
      <c r="H32" s="55"/>
      <c r="I32" s="55"/>
      <c r="J32" s="55"/>
      <c r="K32" s="55"/>
      <c r="L32" s="55"/>
      <c r="M32" s="55"/>
      <c r="N32" s="55" t="s">
        <v>167</v>
      </c>
      <c r="O32" s="55" t="s">
        <v>134</v>
      </c>
      <c r="P32" s="55"/>
      <c r="Q32" s="55"/>
      <c r="R32" s="55"/>
      <c r="S32" s="55"/>
      <c r="T32" s="55"/>
      <c r="U32" s="55" t="s">
        <v>56</v>
      </c>
      <c r="V32" s="55"/>
      <c r="W32" s="55" t="s">
        <v>288</v>
      </c>
    </row>
    <row r="33" spans="1:23" x14ac:dyDescent="0.25">
      <c r="A33" s="63">
        <v>14165</v>
      </c>
      <c r="B33" s="52" t="s">
        <v>449</v>
      </c>
      <c r="C33" s="52" t="s">
        <v>477</v>
      </c>
      <c r="D33" s="53">
        <v>22551</v>
      </c>
      <c r="E33" s="53">
        <v>119666</v>
      </c>
      <c r="F33" s="52" t="s">
        <v>6</v>
      </c>
      <c r="G33" s="78">
        <f>SUM(H33+M33+N33+O33+R33)</f>
        <v>12</v>
      </c>
      <c r="H33" s="55" t="s">
        <v>162</v>
      </c>
      <c r="I33" s="55"/>
      <c r="J33" s="55"/>
      <c r="K33" s="55"/>
      <c r="L33" s="55"/>
      <c r="M33" s="55" t="s">
        <v>55</v>
      </c>
      <c r="N33" s="55" t="s">
        <v>55</v>
      </c>
      <c r="O33" s="55" t="s">
        <v>55</v>
      </c>
      <c r="P33" s="55"/>
      <c r="Q33" s="55"/>
      <c r="R33" s="55" t="s">
        <v>162</v>
      </c>
      <c r="S33" s="55"/>
      <c r="T33" s="55"/>
      <c r="U33" s="55"/>
      <c r="V33" s="55"/>
      <c r="W33" s="55"/>
    </row>
    <row r="34" spans="1:23" x14ac:dyDescent="0.25">
      <c r="A34" s="63">
        <v>14166</v>
      </c>
      <c r="B34" s="52" t="s">
        <v>107</v>
      </c>
      <c r="C34" s="52" t="s">
        <v>744</v>
      </c>
      <c r="D34" s="53">
        <v>23109</v>
      </c>
      <c r="E34" s="53">
        <v>0</v>
      </c>
      <c r="F34" s="52" t="s">
        <v>131</v>
      </c>
      <c r="G34" s="78">
        <f>SUM(H34+N34)</f>
        <v>46.5</v>
      </c>
      <c r="H34" s="55" t="s">
        <v>132</v>
      </c>
      <c r="I34" s="55"/>
      <c r="J34" s="55"/>
      <c r="K34" s="55"/>
      <c r="L34" s="55"/>
      <c r="M34" s="55"/>
      <c r="N34" s="55" t="s">
        <v>197</v>
      </c>
      <c r="O34" s="55"/>
      <c r="P34" s="55"/>
      <c r="Q34" s="55"/>
      <c r="R34" s="55"/>
      <c r="S34" s="55"/>
      <c r="T34" s="55"/>
      <c r="U34" s="55"/>
      <c r="V34" s="55"/>
      <c r="W34" s="55"/>
    </row>
    <row r="35" spans="1:23" x14ac:dyDescent="0.25">
      <c r="A35" s="63">
        <v>14167</v>
      </c>
      <c r="B35" s="52" t="s">
        <v>450</v>
      </c>
      <c r="C35" s="52" t="s">
        <v>1382</v>
      </c>
      <c r="D35" s="53">
        <v>22468</v>
      </c>
      <c r="E35" s="53">
        <v>119712</v>
      </c>
      <c r="F35" s="52" t="s">
        <v>275</v>
      </c>
      <c r="G35" s="78">
        <f>SUM(H35+T35+J35+V35+W35)</f>
        <v>152.25</v>
      </c>
      <c r="H35" s="55" t="s">
        <v>36</v>
      </c>
      <c r="I35" s="55"/>
      <c r="J35" s="55" t="s">
        <v>520</v>
      </c>
      <c r="K35" s="55"/>
      <c r="L35" s="55"/>
      <c r="M35" s="55"/>
      <c r="N35" s="55"/>
      <c r="O35" s="55"/>
      <c r="P35" s="55"/>
      <c r="Q35" s="55"/>
      <c r="R35" s="55"/>
      <c r="S35" s="55"/>
      <c r="T35" s="55" t="s">
        <v>493</v>
      </c>
      <c r="U35" s="55"/>
      <c r="V35" s="55" t="s">
        <v>299</v>
      </c>
      <c r="W35" s="55" t="s">
        <v>134</v>
      </c>
    </row>
    <row r="36" spans="1:23" x14ac:dyDescent="0.25">
      <c r="A36" s="63">
        <v>14178</v>
      </c>
      <c r="B36" s="52" t="s">
        <v>452</v>
      </c>
      <c r="C36" s="52" t="s">
        <v>745</v>
      </c>
      <c r="D36" s="53">
        <v>22669</v>
      </c>
      <c r="E36" s="53">
        <v>0</v>
      </c>
      <c r="F36" s="52" t="s">
        <v>274</v>
      </c>
      <c r="G36" s="78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spans="1:23" x14ac:dyDescent="0.25">
      <c r="A37" s="63">
        <v>14189</v>
      </c>
      <c r="B37" s="52" t="s">
        <v>453</v>
      </c>
      <c r="C37" s="52" t="s">
        <v>478</v>
      </c>
      <c r="D37" s="53">
        <v>22089</v>
      </c>
      <c r="E37" s="53">
        <v>119574</v>
      </c>
      <c r="F37" s="52" t="s">
        <v>275</v>
      </c>
      <c r="G37" s="78">
        <f>SUM(H37+N37)</f>
        <v>14.75</v>
      </c>
      <c r="H37" s="55" t="s">
        <v>37</v>
      </c>
      <c r="I37" s="55"/>
      <c r="J37" s="55"/>
      <c r="K37" s="55"/>
      <c r="L37" s="55"/>
      <c r="M37" s="55"/>
      <c r="N37" s="55" t="s">
        <v>57</v>
      </c>
      <c r="O37" s="55"/>
      <c r="P37" s="55"/>
      <c r="Q37" s="55"/>
      <c r="R37" s="55"/>
      <c r="S37" s="55"/>
      <c r="T37" s="55"/>
      <c r="U37" s="55"/>
      <c r="V37" s="55"/>
      <c r="W37" s="55"/>
    </row>
    <row r="38" spans="1:23" x14ac:dyDescent="0.25">
      <c r="A38" s="63">
        <v>14205</v>
      </c>
      <c r="B38" s="52" t="s">
        <v>451</v>
      </c>
      <c r="C38" s="52" t="s">
        <v>479</v>
      </c>
      <c r="D38" s="53">
        <v>22553</v>
      </c>
      <c r="E38" s="53">
        <v>119808</v>
      </c>
      <c r="F38" s="52" t="s">
        <v>275</v>
      </c>
      <c r="G38" s="78" t="s">
        <v>193</v>
      </c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 t="s">
        <v>193</v>
      </c>
      <c r="V38" s="55"/>
      <c r="W38" s="55"/>
    </row>
    <row r="39" spans="1:23" x14ac:dyDescent="0.25">
      <c r="A39" s="63">
        <v>14208</v>
      </c>
      <c r="B39" s="52" t="s">
        <v>78</v>
      </c>
      <c r="C39" s="52" t="s">
        <v>480</v>
      </c>
      <c r="D39" s="53">
        <v>22714</v>
      </c>
      <c r="E39" s="53">
        <v>121099</v>
      </c>
      <c r="F39" s="52" t="s">
        <v>6</v>
      </c>
      <c r="G39" s="78">
        <v>4</v>
      </c>
      <c r="H39" s="55"/>
      <c r="I39" s="55"/>
      <c r="J39" s="55"/>
      <c r="K39" s="55"/>
      <c r="L39" s="55"/>
      <c r="M39" s="55"/>
      <c r="N39" s="55"/>
      <c r="O39" s="55" t="s">
        <v>132</v>
      </c>
      <c r="P39" s="55"/>
      <c r="Q39" s="55"/>
      <c r="R39" s="55"/>
      <c r="S39" s="55"/>
      <c r="T39" s="55"/>
      <c r="U39" s="55"/>
      <c r="V39" s="55"/>
      <c r="W39" s="55"/>
    </row>
    <row r="40" spans="1:23" x14ac:dyDescent="0.25">
      <c r="A40" s="63">
        <v>14210</v>
      </c>
      <c r="B40" s="52" t="s">
        <v>97</v>
      </c>
      <c r="C40" s="52" t="s">
        <v>481</v>
      </c>
      <c r="D40" s="53">
        <v>22655</v>
      </c>
      <c r="E40" s="53">
        <v>119669</v>
      </c>
      <c r="F40" s="52" t="s">
        <v>275</v>
      </c>
      <c r="G40" s="78">
        <f>SUM(O40+T40+W40)</f>
        <v>53.75</v>
      </c>
      <c r="H40" s="55"/>
      <c r="I40" s="55"/>
      <c r="J40" s="55"/>
      <c r="K40" s="55"/>
      <c r="L40" s="55"/>
      <c r="M40" s="55"/>
      <c r="N40" s="55"/>
      <c r="O40" s="55" t="s">
        <v>198</v>
      </c>
      <c r="P40" s="55"/>
      <c r="Q40" s="55"/>
      <c r="R40" s="55"/>
      <c r="S40" s="55"/>
      <c r="T40" s="55" t="s">
        <v>521</v>
      </c>
      <c r="U40" s="55"/>
      <c r="V40" s="55"/>
      <c r="W40" s="55" t="s">
        <v>42</v>
      </c>
    </row>
    <row r="41" spans="1:23" x14ac:dyDescent="0.25">
      <c r="A41" s="63">
        <v>14211</v>
      </c>
      <c r="B41" s="52" t="s">
        <v>89</v>
      </c>
      <c r="C41" s="52" t="s">
        <v>746</v>
      </c>
      <c r="D41" s="53">
        <v>22780</v>
      </c>
      <c r="E41" s="53">
        <v>119777</v>
      </c>
      <c r="F41" s="52" t="s">
        <v>275</v>
      </c>
      <c r="G41" s="78">
        <f>SUM(R41+V41+W41)</f>
        <v>75.5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 t="s">
        <v>930</v>
      </c>
      <c r="S41" s="55"/>
      <c r="T41" s="55"/>
      <c r="U41" s="55"/>
      <c r="V41" s="55" t="s">
        <v>331</v>
      </c>
      <c r="W41" s="55" t="s">
        <v>56</v>
      </c>
    </row>
    <row r="42" spans="1:23" x14ac:dyDescent="0.25">
      <c r="A42" s="63">
        <v>14213</v>
      </c>
      <c r="B42" s="52" t="s">
        <v>217</v>
      </c>
      <c r="C42" s="52" t="s">
        <v>747</v>
      </c>
      <c r="D42" s="53">
        <v>23121</v>
      </c>
      <c r="E42" s="53">
        <v>0</v>
      </c>
      <c r="F42" s="52" t="s">
        <v>129</v>
      </c>
      <c r="G42" s="78">
        <f>SUM(H42+L42+N42+O42+P42+Q42+R42+T42+U42+W42)</f>
        <v>403.75</v>
      </c>
      <c r="H42" s="55" t="s">
        <v>321</v>
      </c>
      <c r="I42" s="55"/>
      <c r="J42" s="55"/>
      <c r="K42" s="55"/>
      <c r="L42" s="55" t="s">
        <v>524</v>
      </c>
      <c r="M42" s="55"/>
      <c r="N42" s="55" t="s">
        <v>36</v>
      </c>
      <c r="O42" s="55" t="s">
        <v>36</v>
      </c>
      <c r="P42" s="55" t="s">
        <v>134</v>
      </c>
      <c r="Q42" s="55" t="s">
        <v>523</v>
      </c>
      <c r="R42" s="55" t="s">
        <v>139</v>
      </c>
      <c r="S42" s="55"/>
      <c r="T42" s="55" t="s">
        <v>35</v>
      </c>
      <c r="U42" s="55" t="s">
        <v>522</v>
      </c>
      <c r="V42" s="55"/>
      <c r="W42" s="55" t="s">
        <v>198</v>
      </c>
    </row>
    <row r="43" spans="1:23" x14ac:dyDescent="0.25">
      <c r="A43" s="63">
        <v>14214</v>
      </c>
      <c r="B43" s="52" t="s">
        <v>107</v>
      </c>
      <c r="C43" s="52" t="s">
        <v>748</v>
      </c>
      <c r="D43" s="53">
        <v>23676</v>
      </c>
      <c r="E43" s="53">
        <v>122540</v>
      </c>
      <c r="F43" s="52" t="s">
        <v>275</v>
      </c>
      <c r="G43" s="78">
        <f>SUM(H43+N43+Q43+U43)</f>
        <v>219</v>
      </c>
      <c r="H43" s="55" t="s">
        <v>433</v>
      </c>
      <c r="I43" s="55"/>
      <c r="J43" s="55"/>
      <c r="K43" s="55"/>
      <c r="L43" s="55"/>
      <c r="M43" s="55"/>
      <c r="N43" s="55" t="s">
        <v>525</v>
      </c>
      <c r="O43" s="55"/>
      <c r="P43" s="55"/>
      <c r="Q43" s="55" t="s">
        <v>526</v>
      </c>
      <c r="R43" s="55"/>
      <c r="S43" s="55"/>
      <c r="T43" s="55"/>
      <c r="U43" s="55" t="s">
        <v>404</v>
      </c>
      <c r="V43" s="55"/>
      <c r="W43" s="55"/>
    </row>
    <row r="44" spans="1:23" x14ac:dyDescent="0.25">
      <c r="A44" s="63">
        <v>14215</v>
      </c>
      <c r="B44" s="52" t="s">
        <v>354</v>
      </c>
      <c r="C44" s="52" t="s">
        <v>749</v>
      </c>
      <c r="D44" s="53">
        <v>22764</v>
      </c>
      <c r="E44" s="53">
        <v>0</v>
      </c>
      <c r="F44" s="52" t="s">
        <v>129</v>
      </c>
      <c r="G44" s="78">
        <f>SUM(H44+I44+M44+N44+O44+Q44)</f>
        <v>109.25</v>
      </c>
      <c r="H44" s="55" t="s">
        <v>35</v>
      </c>
      <c r="I44" s="55" t="s">
        <v>14</v>
      </c>
      <c r="J44" s="55"/>
      <c r="K44" s="55"/>
      <c r="L44" s="55"/>
      <c r="M44" s="55" t="s">
        <v>12</v>
      </c>
      <c r="N44" s="55" t="s">
        <v>49</v>
      </c>
      <c r="O44" s="55" t="s">
        <v>527</v>
      </c>
      <c r="P44" s="55"/>
      <c r="Q44" s="55" t="s">
        <v>289</v>
      </c>
      <c r="R44" s="55"/>
      <c r="S44" s="55"/>
      <c r="T44" s="55"/>
      <c r="U44" s="55"/>
      <c r="V44" s="55"/>
      <c r="W44" s="55"/>
    </row>
    <row r="45" spans="1:23" x14ac:dyDescent="0.25">
      <c r="A45" s="67">
        <v>14229</v>
      </c>
      <c r="B45" s="52" t="s">
        <v>454</v>
      </c>
      <c r="C45" s="52" t="s">
        <v>482</v>
      </c>
      <c r="D45" s="53">
        <v>22778</v>
      </c>
      <c r="E45" s="53">
        <v>119655</v>
      </c>
      <c r="F45" s="52" t="s">
        <v>275</v>
      </c>
      <c r="G45" s="78">
        <v>2.5</v>
      </c>
      <c r="H45" s="55"/>
      <c r="I45" s="55"/>
      <c r="J45" s="55"/>
      <c r="K45" s="55"/>
      <c r="L45" s="55"/>
      <c r="M45" s="55"/>
      <c r="N45" s="55" t="s">
        <v>42</v>
      </c>
      <c r="O45" s="55"/>
      <c r="P45" s="55"/>
      <c r="Q45" s="55"/>
      <c r="R45" s="55"/>
      <c r="S45" s="55"/>
      <c r="T45" s="55"/>
      <c r="U45" s="55"/>
      <c r="V45" s="55"/>
      <c r="W45" s="55"/>
    </row>
    <row r="46" spans="1:23" x14ac:dyDescent="0.25">
      <c r="A46" s="63">
        <v>14245</v>
      </c>
      <c r="B46" s="52" t="s">
        <v>80</v>
      </c>
      <c r="C46" s="52" t="s">
        <v>483</v>
      </c>
      <c r="D46" s="53">
        <v>22832</v>
      </c>
      <c r="E46" s="53">
        <v>0</v>
      </c>
      <c r="F46" s="52" t="s">
        <v>275</v>
      </c>
      <c r="G46" s="78">
        <f>SUM(M46+N46+Q46+U46)</f>
        <v>68</v>
      </c>
      <c r="H46" s="55"/>
      <c r="I46" s="55"/>
      <c r="J46" s="55"/>
      <c r="K46" s="55"/>
      <c r="L46" s="55"/>
      <c r="M46" s="55" t="s">
        <v>339</v>
      </c>
      <c r="N46" s="55" t="s">
        <v>337</v>
      </c>
      <c r="O46" s="55"/>
      <c r="P46" s="55"/>
      <c r="Q46" s="55" t="s">
        <v>347</v>
      </c>
      <c r="R46" s="55"/>
      <c r="S46" s="55"/>
      <c r="T46" s="55"/>
      <c r="U46" s="55" t="s">
        <v>158</v>
      </c>
      <c r="V46" s="55"/>
      <c r="W46" s="55"/>
    </row>
    <row r="47" spans="1:23" x14ac:dyDescent="0.25">
      <c r="A47" s="63">
        <v>14260</v>
      </c>
      <c r="B47" s="52" t="s">
        <v>367</v>
      </c>
      <c r="C47" s="52" t="s">
        <v>484</v>
      </c>
      <c r="D47" s="53">
        <v>23323</v>
      </c>
      <c r="E47" s="53">
        <v>0</v>
      </c>
      <c r="F47" s="52" t="s">
        <v>275</v>
      </c>
      <c r="G47" s="78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x14ac:dyDescent="0.25">
      <c r="A48" s="63">
        <v>14261</v>
      </c>
      <c r="B48" s="52" t="s">
        <v>227</v>
      </c>
      <c r="C48" s="52" t="s">
        <v>1383</v>
      </c>
      <c r="D48" s="53">
        <v>22848</v>
      </c>
      <c r="E48" s="53">
        <v>119649</v>
      </c>
      <c r="F48" s="52" t="s">
        <v>275</v>
      </c>
      <c r="G48" s="78">
        <v>7.5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 t="s">
        <v>56</v>
      </c>
      <c r="V48" s="55"/>
      <c r="W48" s="55"/>
    </row>
    <row r="49" spans="1:23" x14ac:dyDescent="0.25">
      <c r="A49" s="63">
        <v>14262</v>
      </c>
      <c r="B49" s="52" t="s">
        <v>77</v>
      </c>
      <c r="C49" s="52" t="s">
        <v>750</v>
      </c>
      <c r="D49" s="53">
        <v>23689</v>
      </c>
      <c r="E49" s="53">
        <v>122914</v>
      </c>
      <c r="F49" s="52" t="s">
        <v>275</v>
      </c>
      <c r="G49" s="78">
        <f>SUM(H49+K49+N49+O49+Q49+R49+U49)</f>
        <v>649.75</v>
      </c>
      <c r="H49" s="55" t="s">
        <v>276</v>
      </c>
      <c r="I49" s="55"/>
      <c r="J49" s="55"/>
      <c r="K49" s="55" t="s">
        <v>529</v>
      </c>
      <c r="L49" s="55"/>
      <c r="M49" s="55"/>
      <c r="N49" s="55" t="s">
        <v>324</v>
      </c>
      <c r="O49" s="55" t="s">
        <v>147</v>
      </c>
      <c r="P49" s="55"/>
      <c r="Q49" s="55" t="s">
        <v>530</v>
      </c>
      <c r="R49" s="55" t="s">
        <v>12</v>
      </c>
      <c r="S49" s="55"/>
      <c r="T49" s="55"/>
      <c r="U49" s="55" t="s">
        <v>528</v>
      </c>
      <c r="V49" s="55"/>
      <c r="W49" s="55"/>
    </row>
    <row r="50" spans="1:23" x14ac:dyDescent="0.25">
      <c r="A50" s="63">
        <v>14267</v>
      </c>
      <c r="B50" s="52" t="s">
        <v>367</v>
      </c>
      <c r="C50" s="52" t="s">
        <v>485</v>
      </c>
      <c r="D50" s="53">
        <v>0</v>
      </c>
      <c r="E50" s="53">
        <v>0</v>
      </c>
      <c r="F50" s="52" t="s">
        <v>130</v>
      </c>
      <c r="G50" s="78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spans="1:23" x14ac:dyDescent="0.25">
      <c r="A51" s="63">
        <v>14268</v>
      </c>
      <c r="B51" s="52" t="s">
        <v>367</v>
      </c>
      <c r="C51" s="52" t="s">
        <v>1384</v>
      </c>
      <c r="D51" s="53">
        <v>0</v>
      </c>
      <c r="E51" s="53">
        <v>0</v>
      </c>
      <c r="F51" s="52" t="s">
        <v>130</v>
      </c>
      <c r="G51" s="78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</row>
    <row r="52" spans="1:23" x14ac:dyDescent="0.25">
      <c r="A52" s="63">
        <v>14269</v>
      </c>
      <c r="B52" s="52" t="s">
        <v>367</v>
      </c>
      <c r="C52" s="52" t="s">
        <v>486</v>
      </c>
      <c r="D52" s="53">
        <v>22899</v>
      </c>
      <c r="E52" s="53">
        <v>0</v>
      </c>
      <c r="F52" s="52" t="s">
        <v>275</v>
      </c>
      <c r="G52" s="78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</row>
    <row r="53" spans="1:23" x14ac:dyDescent="0.25">
      <c r="A53" s="63">
        <v>14271</v>
      </c>
      <c r="B53" s="52" t="s">
        <v>367</v>
      </c>
      <c r="C53" s="52" t="s">
        <v>1385</v>
      </c>
      <c r="D53" s="53">
        <v>22902</v>
      </c>
      <c r="E53" s="53">
        <v>0</v>
      </c>
      <c r="F53" s="52" t="s">
        <v>275</v>
      </c>
      <c r="G53" s="78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1:23" x14ac:dyDescent="0.25">
      <c r="A54" s="63">
        <v>14294</v>
      </c>
      <c r="B54" s="52" t="s">
        <v>362</v>
      </c>
      <c r="C54" s="52" t="s">
        <v>751</v>
      </c>
      <c r="D54" s="53">
        <v>23474</v>
      </c>
      <c r="E54" s="53">
        <v>0</v>
      </c>
      <c r="F54" s="52" t="s">
        <v>131</v>
      </c>
      <c r="G54" s="78">
        <f>SUM(N54+Q54)</f>
        <v>60.75</v>
      </c>
      <c r="H54" s="55"/>
      <c r="I54" s="55"/>
      <c r="J54" s="55"/>
      <c r="K54" s="55"/>
      <c r="L54" s="55"/>
      <c r="M54" s="55"/>
      <c r="N54" s="55" t="s">
        <v>516</v>
      </c>
      <c r="O54" s="55"/>
      <c r="P54" s="55"/>
      <c r="Q54" s="55" t="s">
        <v>531</v>
      </c>
      <c r="R54" s="55"/>
      <c r="S54" s="55"/>
      <c r="T54" s="55"/>
      <c r="U54" s="55"/>
      <c r="V54" s="55"/>
      <c r="W54" s="55"/>
    </row>
    <row r="55" spans="1:23" x14ac:dyDescent="0.25">
      <c r="A55" s="63">
        <v>14295</v>
      </c>
      <c r="B55" s="52" t="s">
        <v>455</v>
      </c>
      <c r="C55" s="52" t="s">
        <v>752</v>
      </c>
      <c r="D55" s="53">
        <v>23330</v>
      </c>
      <c r="E55" s="53">
        <v>122735</v>
      </c>
      <c r="F55" s="52" t="s">
        <v>275</v>
      </c>
      <c r="G55" s="78">
        <f>SUM(N55+U55+W55)</f>
        <v>153.5</v>
      </c>
      <c r="H55" s="55"/>
      <c r="I55" s="55"/>
      <c r="J55" s="55"/>
      <c r="K55" s="55"/>
      <c r="L55" s="55"/>
      <c r="M55" s="55"/>
      <c r="N55" s="55" t="s">
        <v>533</v>
      </c>
      <c r="O55" s="55"/>
      <c r="P55" s="55"/>
      <c r="Q55" s="55"/>
      <c r="R55" s="55"/>
      <c r="S55" s="55"/>
      <c r="T55" s="55"/>
      <c r="U55" s="55" t="s">
        <v>532</v>
      </c>
      <c r="V55" s="55"/>
      <c r="W55" s="55" t="s">
        <v>158</v>
      </c>
    </row>
    <row r="56" spans="1:23" x14ac:dyDescent="0.25">
      <c r="A56" s="63">
        <v>14296</v>
      </c>
      <c r="B56" s="52" t="s">
        <v>456</v>
      </c>
      <c r="C56" s="52" t="s">
        <v>1399</v>
      </c>
      <c r="D56" s="53">
        <v>22866</v>
      </c>
      <c r="E56" s="53">
        <v>119659</v>
      </c>
      <c r="F56" s="52" t="s">
        <v>6</v>
      </c>
      <c r="G56" s="78">
        <f>SUM(M56+N56)</f>
        <v>27.5</v>
      </c>
      <c r="H56" s="55"/>
      <c r="I56" s="55"/>
      <c r="J56" s="55"/>
      <c r="K56" s="55"/>
      <c r="L56" s="55"/>
      <c r="M56" s="55" t="s">
        <v>75</v>
      </c>
      <c r="N56" s="55" t="s">
        <v>167</v>
      </c>
      <c r="O56" s="55"/>
      <c r="P56" s="55"/>
      <c r="Q56" s="55"/>
      <c r="R56" s="55"/>
      <c r="S56" s="55"/>
      <c r="T56" s="55"/>
      <c r="U56" s="55"/>
      <c r="V56" s="55"/>
      <c r="W56" s="55"/>
    </row>
    <row r="57" spans="1:23" x14ac:dyDescent="0.25">
      <c r="A57" s="63">
        <v>14298</v>
      </c>
      <c r="B57" s="52" t="s">
        <v>232</v>
      </c>
      <c r="C57" s="52" t="s">
        <v>1386</v>
      </c>
      <c r="D57" s="53">
        <v>23253</v>
      </c>
      <c r="E57" s="53">
        <v>122963</v>
      </c>
      <c r="F57" s="52" t="s">
        <v>275</v>
      </c>
      <c r="G57" s="78">
        <f>SUM(H57+J57+K57+O57+R57+V57+W57)</f>
        <v>525.25</v>
      </c>
      <c r="H57" s="55" t="s">
        <v>414</v>
      </c>
      <c r="I57" s="55"/>
      <c r="J57" s="55" t="s">
        <v>325</v>
      </c>
      <c r="K57" s="55" t="s">
        <v>132</v>
      </c>
      <c r="L57" s="55"/>
      <c r="M57" s="55"/>
      <c r="N57" s="55"/>
      <c r="O57" s="55" t="s">
        <v>158</v>
      </c>
      <c r="P57" s="55"/>
      <c r="Q57" s="55"/>
      <c r="R57" s="55" t="s">
        <v>1426</v>
      </c>
      <c r="S57" s="55"/>
      <c r="T57" s="55"/>
      <c r="U57" s="55"/>
      <c r="V57" s="55" t="s">
        <v>412</v>
      </c>
      <c r="W57" s="55" t="s">
        <v>427</v>
      </c>
    </row>
    <row r="58" spans="1:23" x14ac:dyDescent="0.25">
      <c r="A58" s="63">
        <v>14302</v>
      </c>
      <c r="B58" s="52" t="s">
        <v>77</v>
      </c>
      <c r="C58" s="52" t="s">
        <v>487</v>
      </c>
      <c r="D58" s="53">
        <v>22747</v>
      </c>
      <c r="E58" s="53">
        <v>120425</v>
      </c>
      <c r="F58" s="52" t="s">
        <v>275</v>
      </c>
      <c r="G58" s="78">
        <f>SUM(N58+O58+T58+U58)</f>
        <v>49</v>
      </c>
      <c r="H58" s="55"/>
      <c r="I58" s="55"/>
      <c r="J58" s="55"/>
      <c r="K58" s="55"/>
      <c r="L58" s="55"/>
      <c r="M58" s="55"/>
      <c r="N58" s="55" t="s">
        <v>55</v>
      </c>
      <c r="O58" s="55" t="s">
        <v>175</v>
      </c>
      <c r="P58" s="55"/>
      <c r="Q58" s="55"/>
      <c r="R58" s="55"/>
      <c r="S58" s="55"/>
      <c r="T58" s="55" t="s">
        <v>317</v>
      </c>
      <c r="U58" s="55" t="s">
        <v>142</v>
      </c>
      <c r="V58" s="55"/>
      <c r="W58" s="55"/>
    </row>
    <row r="59" spans="1:23" x14ac:dyDescent="0.25">
      <c r="A59" s="63">
        <v>14324</v>
      </c>
      <c r="B59" s="52" t="s">
        <v>232</v>
      </c>
      <c r="C59" s="52" t="s">
        <v>753</v>
      </c>
      <c r="D59" s="53">
        <v>23224</v>
      </c>
      <c r="E59" s="53">
        <v>120154</v>
      </c>
      <c r="F59" s="52" t="s">
        <v>275</v>
      </c>
      <c r="G59" s="78">
        <v>29.5</v>
      </c>
      <c r="H59" s="55"/>
      <c r="I59" s="55"/>
      <c r="J59" s="55"/>
      <c r="K59" s="55"/>
      <c r="L59" s="55"/>
      <c r="M59" s="55"/>
      <c r="N59" s="55"/>
      <c r="O59" s="55"/>
      <c r="P59" s="55"/>
      <c r="Q59" s="55" t="s">
        <v>189</v>
      </c>
      <c r="R59" s="55"/>
      <c r="S59" s="55"/>
      <c r="T59" s="55"/>
      <c r="U59" s="55"/>
      <c r="V59" s="55"/>
      <c r="W59" s="55"/>
    </row>
    <row r="60" spans="1:23" x14ac:dyDescent="0.25">
      <c r="A60" s="63">
        <v>14331</v>
      </c>
      <c r="B60" s="52" t="s">
        <v>457</v>
      </c>
      <c r="C60" s="52" t="s">
        <v>488</v>
      </c>
      <c r="D60" s="53">
        <v>22894</v>
      </c>
      <c r="E60" s="53">
        <v>120007</v>
      </c>
      <c r="F60" s="52" t="s">
        <v>275</v>
      </c>
      <c r="G60" s="78">
        <f>SUM(H60+J60+N60+O60+R60+W60)</f>
        <v>87.25</v>
      </c>
      <c r="H60" s="55" t="s">
        <v>12</v>
      </c>
      <c r="I60" s="55"/>
      <c r="J60" s="55" t="s">
        <v>155</v>
      </c>
      <c r="K60" s="55"/>
      <c r="L60" s="55"/>
      <c r="M60" s="55"/>
      <c r="N60" s="55" t="s">
        <v>185</v>
      </c>
      <c r="O60" s="55" t="s">
        <v>517</v>
      </c>
      <c r="P60" s="55"/>
      <c r="Q60" s="55"/>
      <c r="R60" s="55" t="s">
        <v>400</v>
      </c>
      <c r="S60" s="55"/>
      <c r="T60" s="55"/>
      <c r="U60" s="55"/>
      <c r="V60" s="55"/>
      <c r="W60" s="55" t="s">
        <v>44</v>
      </c>
    </row>
    <row r="61" spans="1:23" x14ac:dyDescent="0.25">
      <c r="A61" s="63">
        <v>14345</v>
      </c>
      <c r="B61" s="52" t="s">
        <v>79</v>
      </c>
      <c r="C61" s="52" t="s">
        <v>754</v>
      </c>
      <c r="D61" s="53">
        <v>0</v>
      </c>
      <c r="E61" s="53">
        <v>120156</v>
      </c>
      <c r="F61" s="52" t="s">
        <v>275</v>
      </c>
      <c r="G61" s="78">
        <f>SUM(H61+J61+N61+O61+R61+T61+U61+W61)</f>
        <v>618.25</v>
      </c>
      <c r="H61" s="55" t="s">
        <v>56</v>
      </c>
      <c r="I61" s="55"/>
      <c r="J61" s="55" t="s">
        <v>142</v>
      </c>
      <c r="K61" s="55"/>
      <c r="L61" s="55"/>
      <c r="M61" s="55"/>
      <c r="N61" s="55" t="s">
        <v>133</v>
      </c>
      <c r="O61" s="55" t="s">
        <v>535</v>
      </c>
      <c r="P61" s="55"/>
      <c r="Q61" s="55"/>
      <c r="R61" s="55" t="s">
        <v>329</v>
      </c>
      <c r="S61" s="55"/>
      <c r="T61" s="55" t="s">
        <v>536</v>
      </c>
      <c r="U61" s="55" t="s">
        <v>534</v>
      </c>
      <c r="V61" s="55"/>
      <c r="W61" s="55" t="s">
        <v>10</v>
      </c>
    </row>
    <row r="62" spans="1:23" x14ac:dyDescent="0.25">
      <c r="A62" s="63">
        <v>14350</v>
      </c>
      <c r="B62" s="52" t="s">
        <v>457</v>
      </c>
      <c r="C62" s="52" t="s">
        <v>489</v>
      </c>
      <c r="D62" s="53">
        <v>21962</v>
      </c>
      <c r="E62" s="53">
        <v>122114</v>
      </c>
      <c r="F62" s="52" t="s">
        <v>275</v>
      </c>
      <c r="G62" s="78">
        <f>SUM(N62+O62+T62+U62)</f>
        <v>191.75</v>
      </c>
      <c r="H62" s="55"/>
      <c r="I62" s="55"/>
      <c r="J62" s="55"/>
      <c r="K62" s="55"/>
      <c r="L62" s="55"/>
      <c r="M62" s="55"/>
      <c r="N62" s="55" t="s">
        <v>12</v>
      </c>
      <c r="O62" s="55" t="s">
        <v>408</v>
      </c>
      <c r="P62" s="55"/>
      <c r="Q62" s="55"/>
      <c r="R62" s="55"/>
      <c r="S62" s="55"/>
      <c r="T62" s="55" t="s">
        <v>537</v>
      </c>
      <c r="U62" s="55" t="s">
        <v>137</v>
      </c>
      <c r="V62" s="55"/>
      <c r="W62" s="55"/>
    </row>
    <row r="63" spans="1:23" x14ac:dyDescent="0.25">
      <c r="A63" s="63">
        <v>14351</v>
      </c>
      <c r="B63" s="52" t="s">
        <v>80</v>
      </c>
      <c r="C63" s="52" t="s">
        <v>490</v>
      </c>
      <c r="D63" s="53">
        <v>20690</v>
      </c>
      <c r="E63" s="53">
        <v>120035</v>
      </c>
      <c r="F63" s="52" t="s">
        <v>275</v>
      </c>
      <c r="G63" s="78">
        <f>SUM(N63+R63+V63)</f>
        <v>31.75</v>
      </c>
      <c r="H63" s="55"/>
      <c r="I63" s="55"/>
      <c r="J63" s="55"/>
      <c r="K63" s="55"/>
      <c r="L63" s="55"/>
      <c r="M63" s="55"/>
      <c r="N63" s="55" t="s">
        <v>65</v>
      </c>
      <c r="O63" s="55"/>
      <c r="P63" s="55"/>
      <c r="Q63" s="55"/>
      <c r="R63" s="55" t="s">
        <v>147</v>
      </c>
      <c r="S63" s="55"/>
      <c r="T63" s="55"/>
      <c r="U63" s="55"/>
      <c r="V63" s="55" t="s">
        <v>132</v>
      </c>
      <c r="W63" s="55"/>
    </row>
    <row r="64" spans="1:23" x14ac:dyDescent="0.25">
      <c r="A64" s="63">
        <v>14390</v>
      </c>
      <c r="B64" s="52" t="s">
        <v>80</v>
      </c>
      <c r="C64" s="52" t="s">
        <v>1389</v>
      </c>
      <c r="D64" s="53">
        <v>23202</v>
      </c>
      <c r="E64" s="53">
        <v>122200</v>
      </c>
      <c r="F64" s="52" t="s">
        <v>275</v>
      </c>
      <c r="G64" s="78">
        <f>SUM(H64+R64+U64+W64)</f>
        <v>56.75</v>
      </c>
      <c r="H64" s="55" t="s">
        <v>143</v>
      </c>
      <c r="I64" s="55"/>
      <c r="J64" s="55"/>
      <c r="K64" s="55"/>
      <c r="L64" s="55"/>
      <c r="M64" s="55"/>
      <c r="N64" s="55"/>
      <c r="O64" s="55"/>
      <c r="P64" s="55"/>
      <c r="Q64" s="55"/>
      <c r="R64" s="55" t="s">
        <v>147</v>
      </c>
      <c r="S64" s="55"/>
      <c r="T64" s="55"/>
      <c r="U64" s="55" t="s">
        <v>927</v>
      </c>
      <c r="V64" s="55"/>
      <c r="W64" s="55" t="s">
        <v>319</v>
      </c>
    </row>
    <row r="65" spans="1:23" x14ac:dyDescent="0.25">
      <c r="A65" s="63">
        <v>14391</v>
      </c>
      <c r="B65" s="52" t="s">
        <v>458</v>
      </c>
      <c r="C65" s="52" t="s">
        <v>1372</v>
      </c>
      <c r="D65" s="53">
        <v>23696</v>
      </c>
      <c r="E65" s="53">
        <v>121468</v>
      </c>
      <c r="F65" s="52" t="s">
        <v>275</v>
      </c>
      <c r="G65" s="78">
        <f>SUM(N65+R65+W65)</f>
        <v>29.5</v>
      </c>
      <c r="H65" s="55"/>
      <c r="I65" s="55"/>
      <c r="J65" s="55"/>
      <c r="K65" s="55"/>
      <c r="L65" s="55"/>
      <c r="M65" s="55"/>
      <c r="N65" s="55" t="s">
        <v>59</v>
      </c>
      <c r="O65" s="55"/>
      <c r="P65" s="55"/>
      <c r="Q65" s="55"/>
      <c r="R65" s="55" t="s">
        <v>438</v>
      </c>
      <c r="S65" s="55"/>
      <c r="T65" s="55"/>
      <c r="U65" s="55"/>
      <c r="V65" s="55"/>
      <c r="W65" s="55" t="s">
        <v>167</v>
      </c>
    </row>
    <row r="66" spans="1:23" x14ac:dyDescent="0.25">
      <c r="A66" s="63">
        <v>14397</v>
      </c>
      <c r="B66" s="52" t="s">
        <v>77</v>
      </c>
      <c r="C66" s="52" t="s">
        <v>755</v>
      </c>
      <c r="D66" s="53">
        <v>23374</v>
      </c>
      <c r="E66" s="53">
        <v>0</v>
      </c>
      <c r="F66" s="52" t="s">
        <v>491</v>
      </c>
      <c r="G66" s="78">
        <f>SUM(N66+Q66)</f>
        <v>42.75</v>
      </c>
      <c r="H66" s="55"/>
      <c r="I66" s="55"/>
      <c r="J66" s="55"/>
      <c r="K66" s="55"/>
      <c r="L66" s="55"/>
      <c r="M66" s="55"/>
      <c r="N66" s="55" t="s">
        <v>44</v>
      </c>
      <c r="O66" s="55"/>
      <c r="P66" s="55"/>
      <c r="Q66" s="55" t="s">
        <v>538</v>
      </c>
      <c r="R66" s="55"/>
      <c r="S66" s="55"/>
      <c r="T66" s="55"/>
      <c r="U66" s="55"/>
      <c r="V66" s="55"/>
      <c r="W66" s="55"/>
    </row>
  </sheetData>
  <mergeCells count="23">
    <mergeCell ref="W3:W4"/>
    <mergeCell ref="V3:V4"/>
    <mergeCell ref="Q3:Q4"/>
    <mergeCell ref="R3:R4"/>
    <mergeCell ref="S3:S4"/>
    <mergeCell ref="T3:T4"/>
    <mergeCell ref="F3:F4"/>
    <mergeCell ref="L3:L4"/>
    <mergeCell ref="M3:M4"/>
    <mergeCell ref="G3:G4"/>
    <mergeCell ref="U3:U4"/>
    <mergeCell ref="P3:P4"/>
    <mergeCell ref="H3:H4"/>
    <mergeCell ref="I3:I4"/>
    <mergeCell ref="J3:J4"/>
    <mergeCell ref="K3:K4"/>
    <mergeCell ref="N3:N4"/>
    <mergeCell ref="O3:O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  <ignoredErrors>
    <ignoredError sqref="H7:U8 V24:V66 H6:L6 N6:U6 H10:U11 H9:Q9 S9:U9 H15:U17 H12:Q12 S12:U12 H13:P13 R13:U13 H19:U23 G18:K18 R18:U18 H25:U26 H24:Q24 S24:U24 H28:U28 J27:L27 P27 H30:U40 H29:N29 P29:T29 G38 H42:U56 H41:Q41 S41:U41 H58:U59 H57:Q57 S57:U57 H62:U63 H60:N60 P60:U60 I61 K61:R61 S61:U61 H66:U66 I64:Q64 S64:T64 H65:Q65 S65:U65 G14:P14 R14:U14 L18:Q18 W18 G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3"/>
  <sheetViews>
    <sheetView topLeftCell="A46" workbookViewId="0">
      <selection activeCell="A3" sqref="A3:A4"/>
    </sheetView>
  </sheetViews>
  <sheetFormatPr baseColWidth="10" defaultRowHeight="15" x14ac:dyDescent="0.25"/>
  <cols>
    <col min="1" max="1" width="10.5703125" customWidth="1"/>
    <col min="2" max="2" width="46.42578125" customWidth="1"/>
    <col min="3" max="3" width="88" customWidth="1"/>
    <col min="4" max="4" width="20.85546875" customWidth="1"/>
    <col min="5" max="5" width="16.42578125" customWidth="1"/>
    <col min="6" max="6" width="21.42578125" customWidth="1"/>
    <col min="7" max="7" width="20.7109375" customWidth="1"/>
    <col min="8" max="8" width="21.42578125" customWidth="1"/>
    <col min="9" max="9" width="21.28515625" customWidth="1"/>
    <col min="10" max="10" width="19.7109375" customWidth="1"/>
    <col min="11" max="11" width="21.7109375" customWidth="1"/>
    <col min="12" max="12" width="17.85546875" customWidth="1"/>
    <col min="13" max="13" width="19.7109375" customWidth="1"/>
    <col min="14" max="14" width="20.7109375" customWidth="1"/>
    <col min="15" max="15" width="18.85546875" customWidth="1"/>
    <col min="16" max="16" width="23.7109375" customWidth="1"/>
    <col min="17" max="17" width="23" customWidth="1"/>
    <col min="18" max="18" width="22.42578125" customWidth="1"/>
    <col min="19" max="19" width="23.140625" customWidth="1"/>
    <col min="20" max="20" width="23.85546875" customWidth="1"/>
    <col min="21" max="21" width="22.85546875" customWidth="1"/>
    <col min="22" max="22" width="20.42578125" customWidth="1"/>
    <col min="23" max="23" width="19" customWidth="1"/>
    <col min="24" max="24" width="21" customWidth="1"/>
    <col min="25" max="25" width="20.140625" customWidth="1"/>
  </cols>
  <sheetData>
    <row r="2" spans="1:23" ht="15.75" thickBot="1" x14ac:dyDescent="0.3">
      <c r="K2" s="4"/>
      <c r="L2" s="4"/>
      <c r="M2" s="5" t="s">
        <v>33</v>
      </c>
      <c r="N2" s="5"/>
      <c r="O2" s="6"/>
    </row>
    <row r="3" spans="1:23" ht="15" customHeight="1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23</v>
      </c>
      <c r="M3" s="101" t="s">
        <v>24</v>
      </c>
      <c r="N3" s="101" t="s">
        <v>25</v>
      </c>
      <c r="O3" s="88" t="s">
        <v>27</v>
      </c>
      <c r="P3" s="88" t="s">
        <v>48</v>
      </c>
      <c r="Q3" s="88" t="s">
        <v>30</v>
      </c>
      <c r="R3" s="88" t="s">
        <v>51</v>
      </c>
      <c r="S3" s="88" t="s">
        <v>52</v>
      </c>
      <c r="T3" s="88" t="s">
        <v>31</v>
      </c>
      <c r="U3" s="88" t="s">
        <v>32</v>
      </c>
      <c r="V3" s="88" t="s">
        <v>1403</v>
      </c>
      <c r="W3" s="88" t="s">
        <v>29</v>
      </c>
    </row>
    <row r="4" spans="1:23" x14ac:dyDescent="0.25">
      <c r="A4" s="103"/>
      <c r="B4" s="105"/>
      <c r="C4" s="106"/>
      <c r="D4" s="99"/>
      <c r="E4" s="108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89"/>
      <c r="W4" s="89"/>
    </row>
    <row r="5" spans="1:23" x14ac:dyDescent="0.25">
      <c r="A5" s="63">
        <v>14420</v>
      </c>
      <c r="B5" s="52" t="s">
        <v>78</v>
      </c>
      <c r="C5" s="52" t="s">
        <v>548</v>
      </c>
      <c r="D5" s="53">
        <v>23081</v>
      </c>
      <c r="E5" s="53">
        <v>120249</v>
      </c>
      <c r="F5" s="52" t="s">
        <v>273</v>
      </c>
      <c r="G5" s="78">
        <f>SUM(Q5+T5+V5)</f>
        <v>65.25</v>
      </c>
      <c r="H5" s="55"/>
      <c r="I5" s="55"/>
      <c r="J5" s="55"/>
      <c r="K5" s="55"/>
      <c r="L5" s="55"/>
      <c r="M5" s="55"/>
      <c r="N5" s="55"/>
      <c r="O5" s="55"/>
      <c r="P5" s="55"/>
      <c r="Q5" s="55" t="s">
        <v>35</v>
      </c>
      <c r="R5" s="55"/>
      <c r="S5" s="55"/>
      <c r="T5" s="55" t="s">
        <v>132</v>
      </c>
      <c r="U5" s="55"/>
      <c r="V5" s="55" t="s">
        <v>341</v>
      </c>
      <c r="W5" s="55"/>
    </row>
    <row r="6" spans="1:23" x14ac:dyDescent="0.25">
      <c r="A6" s="63">
        <v>14421</v>
      </c>
      <c r="B6" s="52" t="s">
        <v>545</v>
      </c>
      <c r="C6" s="52" t="s">
        <v>549</v>
      </c>
      <c r="D6" s="53">
        <v>21774</v>
      </c>
      <c r="E6" s="53">
        <v>0</v>
      </c>
      <c r="F6" s="52" t="s">
        <v>275</v>
      </c>
      <c r="G6" s="78">
        <f>SUM(H6+M6+N6+P6+Q6+R6+S6+T6)</f>
        <v>344.25</v>
      </c>
      <c r="H6" s="55" t="s">
        <v>410</v>
      </c>
      <c r="I6" s="55"/>
      <c r="J6" s="55"/>
      <c r="K6" s="55"/>
      <c r="L6" s="55"/>
      <c r="M6" s="55" t="s">
        <v>134</v>
      </c>
      <c r="N6" s="55" t="s">
        <v>290</v>
      </c>
      <c r="O6" s="55"/>
      <c r="P6" s="55" t="s">
        <v>585</v>
      </c>
      <c r="Q6" s="55" t="s">
        <v>289</v>
      </c>
      <c r="R6" s="55" t="s">
        <v>519</v>
      </c>
      <c r="S6" s="55" t="s">
        <v>41</v>
      </c>
      <c r="T6" s="55" t="s">
        <v>63</v>
      </c>
      <c r="U6" s="55"/>
      <c r="V6" s="55"/>
      <c r="W6" s="55"/>
    </row>
    <row r="7" spans="1:23" x14ac:dyDescent="0.25">
      <c r="A7" s="63">
        <v>14422</v>
      </c>
      <c r="B7" s="52" t="s">
        <v>540</v>
      </c>
      <c r="C7" s="52" t="s">
        <v>1391</v>
      </c>
      <c r="D7" s="53">
        <v>23397</v>
      </c>
      <c r="E7" s="53">
        <v>123434</v>
      </c>
      <c r="F7" s="52" t="s">
        <v>275</v>
      </c>
      <c r="G7" s="78">
        <f>SUM(L7+N7+O7+Q7+S7+T7)</f>
        <v>183</v>
      </c>
      <c r="H7" s="55"/>
      <c r="I7" s="55"/>
      <c r="J7" s="55"/>
      <c r="K7" s="55"/>
      <c r="L7" s="55" t="s">
        <v>587</v>
      </c>
      <c r="M7" s="55"/>
      <c r="N7" s="55" t="s">
        <v>133</v>
      </c>
      <c r="O7" s="55" t="s">
        <v>142</v>
      </c>
      <c r="P7" s="55"/>
      <c r="Q7" s="55" t="s">
        <v>13</v>
      </c>
      <c r="R7" s="55"/>
      <c r="S7" s="55" t="s">
        <v>319</v>
      </c>
      <c r="T7" s="55" t="s">
        <v>586</v>
      </c>
      <c r="U7" s="55"/>
      <c r="V7" s="55"/>
      <c r="W7" s="55"/>
    </row>
    <row r="8" spans="1:23" x14ac:dyDescent="0.25">
      <c r="A8" s="63">
        <v>14424</v>
      </c>
      <c r="B8" s="52" t="s">
        <v>572</v>
      </c>
      <c r="C8" s="52" t="s">
        <v>756</v>
      </c>
      <c r="D8" s="53">
        <v>0</v>
      </c>
      <c r="E8" s="53">
        <v>122471</v>
      </c>
      <c r="F8" s="52" t="s">
        <v>275</v>
      </c>
      <c r="G8" s="78">
        <f>SUM(H8+J8+N8+Q8+T8+V8+W8)</f>
        <v>216.25</v>
      </c>
      <c r="H8" s="55" t="s">
        <v>298</v>
      </c>
      <c r="I8" s="55"/>
      <c r="J8" s="55" t="s">
        <v>147</v>
      </c>
      <c r="K8" s="55"/>
      <c r="L8" s="55"/>
      <c r="M8" s="55"/>
      <c r="N8" s="55" t="s">
        <v>319</v>
      </c>
      <c r="O8" s="55"/>
      <c r="P8" s="55"/>
      <c r="Q8" s="55" t="s">
        <v>440</v>
      </c>
      <c r="R8" s="55"/>
      <c r="S8" s="55"/>
      <c r="T8" s="55" t="s">
        <v>410</v>
      </c>
      <c r="U8" s="55"/>
      <c r="V8" s="55" t="s">
        <v>1157</v>
      </c>
      <c r="W8" s="55" t="s">
        <v>162</v>
      </c>
    </row>
    <row r="9" spans="1:23" x14ac:dyDescent="0.25">
      <c r="A9" s="63">
        <v>14462</v>
      </c>
      <c r="B9" s="52" t="s">
        <v>573</v>
      </c>
      <c r="C9" s="52" t="s">
        <v>757</v>
      </c>
      <c r="D9" s="53">
        <v>0</v>
      </c>
      <c r="E9" s="53">
        <v>0</v>
      </c>
      <c r="F9" s="52" t="s">
        <v>273</v>
      </c>
      <c r="G9" s="78">
        <f>SUM(N9+P9+Q9+T9)</f>
        <v>95.5</v>
      </c>
      <c r="H9" s="55"/>
      <c r="I9" s="55"/>
      <c r="J9" s="55"/>
      <c r="K9" s="55"/>
      <c r="L9" s="55"/>
      <c r="M9" s="55"/>
      <c r="N9" s="55" t="s">
        <v>398</v>
      </c>
      <c r="O9" s="55"/>
      <c r="P9" s="55" t="s">
        <v>588</v>
      </c>
      <c r="Q9" s="55" t="s">
        <v>59</v>
      </c>
      <c r="R9" s="55"/>
      <c r="S9" s="55"/>
      <c r="T9" s="55" t="s">
        <v>133</v>
      </c>
      <c r="U9" s="55"/>
      <c r="V9" s="55"/>
      <c r="W9" s="55"/>
    </row>
    <row r="10" spans="1:23" x14ac:dyDescent="0.25">
      <c r="A10" s="63">
        <v>14468</v>
      </c>
      <c r="B10" s="52" t="s">
        <v>97</v>
      </c>
      <c r="C10" s="52" t="s">
        <v>575</v>
      </c>
      <c r="D10" s="53">
        <v>23496</v>
      </c>
      <c r="E10" s="53">
        <v>119993</v>
      </c>
      <c r="F10" s="52" t="s">
        <v>275</v>
      </c>
      <c r="G10" s="78">
        <f>SUM(N10+O10+T10)</f>
        <v>20</v>
      </c>
      <c r="H10" s="55"/>
      <c r="I10" s="55"/>
      <c r="J10" s="55"/>
      <c r="K10" s="55"/>
      <c r="L10" s="55"/>
      <c r="M10" s="55"/>
      <c r="N10" s="55" t="s">
        <v>158</v>
      </c>
      <c r="O10" s="55" t="s">
        <v>134</v>
      </c>
      <c r="P10" s="55"/>
      <c r="Q10" s="55"/>
      <c r="R10" s="55"/>
      <c r="S10" s="55"/>
      <c r="T10" s="55" t="s">
        <v>175</v>
      </c>
      <c r="U10" s="55"/>
      <c r="V10" s="55"/>
      <c r="W10" s="55"/>
    </row>
    <row r="11" spans="1:23" x14ac:dyDescent="0.25">
      <c r="A11" s="63">
        <v>14487</v>
      </c>
      <c r="B11" s="52" t="s">
        <v>78</v>
      </c>
      <c r="C11" s="52" t="s">
        <v>576</v>
      </c>
      <c r="D11" s="53">
        <v>0</v>
      </c>
      <c r="E11" s="53">
        <v>0</v>
      </c>
      <c r="F11" s="52" t="s">
        <v>129</v>
      </c>
      <c r="G11" s="78" t="s">
        <v>1458</v>
      </c>
      <c r="H11" s="55"/>
      <c r="I11" s="55"/>
      <c r="J11" s="55"/>
      <c r="K11" s="55"/>
      <c r="L11" s="55"/>
      <c r="M11" s="55"/>
      <c r="N11" s="55" t="s">
        <v>202</v>
      </c>
      <c r="O11" s="55"/>
      <c r="P11" s="55"/>
      <c r="Q11" s="55"/>
      <c r="R11" s="55"/>
      <c r="S11" s="55"/>
      <c r="T11" s="55"/>
      <c r="U11" s="55"/>
      <c r="V11" s="55"/>
      <c r="W11" s="55"/>
    </row>
    <row r="12" spans="1:23" x14ac:dyDescent="0.25">
      <c r="A12" s="63">
        <v>14494</v>
      </c>
      <c r="B12" s="52" t="s">
        <v>443</v>
      </c>
      <c r="C12" s="52" t="s">
        <v>581</v>
      </c>
      <c r="D12" s="53">
        <v>23279</v>
      </c>
      <c r="E12" s="53">
        <v>119911</v>
      </c>
      <c r="F12" s="52" t="s">
        <v>275</v>
      </c>
      <c r="G12" s="78">
        <f>SUM(H12+O12+T12)</f>
        <v>32</v>
      </c>
      <c r="H12" s="55" t="s">
        <v>583</v>
      </c>
      <c r="I12" s="55"/>
      <c r="J12" s="55"/>
      <c r="K12" s="55"/>
      <c r="L12" s="55"/>
      <c r="M12" s="55"/>
      <c r="N12" s="55"/>
      <c r="O12" s="55" t="s">
        <v>311</v>
      </c>
      <c r="P12" s="55"/>
      <c r="Q12" s="55"/>
      <c r="R12" s="55"/>
      <c r="S12" s="55"/>
      <c r="T12" s="55" t="s">
        <v>159</v>
      </c>
      <c r="U12" s="55"/>
      <c r="V12" s="55"/>
      <c r="W12" s="55"/>
    </row>
    <row r="13" spans="1:23" x14ac:dyDescent="0.25">
      <c r="A13" s="63">
        <v>14517</v>
      </c>
      <c r="B13" s="52" t="s">
        <v>78</v>
      </c>
      <c r="C13" s="52" t="s">
        <v>550</v>
      </c>
      <c r="D13" s="53">
        <v>0</v>
      </c>
      <c r="E13" s="53">
        <v>0</v>
      </c>
      <c r="F13" s="52" t="s">
        <v>131</v>
      </c>
      <c r="G13" s="78">
        <v>10.5</v>
      </c>
      <c r="H13" s="55"/>
      <c r="I13" s="55"/>
      <c r="J13" s="55"/>
      <c r="K13" s="55"/>
      <c r="L13" s="55"/>
      <c r="M13" s="55"/>
      <c r="N13" s="55" t="s">
        <v>163</v>
      </c>
      <c r="O13" s="55"/>
      <c r="P13" s="55"/>
      <c r="Q13" s="55"/>
      <c r="R13" s="55"/>
      <c r="S13" s="55"/>
      <c r="T13" s="55"/>
      <c r="U13" s="55"/>
      <c r="V13" s="55"/>
      <c r="W13" s="55"/>
    </row>
    <row r="14" spans="1:23" x14ac:dyDescent="0.25">
      <c r="A14" s="63">
        <v>14518</v>
      </c>
      <c r="B14" s="52" t="s">
        <v>89</v>
      </c>
      <c r="C14" s="52" t="s">
        <v>758</v>
      </c>
      <c r="D14" s="53">
        <v>23385</v>
      </c>
      <c r="E14" s="53">
        <v>119920</v>
      </c>
      <c r="F14" s="52" t="s">
        <v>275</v>
      </c>
      <c r="G14" s="78">
        <v>14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 t="s">
        <v>289</v>
      </c>
      <c r="W14" s="55"/>
    </row>
    <row r="15" spans="1:23" x14ac:dyDescent="0.25">
      <c r="A15" s="63">
        <v>14519</v>
      </c>
      <c r="B15" s="52" t="s">
        <v>574</v>
      </c>
      <c r="C15" s="52" t="s">
        <v>577</v>
      </c>
      <c r="D15" s="53">
        <v>23294</v>
      </c>
      <c r="E15" s="53">
        <v>119988</v>
      </c>
      <c r="F15" s="52" t="s">
        <v>275</v>
      </c>
      <c r="G15" s="78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 x14ac:dyDescent="0.25">
      <c r="A16" s="63">
        <v>14533</v>
      </c>
      <c r="B16" s="52" t="s">
        <v>77</v>
      </c>
      <c r="C16" s="52" t="s">
        <v>759</v>
      </c>
      <c r="D16" s="53">
        <v>26470</v>
      </c>
      <c r="E16" s="53">
        <v>123085</v>
      </c>
      <c r="F16" s="52" t="s">
        <v>275</v>
      </c>
      <c r="G16" s="78">
        <f>SUM(K16+N16+P16+Q16+S16+T16)</f>
        <v>163.25</v>
      </c>
      <c r="H16" s="55"/>
      <c r="I16" s="55"/>
      <c r="J16" s="55"/>
      <c r="K16" s="55" t="s">
        <v>167</v>
      </c>
      <c r="L16" s="55"/>
      <c r="M16" s="55"/>
      <c r="N16" s="55" t="s">
        <v>276</v>
      </c>
      <c r="O16" s="55"/>
      <c r="P16" s="55" t="s">
        <v>589</v>
      </c>
      <c r="Q16" s="55" t="s">
        <v>43</v>
      </c>
      <c r="R16" s="55"/>
      <c r="S16" s="55" t="s">
        <v>159</v>
      </c>
      <c r="T16" s="55" t="s">
        <v>325</v>
      </c>
      <c r="U16" s="55"/>
      <c r="V16" s="55"/>
      <c r="W16" s="55"/>
    </row>
    <row r="17" spans="1:23" x14ac:dyDescent="0.25">
      <c r="A17" s="63">
        <v>14537</v>
      </c>
      <c r="B17" s="52" t="s">
        <v>78</v>
      </c>
      <c r="C17" s="52" t="s">
        <v>578</v>
      </c>
      <c r="D17" s="53">
        <v>23291</v>
      </c>
      <c r="E17" s="53">
        <v>120254</v>
      </c>
      <c r="F17" s="52" t="s">
        <v>273</v>
      </c>
      <c r="G17" s="78">
        <f>SUM(H17+Q17+S17)</f>
        <v>25.5</v>
      </c>
      <c r="H17" s="55" t="s">
        <v>329</v>
      </c>
      <c r="I17" s="55"/>
      <c r="J17" s="55"/>
      <c r="K17" s="55"/>
      <c r="L17" s="55"/>
      <c r="M17" s="55"/>
      <c r="N17" s="55"/>
      <c r="O17" s="55"/>
      <c r="P17" s="55"/>
      <c r="Q17" s="55" t="s">
        <v>35</v>
      </c>
      <c r="R17" s="55"/>
      <c r="S17" s="55" t="s">
        <v>158</v>
      </c>
      <c r="T17" s="55"/>
      <c r="U17" s="55"/>
      <c r="V17" s="55"/>
      <c r="W17" s="55"/>
    </row>
    <row r="18" spans="1:23" x14ac:dyDescent="0.25">
      <c r="A18" s="63">
        <v>14538</v>
      </c>
      <c r="B18" s="52" t="s">
        <v>78</v>
      </c>
      <c r="C18" s="52" t="s">
        <v>760</v>
      </c>
      <c r="D18" s="53">
        <v>24630</v>
      </c>
      <c r="E18" s="53">
        <v>0</v>
      </c>
      <c r="F18" s="52" t="s">
        <v>273</v>
      </c>
      <c r="G18" s="78">
        <f>SUM(N18+P18+Q18)</f>
        <v>50.25</v>
      </c>
      <c r="H18" s="55"/>
      <c r="I18" s="55"/>
      <c r="J18" s="55"/>
      <c r="K18" s="55"/>
      <c r="L18" s="55"/>
      <c r="M18" s="55"/>
      <c r="N18" s="55" t="s">
        <v>162</v>
      </c>
      <c r="O18" s="55"/>
      <c r="P18" s="55" t="s">
        <v>16</v>
      </c>
      <c r="Q18" s="55" t="s">
        <v>162</v>
      </c>
      <c r="R18" s="55"/>
      <c r="S18" s="55"/>
      <c r="T18" s="55"/>
      <c r="U18" s="55"/>
      <c r="V18" s="55"/>
      <c r="W18" s="55"/>
    </row>
    <row r="19" spans="1:23" x14ac:dyDescent="0.25">
      <c r="A19" s="63">
        <v>14539</v>
      </c>
      <c r="B19" s="52" t="s">
        <v>78</v>
      </c>
      <c r="C19" s="52" t="s">
        <v>579</v>
      </c>
      <c r="D19" s="53">
        <v>24849</v>
      </c>
      <c r="E19" s="53">
        <v>125357</v>
      </c>
      <c r="F19" s="52" t="s">
        <v>275</v>
      </c>
      <c r="G19" s="78">
        <f>SUM(N19+P19+Q19+V19)</f>
        <v>80.75</v>
      </c>
      <c r="H19" s="55"/>
      <c r="I19" s="55"/>
      <c r="J19" s="55"/>
      <c r="K19" s="55"/>
      <c r="L19" s="55"/>
      <c r="M19" s="55"/>
      <c r="N19" s="55" t="s">
        <v>44</v>
      </c>
      <c r="O19" s="55"/>
      <c r="P19" s="55" t="s">
        <v>592</v>
      </c>
      <c r="Q19" s="55" t="s">
        <v>497</v>
      </c>
      <c r="R19" s="55"/>
      <c r="S19" s="55"/>
      <c r="T19" s="55"/>
      <c r="U19" s="55"/>
      <c r="V19" s="55" t="s">
        <v>43</v>
      </c>
      <c r="W19" s="55"/>
    </row>
    <row r="20" spans="1:23" x14ac:dyDescent="0.25">
      <c r="A20" s="63">
        <v>14582</v>
      </c>
      <c r="B20" s="52" t="s">
        <v>78</v>
      </c>
      <c r="C20" s="52" t="s">
        <v>761</v>
      </c>
      <c r="D20" s="53">
        <v>24746</v>
      </c>
      <c r="E20" s="53">
        <v>128893</v>
      </c>
      <c r="F20" s="52" t="s">
        <v>275</v>
      </c>
      <c r="G20" s="78">
        <f>SUM(H20+K20+N20+O20+Q20+S20+T20+V20+W20)</f>
        <v>822.5</v>
      </c>
      <c r="H20" s="55" t="s">
        <v>158</v>
      </c>
      <c r="I20" s="55"/>
      <c r="J20" s="55"/>
      <c r="K20" s="55" t="s">
        <v>147</v>
      </c>
      <c r="L20" s="55"/>
      <c r="M20" s="55"/>
      <c r="N20" s="55" t="s">
        <v>781</v>
      </c>
      <c r="O20" s="55" t="s">
        <v>408</v>
      </c>
      <c r="P20" s="55"/>
      <c r="Q20" s="55" t="s">
        <v>1427</v>
      </c>
      <c r="R20" s="55"/>
      <c r="S20" s="55" t="s">
        <v>404</v>
      </c>
      <c r="T20" s="55" t="s">
        <v>531</v>
      </c>
      <c r="U20" s="55"/>
      <c r="V20" s="55" t="s">
        <v>55</v>
      </c>
      <c r="W20" s="55" t="s">
        <v>55</v>
      </c>
    </row>
    <row r="21" spans="1:23" x14ac:dyDescent="0.25">
      <c r="A21" s="63">
        <v>14584</v>
      </c>
      <c r="B21" s="52" t="s">
        <v>540</v>
      </c>
      <c r="C21" s="52" t="s">
        <v>762</v>
      </c>
      <c r="D21" s="53">
        <v>0</v>
      </c>
      <c r="E21" s="53">
        <v>0</v>
      </c>
      <c r="F21" s="52" t="s">
        <v>273</v>
      </c>
      <c r="G21" s="78">
        <v>1.5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 t="s">
        <v>36</v>
      </c>
      <c r="U21" s="55"/>
      <c r="V21" s="55"/>
      <c r="W21" s="55"/>
    </row>
    <row r="22" spans="1:23" x14ac:dyDescent="0.25">
      <c r="A22" s="63">
        <v>14598</v>
      </c>
      <c r="B22" s="52" t="s">
        <v>358</v>
      </c>
      <c r="C22" s="52" t="s">
        <v>551</v>
      </c>
      <c r="D22" s="53">
        <v>23451</v>
      </c>
      <c r="E22" s="53">
        <v>120365</v>
      </c>
      <c r="F22" s="52" t="s">
        <v>275</v>
      </c>
      <c r="G22" s="78">
        <f>SUM(H22+J22+N22)</f>
        <v>40.75</v>
      </c>
      <c r="H22" s="55" t="s">
        <v>65</v>
      </c>
      <c r="I22" s="55"/>
      <c r="J22" s="55" t="s">
        <v>142</v>
      </c>
      <c r="K22" s="55"/>
      <c r="L22" s="55"/>
      <c r="M22" s="55"/>
      <c r="N22" s="55" t="s">
        <v>163</v>
      </c>
      <c r="O22" s="55"/>
      <c r="P22" s="55"/>
      <c r="Q22" s="55"/>
      <c r="R22" s="55"/>
      <c r="S22" s="55"/>
      <c r="T22" s="55"/>
      <c r="U22" s="55"/>
      <c r="V22" s="55"/>
      <c r="W22" s="55"/>
    </row>
    <row r="23" spans="1:23" x14ac:dyDescent="0.25">
      <c r="A23" s="63">
        <v>14613</v>
      </c>
      <c r="B23" s="52" t="s">
        <v>78</v>
      </c>
      <c r="C23" s="52" t="s">
        <v>763</v>
      </c>
      <c r="D23" s="53">
        <v>24069</v>
      </c>
      <c r="E23" s="53">
        <v>0</v>
      </c>
      <c r="F23" s="52" t="s">
        <v>273</v>
      </c>
      <c r="G23" s="78">
        <f>SUM(O23+Q23+S23+T23)</f>
        <v>28.75</v>
      </c>
      <c r="H23" s="55"/>
      <c r="I23" s="55"/>
      <c r="J23" s="55"/>
      <c r="K23" s="55"/>
      <c r="L23" s="55"/>
      <c r="M23" s="55"/>
      <c r="N23" s="55"/>
      <c r="O23" s="55" t="s">
        <v>42</v>
      </c>
      <c r="P23" s="55"/>
      <c r="Q23" s="55" t="s">
        <v>501</v>
      </c>
      <c r="R23" s="55"/>
      <c r="S23" s="55" t="s">
        <v>137</v>
      </c>
      <c r="T23" s="55" t="s">
        <v>158</v>
      </c>
      <c r="U23" s="55"/>
      <c r="V23" s="55"/>
      <c r="W23" s="55"/>
    </row>
    <row r="24" spans="1:23" x14ac:dyDescent="0.25">
      <c r="A24" s="63">
        <v>14618</v>
      </c>
      <c r="B24" s="52" t="s">
        <v>78</v>
      </c>
      <c r="C24" s="52" t="s">
        <v>764</v>
      </c>
      <c r="D24" s="53">
        <v>23767</v>
      </c>
      <c r="E24" s="53">
        <v>128980</v>
      </c>
      <c r="F24" s="52" t="s">
        <v>275</v>
      </c>
      <c r="G24" s="78">
        <f>SUM(H24+N24+T24+V24)</f>
        <v>59.25</v>
      </c>
      <c r="H24" s="55" t="s">
        <v>132</v>
      </c>
      <c r="I24" s="55"/>
      <c r="J24" s="55"/>
      <c r="K24" s="55"/>
      <c r="L24" s="55"/>
      <c r="M24" s="55"/>
      <c r="N24" s="55" t="s">
        <v>35</v>
      </c>
      <c r="O24" s="55"/>
      <c r="P24" s="55"/>
      <c r="Q24" s="55"/>
      <c r="R24" s="55"/>
      <c r="S24" s="55"/>
      <c r="T24" s="55" t="s">
        <v>413</v>
      </c>
      <c r="U24" s="55"/>
      <c r="V24" s="55" t="s">
        <v>42</v>
      </c>
      <c r="W24" s="55"/>
    </row>
    <row r="25" spans="1:23" x14ac:dyDescent="0.25">
      <c r="A25" s="63">
        <v>14619</v>
      </c>
      <c r="B25" s="52" t="s">
        <v>78</v>
      </c>
      <c r="C25" s="52" t="s">
        <v>765</v>
      </c>
      <c r="D25" s="53">
        <v>24147</v>
      </c>
      <c r="E25" s="53">
        <v>122095</v>
      </c>
      <c r="F25" s="52" t="s">
        <v>275</v>
      </c>
      <c r="G25" s="78">
        <f>SUM(H25+N25+O25+P25+S25+T25)</f>
        <v>793.25</v>
      </c>
      <c r="H25" s="55" t="s">
        <v>583</v>
      </c>
      <c r="I25" s="55"/>
      <c r="J25" s="55"/>
      <c r="K25" s="55"/>
      <c r="L25" s="55"/>
      <c r="M25" s="55"/>
      <c r="N25" s="55" t="s">
        <v>783</v>
      </c>
      <c r="O25" s="55" t="s">
        <v>432</v>
      </c>
      <c r="P25" s="55" t="s">
        <v>784</v>
      </c>
      <c r="Q25" s="55"/>
      <c r="R25" s="55"/>
      <c r="S25" s="55" t="s">
        <v>785</v>
      </c>
      <c r="T25" s="55" t="s">
        <v>340</v>
      </c>
      <c r="U25" s="55"/>
      <c r="V25" s="55"/>
      <c r="W25" s="55"/>
    </row>
    <row r="26" spans="1:23" x14ac:dyDescent="0.25">
      <c r="A26" s="63">
        <v>14621</v>
      </c>
      <c r="B26" s="52" t="s">
        <v>541</v>
      </c>
      <c r="C26" s="52" t="s">
        <v>569</v>
      </c>
      <c r="D26" s="53">
        <v>23537</v>
      </c>
      <c r="E26" s="53">
        <v>25365</v>
      </c>
      <c r="F26" s="52" t="s">
        <v>275</v>
      </c>
      <c r="G26" s="78">
        <f>SUM(N26+O26+Q26+S26+T26)</f>
        <v>44.5</v>
      </c>
      <c r="H26" s="55"/>
      <c r="I26" s="55"/>
      <c r="J26" s="55"/>
      <c r="K26" s="55"/>
      <c r="L26" s="55"/>
      <c r="M26" s="55"/>
      <c r="N26" s="55" t="s">
        <v>319</v>
      </c>
      <c r="O26" s="55" t="s">
        <v>203</v>
      </c>
      <c r="P26" s="55"/>
      <c r="Q26" s="55" t="s">
        <v>55</v>
      </c>
      <c r="R26" s="55"/>
      <c r="S26" s="55" t="s">
        <v>44</v>
      </c>
      <c r="T26" s="55" t="s">
        <v>198</v>
      </c>
      <c r="U26" s="55"/>
      <c r="V26" s="55"/>
      <c r="W26" s="55"/>
    </row>
    <row r="27" spans="1:23" x14ac:dyDescent="0.25">
      <c r="A27" s="63">
        <v>14623</v>
      </c>
      <c r="B27" s="52" t="s">
        <v>78</v>
      </c>
      <c r="C27" s="52" t="s">
        <v>766</v>
      </c>
      <c r="D27" s="53">
        <v>24627</v>
      </c>
      <c r="E27" s="53">
        <v>0</v>
      </c>
      <c r="F27" s="52" t="s">
        <v>273</v>
      </c>
      <c r="G27" s="78">
        <f>SUM(P27+Q27+V27)</f>
        <v>51</v>
      </c>
      <c r="H27" s="55"/>
      <c r="I27" s="55"/>
      <c r="J27" s="55"/>
      <c r="K27" s="55"/>
      <c r="L27" s="55"/>
      <c r="M27" s="55"/>
      <c r="N27" s="55"/>
      <c r="O27" s="55"/>
      <c r="P27" s="55" t="s">
        <v>286</v>
      </c>
      <c r="Q27" s="55" t="s">
        <v>43</v>
      </c>
      <c r="R27" s="55"/>
      <c r="S27" s="55"/>
      <c r="T27" s="55"/>
      <c r="U27" s="55"/>
      <c r="V27" s="55" t="s">
        <v>292</v>
      </c>
      <c r="W27" s="55"/>
    </row>
    <row r="28" spans="1:23" x14ac:dyDescent="0.25">
      <c r="A28" s="63">
        <v>14631</v>
      </c>
      <c r="B28" s="52" t="s">
        <v>542</v>
      </c>
      <c r="C28" s="52" t="s">
        <v>1392</v>
      </c>
      <c r="D28" s="53">
        <v>23804</v>
      </c>
      <c r="E28" s="53">
        <v>25912</v>
      </c>
      <c r="F28" s="52" t="s">
        <v>275</v>
      </c>
      <c r="G28" s="78">
        <v>40.5</v>
      </c>
      <c r="H28" s="55"/>
      <c r="I28" s="55"/>
      <c r="J28" s="55"/>
      <c r="K28" s="55"/>
      <c r="L28" s="55"/>
      <c r="M28" s="55"/>
      <c r="N28" s="55"/>
      <c r="O28" s="55"/>
      <c r="P28" s="55" t="s">
        <v>38</v>
      </c>
      <c r="Q28" s="55"/>
      <c r="R28" s="55"/>
      <c r="S28" s="55"/>
      <c r="T28" s="55"/>
      <c r="U28" s="55"/>
      <c r="V28" s="55"/>
      <c r="W28" s="55"/>
    </row>
    <row r="29" spans="1:23" x14ac:dyDescent="0.25">
      <c r="A29" s="63">
        <v>14671</v>
      </c>
      <c r="B29" s="52" t="s">
        <v>544</v>
      </c>
      <c r="C29" s="52" t="s">
        <v>767</v>
      </c>
      <c r="D29" s="53">
        <v>0</v>
      </c>
      <c r="E29" s="53">
        <v>26305</v>
      </c>
      <c r="F29" s="52" t="s">
        <v>275</v>
      </c>
      <c r="G29" s="78">
        <f>SUM(H29+J29+N29+O29+Q29+S29+T29+V29)</f>
        <v>751.25</v>
      </c>
      <c r="H29" s="55" t="s">
        <v>593</v>
      </c>
      <c r="I29" s="55"/>
      <c r="J29" s="55" t="s">
        <v>163</v>
      </c>
      <c r="K29" s="55"/>
      <c r="L29" s="55"/>
      <c r="M29" s="55"/>
      <c r="N29" s="55" t="s">
        <v>158</v>
      </c>
      <c r="O29" s="55" t="s">
        <v>67</v>
      </c>
      <c r="P29" s="55"/>
      <c r="Q29" s="55" t="s">
        <v>1429</v>
      </c>
      <c r="R29" s="55"/>
      <c r="S29" s="55" t="s">
        <v>134</v>
      </c>
      <c r="T29" s="55" t="s">
        <v>175</v>
      </c>
      <c r="U29" s="55"/>
      <c r="V29" s="55" t="s">
        <v>1428</v>
      </c>
      <c r="W29" s="55"/>
    </row>
    <row r="30" spans="1:23" x14ac:dyDescent="0.25">
      <c r="A30" s="63">
        <v>14672</v>
      </c>
      <c r="B30" s="52" t="s">
        <v>77</v>
      </c>
      <c r="C30" s="52" t="s">
        <v>768</v>
      </c>
      <c r="D30" s="53">
        <v>24174</v>
      </c>
      <c r="E30" s="53">
        <v>26005</v>
      </c>
      <c r="F30" s="52" t="s">
        <v>129</v>
      </c>
      <c r="G30" s="78">
        <f>SUM(H30+K30+N30+O30+Q30+S30+T30+U30+V30)</f>
        <v>597</v>
      </c>
      <c r="H30" s="55" t="s">
        <v>571</v>
      </c>
      <c r="I30" s="55"/>
      <c r="J30" s="55"/>
      <c r="K30" s="55" t="s">
        <v>597</v>
      </c>
      <c r="L30" s="55"/>
      <c r="M30" s="55"/>
      <c r="N30" s="55" t="s">
        <v>595</v>
      </c>
      <c r="O30" s="55" t="s">
        <v>594</v>
      </c>
      <c r="P30" s="55"/>
      <c r="Q30" s="55" t="s">
        <v>180</v>
      </c>
      <c r="R30" s="55"/>
      <c r="S30" s="55" t="s">
        <v>143</v>
      </c>
      <c r="T30" s="55" t="s">
        <v>208</v>
      </c>
      <c r="U30" s="55" t="s">
        <v>596</v>
      </c>
      <c r="V30" s="55" t="s">
        <v>43</v>
      </c>
      <c r="W30" s="55"/>
    </row>
    <row r="31" spans="1:23" x14ac:dyDescent="0.25">
      <c r="A31" s="63">
        <v>14677</v>
      </c>
      <c r="B31" s="52" t="s">
        <v>543</v>
      </c>
      <c r="C31" s="52" t="s">
        <v>552</v>
      </c>
      <c r="D31" s="53">
        <v>22530</v>
      </c>
      <c r="E31" s="53">
        <v>25391</v>
      </c>
      <c r="F31" s="52" t="s">
        <v>273</v>
      </c>
      <c r="G31" s="78">
        <v>8.5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 t="s">
        <v>134</v>
      </c>
      <c r="U31" s="55"/>
      <c r="V31" s="55"/>
      <c r="W31" s="55"/>
    </row>
    <row r="32" spans="1:23" x14ac:dyDescent="0.25">
      <c r="A32" s="63">
        <v>14696</v>
      </c>
      <c r="B32" s="52" t="s">
        <v>78</v>
      </c>
      <c r="C32" s="52" t="s">
        <v>553</v>
      </c>
      <c r="D32" s="53">
        <v>24630</v>
      </c>
      <c r="E32" s="53">
        <v>0</v>
      </c>
      <c r="F32" s="52" t="s">
        <v>273</v>
      </c>
      <c r="G32" s="78">
        <v>92.25</v>
      </c>
      <c r="H32" s="55"/>
      <c r="I32" s="55"/>
      <c r="J32" s="55"/>
      <c r="K32" s="55"/>
      <c r="L32" s="55"/>
      <c r="M32" s="55"/>
      <c r="N32" s="55"/>
      <c r="O32" s="55"/>
      <c r="P32" s="55" t="s">
        <v>153</v>
      </c>
      <c r="Q32" s="55"/>
      <c r="R32" s="55"/>
      <c r="S32" s="55"/>
      <c r="T32" s="55"/>
      <c r="U32" s="55"/>
      <c r="V32" s="55"/>
      <c r="W32" s="55"/>
    </row>
    <row r="33" spans="1:23" x14ac:dyDescent="0.25">
      <c r="A33" s="63">
        <v>14697</v>
      </c>
      <c r="B33" s="52" t="s">
        <v>78</v>
      </c>
      <c r="C33" s="52" t="s">
        <v>554</v>
      </c>
      <c r="D33" s="53">
        <v>24627</v>
      </c>
      <c r="E33" s="53">
        <v>0</v>
      </c>
      <c r="F33" s="52" t="s">
        <v>273</v>
      </c>
      <c r="G33" s="78">
        <v>72</v>
      </c>
      <c r="H33" s="55"/>
      <c r="I33" s="55"/>
      <c r="J33" s="55"/>
      <c r="K33" s="55"/>
      <c r="L33" s="55"/>
      <c r="M33" s="55"/>
      <c r="N33" s="55" t="s">
        <v>319</v>
      </c>
      <c r="O33" s="55"/>
      <c r="P33" s="55" t="s">
        <v>340</v>
      </c>
      <c r="Q33" s="55"/>
      <c r="R33" s="55"/>
      <c r="S33" s="55"/>
      <c r="T33" s="55"/>
      <c r="U33" s="55"/>
      <c r="V33" s="55"/>
      <c r="W33" s="55"/>
    </row>
    <row r="34" spans="1:23" x14ac:dyDescent="0.25">
      <c r="A34" s="63">
        <v>14714</v>
      </c>
      <c r="B34" s="52" t="s">
        <v>545</v>
      </c>
      <c r="C34" s="52" t="s">
        <v>770</v>
      </c>
      <c r="D34" s="53">
        <v>24128</v>
      </c>
      <c r="E34" s="53">
        <v>0</v>
      </c>
      <c r="F34" s="52" t="s">
        <v>273</v>
      </c>
      <c r="G34" s="78" t="s">
        <v>34</v>
      </c>
      <c r="H34" s="55"/>
      <c r="I34" s="55"/>
      <c r="J34" s="55"/>
      <c r="K34" s="55"/>
      <c r="L34" s="55"/>
      <c r="M34" s="55"/>
      <c r="N34" s="55"/>
      <c r="O34" s="55"/>
      <c r="P34" s="55" t="s">
        <v>34</v>
      </c>
      <c r="Q34" s="55"/>
      <c r="R34" s="55"/>
      <c r="S34" s="55"/>
      <c r="T34" s="55"/>
      <c r="U34" s="55"/>
      <c r="V34" s="55"/>
      <c r="W34" s="55"/>
    </row>
    <row r="35" spans="1:23" x14ac:dyDescent="0.25">
      <c r="A35" s="63">
        <v>14715</v>
      </c>
      <c r="B35" s="52" t="s">
        <v>107</v>
      </c>
      <c r="C35" s="52" t="s">
        <v>769</v>
      </c>
      <c r="D35" s="53">
        <v>24128</v>
      </c>
      <c r="E35" s="53">
        <v>0</v>
      </c>
      <c r="F35" s="52" t="s">
        <v>273</v>
      </c>
      <c r="G35" s="78">
        <v>34.25</v>
      </c>
      <c r="H35" s="55"/>
      <c r="I35" s="55"/>
      <c r="J35" s="55"/>
      <c r="K35" s="55"/>
      <c r="L35" s="55"/>
      <c r="M35" s="55"/>
      <c r="N35" s="55"/>
      <c r="O35" s="55"/>
      <c r="P35" s="55" t="s">
        <v>520</v>
      </c>
      <c r="Q35" s="55"/>
      <c r="R35" s="55"/>
      <c r="S35" s="55"/>
      <c r="T35" s="55"/>
      <c r="U35" s="55"/>
      <c r="V35" s="55"/>
      <c r="W35" s="55"/>
    </row>
    <row r="36" spans="1:23" x14ac:dyDescent="0.25">
      <c r="A36" s="63">
        <v>14730</v>
      </c>
      <c r="B36" s="52" t="s">
        <v>447</v>
      </c>
      <c r="C36" s="52" t="s">
        <v>556</v>
      </c>
      <c r="D36" s="53">
        <v>23682</v>
      </c>
      <c r="E36" s="53">
        <v>25436</v>
      </c>
      <c r="F36" s="52" t="s">
        <v>275</v>
      </c>
      <c r="G36" s="78">
        <f>SUM(N36+T36)</f>
        <v>31</v>
      </c>
      <c r="H36" s="55"/>
      <c r="I36" s="55"/>
      <c r="J36" s="55"/>
      <c r="K36" s="55"/>
      <c r="L36" s="55"/>
      <c r="M36" s="55"/>
      <c r="N36" s="55" t="s">
        <v>42</v>
      </c>
      <c r="O36" s="55"/>
      <c r="P36" s="55"/>
      <c r="Q36" s="55"/>
      <c r="R36" s="55"/>
      <c r="S36" s="55"/>
      <c r="T36" s="55" t="s">
        <v>422</v>
      </c>
      <c r="U36" s="55"/>
      <c r="V36" s="55"/>
      <c r="W36" s="55"/>
    </row>
    <row r="37" spans="1:23" x14ac:dyDescent="0.25">
      <c r="A37" s="63">
        <v>14745</v>
      </c>
      <c r="B37" s="52" t="s">
        <v>78</v>
      </c>
      <c r="C37" s="52" t="s">
        <v>557</v>
      </c>
      <c r="D37" s="53">
        <v>23777</v>
      </c>
      <c r="E37" s="53">
        <v>25469</v>
      </c>
      <c r="F37" s="52" t="s">
        <v>129</v>
      </c>
      <c r="G37" s="78">
        <f>SUM(M37+N37)</f>
        <v>28.5</v>
      </c>
      <c r="H37" s="55"/>
      <c r="I37" s="55"/>
      <c r="J37" s="55"/>
      <c r="K37" s="55"/>
      <c r="L37" s="55"/>
      <c r="M37" s="55" t="s">
        <v>276</v>
      </c>
      <c r="N37" s="55" t="s">
        <v>43</v>
      </c>
      <c r="O37" s="55"/>
      <c r="P37" s="55"/>
      <c r="Q37" s="55"/>
      <c r="R37" s="55"/>
      <c r="S37" s="55"/>
      <c r="T37" s="55"/>
      <c r="U37" s="55"/>
      <c r="V37" s="55"/>
      <c r="W37" s="55"/>
    </row>
    <row r="38" spans="1:23" x14ac:dyDescent="0.25">
      <c r="A38" s="63">
        <v>14746</v>
      </c>
      <c r="B38" s="52" t="s">
        <v>97</v>
      </c>
      <c r="C38" s="52" t="s">
        <v>1371</v>
      </c>
      <c r="D38" s="53">
        <v>24364</v>
      </c>
      <c r="E38" s="53">
        <v>25627</v>
      </c>
      <c r="F38" s="52" t="s">
        <v>275</v>
      </c>
      <c r="G38" s="78">
        <f>SUM(N38+T38+V38)</f>
        <v>22.25</v>
      </c>
      <c r="H38" s="55"/>
      <c r="I38" s="55"/>
      <c r="J38" s="55"/>
      <c r="K38" s="55"/>
      <c r="L38" s="55"/>
      <c r="M38" s="55"/>
      <c r="N38" s="55" t="s">
        <v>786</v>
      </c>
      <c r="O38" s="55"/>
      <c r="P38" s="55"/>
      <c r="Q38" s="55"/>
      <c r="R38" s="55"/>
      <c r="S38" s="55"/>
      <c r="T38" s="55" t="s">
        <v>194</v>
      </c>
      <c r="U38" s="55"/>
      <c r="V38" s="55" t="s">
        <v>60</v>
      </c>
      <c r="W38" s="55"/>
    </row>
    <row r="39" spans="1:23" x14ac:dyDescent="0.25">
      <c r="A39" s="63">
        <v>14759</v>
      </c>
      <c r="B39" s="52" t="s">
        <v>89</v>
      </c>
      <c r="C39" s="52" t="s">
        <v>582</v>
      </c>
      <c r="D39" s="53">
        <v>24027</v>
      </c>
      <c r="E39" s="53">
        <v>25819</v>
      </c>
      <c r="F39" s="52" t="s">
        <v>275</v>
      </c>
      <c r="G39" s="78">
        <f>SUM(N39+O39+T39+V39)</f>
        <v>43.75</v>
      </c>
      <c r="H39" s="55"/>
      <c r="I39" s="55"/>
      <c r="J39" s="55"/>
      <c r="K39" s="55"/>
      <c r="L39" s="55"/>
      <c r="M39" s="55"/>
      <c r="N39" s="55" t="s">
        <v>75</v>
      </c>
      <c r="O39" s="55" t="s">
        <v>12</v>
      </c>
      <c r="P39" s="55"/>
      <c r="Q39" s="55"/>
      <c r="R39" s="55"/>
      <c r="S39" s="55"/>
      <c r="T39" s="55" t="s">
        <v>147</v>
      </c>
      <c r="U39" s="55"/>
      <c r="V39" s="55" t="s">
        <v>495</v>
      </c>
      <c r="W39" s="55"/>
    </row>
    <row r="40" spans="1:23" x14ac:dyDescent="0.25">
      <c r="A40" s="63">
        <v>14760</v>
      </c>
      <c r="B40" s="52" t="s">
        <v>89</v>
      </c>
      <c r="C40" s="52" t="s">
        <v>555</v>
      </c>
      <c r="D40" s="53">
        <v>24527</v>
      </c>
      <c r="E40" s="53">
        <v>26107</v>
      </c>
      <c r="F40" s="52" t="s">
        <v>275</v>
      </c>
      <c r="G40" s="78">
        <f>SUM(H40+N40+P40+Q40+T40)</f>
        <v>166.5</v>
      </c>
      <c r="H40" s="55" t="s">
        <v>321</v>
      </c>
      <c r="I40" s="55"/>
      <c r="J40" s="55"/>
      <c r="K40" s="55"/>
      <c r="L40" s="55"/>
      <c r="M40" s="55"/>
      <c r="N40" s="55" t="s">
        <v>158</v>
      </c>
      <c r="O40" s="55"/>
      <c r="P40" s="55" t="s">
        <v>427</v>
      </c>
      <c r="Q40" s="55" t="s">
        <v>42</v>
      </c>
      <c r="R40" s="55"/>
      <c r="S40" s="55"/>
      <c r="T40" s="55" t="s">
        <v>529</v>
      </c>
      <c r="U40" s="55"/>
      <c r="V40" s="55"/>
      <c r="W40" s="55"/>
    </row>
    <row r="41" spans="1:23" x14ac:dyDescent="0.25">
      <c r="A41" s="63">
        <v>14761</v>
      </c>
      <c r="B41" s="52" t="s">
        <v>87</v>
      </c>
      <c r="C41" s="52" t="s">
        <v>558</v>
      </c>
      <c r="D41" s="53">
        <v>23714</v>
      </c>
      <c r="E41" s="53">
        <v>25473</v>
      </c>
      <c r="F41" s="52" t="s">
        <v>275</v>
      </c>
      <c r="G41" s="78">
        <f>SUM(H41+N41+O41+S41+T41)</f>
        <v>92.75</v>
      </c>
      <c r="H41" s="55" t="s">
        <v>405</v>
      </c>
      <c r="I41" s="55"/>
      <c r="J41" s="55"/>
      <c r="K41" s="55"/>
      <c r="L41" s="55"/>
      <c r="M41" s="55"/>
      <c r="N41" s="55" t="s">
        <v>57</v>
      </c>
      <c r="O41" s="55" t="s">
        <v>194</v>
      </c>
      <c r="P41" s="55"/>
      <c r="Q41" s="55"/>
      <c r="R41" s="55"/>
      <c r="S41" s="55" t="s">
        <v>325</v>
      </c>
      <c r="T41" s="55" t="s">
        <v>529</v>
      </c>
      <c r="U41" s="55"/>
      <c r="V41" s="55"/>
      <c r="W41" s="55"/>
    </row>
    <row r="42" spans="1:23" x14ac:dyDescent="0.25">
      <c r="A42" s="63">
        <v>14762</v>
      </c>
      <c r="B42" s="52" t="s">
        <v>97</v>
      </c>
      <c r="C42" s="52" t="s">
        <v>1393</v>
      </c>
      <c r="D42" s="53">
        <v>24364</v>
      </c>
      <c r="E42" s="53">
        <v>0</v>
      </c>
      <c r="F42" s="52" t="s">
        <v>130</v>
      </c>
      <c r="G42" s="78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s="63">
        <v>14763</v>
      </c>
      <c r="B43" s="52" t="s">
        <v>101</v>
      </c>
      <c r="C43" s="52" t="s">
        <v>771</v>
      </c>
      <c r="D43" s="53">
        <v>23807</v>
      </c>
      <c r="E43" s="53">
        <v>27625</v>
      </c>
      <c r="F43" s="52" t="s">
        <v>275</v>
      </c>
      <c r="G43" s="78">
        <f>SUM(H43+N43+Q43+T43+V43)</f>
        <v>163.75</v>
      </c>
      <c r="H43" s="55" t="s">
        <v>571</v>
      </c>
      <c r="I43" s="55"/>
      <c r="J43" s="55"/>
      <c r="K43" s="55"/>
      <c r="L43" s="55"/>
      <c r="M43" s="55"/>
      <c r="N43" s="55" t="s">
        <v>205</v>
      </c>
      <c r="O43" s="55"/>
      <c r="P43" s="55"/>
      <c r="Q43" s="55" t="s">
        <v>75</v>
      </c>
      <c r="R43" s="55"/>
      <c r="S43" s="55"/>
      <c r="T43" s="55" t="s">
        <v>598</v>
      </c>
      <c r="U43" s="55"/>
      <c r="V43" s="55" t="s">
        <v>133</v>
      </c>
      <c r="W43" s="55"/>
    </row>
    <row r="44" spans="1:23" x14ac:dyDescent="0.25">
      <c r="A44" s="63">
        <v>14794</v>
      </c>
      <c r="B44" s="52" t="s">
        <v>546</v>
      </c>
      <c r="C44" s="52" t="s">
        <v>559</v>
      </c>
      <c r="D44" s="53">
        <v>23868</v>
      </c>
      <c r="E44" s="53">
        <v>25529</v>
      </c>
      <c r="F44" s="52" t="s">
        <v>275</v>
      </c>
      <c r="G44" s="78">
        <v>41.25</v>
      </c>
      <c r="H44" s="55"/>
      <c r="I44" s="55"/>
      <c r="J44" s="55"/>
      <c r="K44" s="55"/>
      <c r="L44" s="55"/>
      <c r="M44" s="55"/>
      <c r="N44" s="55" t="s">
        <v>16</v>
      </c>
      <c r="O44" s="55"/>
      <c r="P44" s="55"/>
      <c r="Q44" s="55"/>
      <c r="R44" s="55"/>
      <c r="S44" s="55"/>
      <c r="T44" s="55"/>
      <c r="U44" s="55"/>
      <c r="V44" s="55"/>
      <c r="W44" s="55"/>
    </row>
    <row r="45" spans="1:23" x14ac:dyDescent="0.25">
      <c r="A45" s="63">
        <v>14800</v>
      </c>
      <c r="B45" s="52" t="s">
        <v>97</v>
      </c>
      <c r="C45" s="52" t="s">
        <v>560</v>
      </c>
      <c r="D45" s="53">
        <v>23907</v>
      </c>
      <c r="E45" s="53">
        <v>0</v>
      </c>
      <c r="F45" s="52" t="s">
        <v>273</v>
      </c>
      <c r="G45" s="78">
        <f>SUM(O45+S45+V45)</f>
        <v>13.75</v>
      </c>
      <c r="H45" s="55"/>
      <c r="I45" s="55"/>
      <c r="J45" s="55"/>
      <c r="K45" s="55"/>
      <c r="L45" s="55"/>
      <c r="M45" s="55"/>
      <c r="N45" s="55"/>
      <c r="O45" s="55" t="s">
        <v>414</v>
      </c>
      <c r="P45" s="55"/>
      <c r="Q45" s="55"/>
      <c r="R45" s="55"/>
      <c r="S45" s="55" t="s">
        <v>134</v>
      </c>
      <c r="T45" s="55"/>
      <c r="U45" s="55"/>
      <c r="V45" s="55" t="s">
        <v>158</v>
      </c>
      <c r="W45" s="55"/>
    </row>
    <row r="46" spans="1:23" x14ac:dyDescent="0.25">
      <c r="A46" s="63">
        <v>14801</v>
      </c>
      <c r="B46" s="52" t="s">
        <v>97</v>
      </c>
      <c r="C46" s="52" t="s">
        <v>1363</v>
      </c>
      <c r="D46" s="53">
        <v>23822</v>
      </c>
      <c r="E46" s="53">
        <v>25535</v>
      </c>
      <c r="F46" s="52" t="s">
        <v>275</v>
      </c>
      <c r="G46" s="78">
        <f>SUM(N46+S46+T46)</f>
        <v>36.5</v>
      </c>
      <c r="H46" s="55"/>
      <c r="I46" s="55"/>
      <c r="J46" s="55"/>
      <c r="K46" s="55"/>
      <c r="L46" s="55"/>
      <c r="M46" s="55"/>
      <c r="N46" s="55" t="s">
        <v>175</v>
      </c>
      <c r="O46" s="55"/>
      <c r="P46" s="55"/>
      <c r="Q46" s="55"/>
      <c r="R46" s="55"/>
      <c r="S46" s="55" t="s">
        <v>315</v>
      </c>
      <c r="T46" s="55" t="s">
        <v>162</v>
      </c>
      <c r="U46" s="55"/>
      <c r="V46" s="55"/>
      <c r="W46" s="55"/>
    </row>
    <row r="47" spans="1:23" x14ac:dyDescent="0.25">
      <c r="A47" s="63">
        <v>14802</v>
      </c>
      <c r="B47" s="52" t="s">
        <v>77</v>
      </c>
      <c r="C47" s="52" t="s">
        <v>562</v>
      </c>
      <c r="D47" s="53">
        <v>23823</v>
      </c>
      <c r="E47" s="53">
        <v>25547</v>
      </c>
      <c r="F47" s="52" t="s">
        <v>275</v>
      </c>
      <c r="G47" s="78"/>
      <c r="H47" s="55"/>
      <c r="I47" s="55"/>
      <c r="J47" s="55"/>
      <c r="K47" s="55"/>
      <c r="L47" s="55"/>
      <c r="M47" s="55"/>
      <c r="N47" s="56"/>
      <c r="O47" s="55" t="s">
        <v>319</v>
      </c>
      <c r="P47" s="55"/>
      <c r="Q47" s="55"/>
      <c r="R47" s="55"/>
      <c r="S47" s="55" t="s">
        <v>43</v>
      </c>
      <c r="T47" s="55"/>
      <c r="U47" s="55"/>
      <c r="V47" s="55"/>
      <c r="W47" s="55"/>
    </row>
    <row r="48" spans="1:23" x14ac:dyDescent="0.25">
      <c r="A48" s="63">
        <v>14808</v>
      </c>
      <c r="B48" s="52" t="s">
        <v>78</v>
      </c>
      <c r="C48" s="52" t="s">
        <v>563</v>
      </c>
      <c r="D48" s="53">
        <v>0</v>
      </c>
      <c r="E48" s="53">
        <v>0</v>
      </c>
      <c r="F48" s="52" t="s">
        <v>273</v>
      </c>
      <c r="G48" s="78">
        <f>SUM(N48+S48)</f>
        <v>24</v>
      </c>
      <c r="H48" s="55"/>
      <c r="I48" s="55"/>
      <c r="J48" s="55"/>
      <c r="K48" s="55"/>
      <c r="L48" s="55"/>
      <c r="M48" s="55"/>
      <c r="N48" s="55" t="s">
        <v>154</v>
      </c>
      <c r="O48" s="55"/>
      <c r="P48" s="55"/>
      <c r="Q48" s="55"/>
      <c r="R48" s="55"/>
      <c r="S48" s="55" t="s">
        <v>150</v>
      </c>
      <c r="T48" s="55"/>
      <c r="U48" s="55"/>
      <c r="V48" s="55"/>
      <c r="W48" s="55"/>
    </row>
    <row r="49" spans="1:23" x14ac:dyDescent="0.25">
      <c r="A49" s="63">
        <v>14819</v>
      </c>
      <c r="B49" s="52" t="s">
        <v>78</v>
      </c>
      <c r="C49" s="52" t="s">
        <v>772</v>
      </c>
      <c r="D49" s="53">
        <v>24943</v>
      </c>
      <c r="E49" s="53">
        <v>27250</v>
      </c>
      <c r="F49" s="52" t="s">
        <v>275</v>
      </c>
      <c r="G49" s="78">
        <f>SUM(N49+O49+P49+T49)</f>
        <v>159.75</v>
      </c>
      <c r="H49" s="55"/>
      <c r="I49" s="55"/>
      <c r="J49" s="55"/>
      <c r="K49" s="55"/>
      <c r="L49" s="55"/>
      <c r="M49" s="55"/>
      <c r="N49" s="55" t="s">
        <v>338</v>
      </c>
      <c r="O49" s="55" t="s">
        <v>56</v>
      </c>
      <c r="P49" s="55" t="s">
        <v>599</v>
      </c>
      <c r="Q49" s="55"/>
      <c r="R49" s="55"/>
      <c r="S49" s="55"/>
      <c r="T49" s="55" t="s">
        <v>44</v>
      </c>
      <c r="U49" s="55"/>
      <c r="V49" s="55"/>
      <c r="W49" s="55"/>
    </row>
    <row r="50" spans="1:23" x14ac:dyDescent="0.25">
      <c r="A50" s="63">
        <v>14820</v>
      </c>
      <c r="B50" s="52" t="s">
        <v>90</v>
      </c>
      <c r="C50" s="52" t="s">
        <v>564</v>
      </c>
      <c r="D50" s="53">
        <v>23828</v>
      </c>
      <c r="E50" s="53">
        <v>25565</v>
      </c>
      <c r="F50" s="52" t="s">
        <v>275</v>
      </c>
      <c r="G50" s="78">
        <f>SUM(Q50+V50)</f>
        <v>80.5</v>
      </c>
      <c r="H50" s="55"/>
      <c r="I50" s="55"/>
      <c r="J50" s="55"/>
      <c r="K50" s="55"/>
      <c r="L50" s="55"/>
      <c r="M50" s="55"/>
      <c r="N50" s="55"/>
      <c r="O50" s="55"/>
      <c r="P50" s="55"/>
      <c r="Q50" s="55" t="s">
        <v>158</v>
      </c>
      <c r="R50" s="55"/>
      <c r="S50" s="55"/>
      <c r="T50" s="55"/>
      <c r="U50" s="55"/>
      <c r="V50" s="55" t="s">
        <v>1430</v>
      </c>
      <c r="W50" s="55"/>
    </row>
    <row r="51" spans="1:23" x14ac:dyDescent="0.25">
      <c r="A51" s="63">
        <v>14827</v>
      </c>
      <c r="B51" s="52" t="s">
        <v>102</v>
      </c>
      <c r="C51" s="52" t="s">
        <v>773</v>
      </c>
      <c r="D51" s="53">
        <v>24016</v>
      </c>
      <c r="E51" s="53">
        <v>25620</v>
      </c>
      <c r="F51" s="52" t="s">
        <v>275</v>
      </c>
      <c r="G51" s="78">
        <f>SUM(N51+S51)</f>
        <v>10</v>
      </c>
      <c r="H51" s="55"/>
      <c r="I51" s="55"/>
      <c r="J51" s="55"/>
      <c r="K51" s="55"/>
      <c r="L51" s="55"/>
      <c r="M51" s="55"/>
      <c r="N51" s="55" t="s">
        <v>174</v>
      </c>
      <c r="O51" s="55"/>
      <c r="P51" s="55"/>
      <c r="Q51" s="55"/>
      <c r="R51" s="55"/>
      <c r="S51" s="55" t="s">
        <v>44</v>
      </c>
      <c r="T51" s="55"/>
      <c r="U51" s="55"/>
      <c r="V51" s="55"/>
      <c r="W51" s="55"/>
    </row>
    <row r="52" spans="1:23" x14ac:dyDescent="0.25">
      <c r="A52" s="63">
        <v>14841</v>
      </c>
      <c r="B52" s="52" t="s">
        <v>545</v>
      </c>
      <c r="C52" s="52" t="s">
        <v>1373</v>
      </c>
      <c r="D52" s="53">
        <v>24755</v>
      </c>
      <c r="E52" s="53">
        <v>26752</v>
      </c>
      <c r="F52" s="52" t="s">
        <v>275</v>
      </c>
      <c r="G52" s="78">
        <f>SUM(J52+L52+N52+P52+S52+T52)</f>
        <v>326.5</v>
      </c>
      <c r="H52" s="55"/>
      <c r="I52" s="55"/>
      <c r="J52" s="55" t="s">
        <v>142</v>
      </c>
      <c r="K52" s="55"/>
      <c r="L52" s="55" t="s">
        <v>147</v>
      </c>
      <c r="M52" s="55"/>
      <c r="N52" s="55" t="s">
        <v>346</v>
      </c>
      <c r="O52" s="55"/>
      <c r="P52" s="55" t="s">
        <v>600</v>
      </c>
      <c r="Q52" s="55"/>
      <c r="R52" s="55"/>
      <c r="S52" s="55" t="s">
        <v>601</v>
      </c>
      <c r="T52" s="55" t="s">
        <v>133</v>
      </c>
      <c r="U52" s="55"/>
      <c r="V52" s="55"/>
      <c r="W52" s="55"/>
    </row>
    <row r="53" spans="1:23" x14ac:dyDescent="0.25">
      <c r="A53" s="63">
        <v>14876</v>
      </c>
      <c r="B53" s="52" t="s">
        <v>445</v>
      </c>
      <c r="C53" s="52" t="s">
        <v>774</v>
      </c>
      <c r="D53" s="53">
        <v>0</v>
      </c>
      <c r="E53" s="53">
        <v>0</v>
      </c>
      <c r="F53" s="52" t="s">
        <v>273</v>
      </c>
      <c r="G53" s="78">
        <v>28.5</v>
      </c>
      <c r="H53" s="55"/>
      <c r="I53" s="55"/>
      <c r="J53" s="55"/>
      <c r="K53" s="55"/>
      <c r="L53" s="55"/>
      <c r="M53" s="55"/>
      <c r="N53" s="55"/>
      <c r="O53" s="55"/>
      <c r="P53" s="55" t="s">
        <v>422</v>
      </c>
      <c r="Q53" s="55"/>
      <c r="R53" s="55"/>
      <c r="S53" s="55"/>
      <c r="T53" s="55"/>
      <c r="U53" s="55"/>
      <c r="V53" s="55"/>
      <c r="W53" s="55"/>
    </row>
    <row r="54" spans="1:23" x14ac:dyDescent="0.25">
      <c r="A54" s="63">
        <v>14915</v>
      </c>
      <c r="B54" s="52" t="s">
        <v>540</v>
      </c>
      <c r="C54" s="52" t="s">
        <v>561</v>
      </c>
      <c r="D54" s="53">
        <v>24149</v>
      </c>
      <c r="E54" s="53">
        <v>25694</v>
      </c>
      <c r="F54" s="52" t="s">
        <v>275</v>
      </c>
      <c r="G54" s="78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</row>
    <row r="55" spans="1:23" x14ac:dyDescent="0.25">
      <c r="A55" s="63">
        <v>14916</v>
      </c>
      <c r="B55" s="52" t="s">
        <v>540</v>
      </c>
      <c r="C55" s="52" t="s">
        <v>775</v>
      </c>
      <c r="D55" s="53">
        <v>24924</v>
      </c>
      <c r="E55" s="53">
        <v>27591</v>
      </c>
      <c r="F55" s="52" t="s">
        <v>275</v>
      </c>
      <c r="G55" s="78">
        <f>SUM(L55+N55+Q55+T55)</f>
        <v>61.75</v>
      </c>
      <c r="H55" s="55"/>
      <c r="I55" s="55"/>
      <c r="J55" s="55"/>
      <c r="K55" s="55"/>
      <c r="L55" s="55" t="s">
        <v>14</v>
      </c>
      <c r="M55" s="55"/>
      <c r="N55" s="55" t="s">
        <v>422</v>
      </c>
      <c r="O55" s="55"/>
      <c r="P55" s="55"/>
      <c r="Q55" s="55" t="s">
        <v>36</v>
      </c>
      <c r="R55" s="55"/>
      <c r="S55" s="55"/>
      <c r="T55" s="55" t="s">
        <v>35</v>
      </c>
      <c r="U55" s="55"/>
      <c r="V55" s="55"/>
      <c r="W55" s="55"/>
    </row>
    <row r="56" spans="1:23" x14ac:dyDescent="0.25">
      <c r="A56" s="63">
        <v>14917</v>
      </c>
      <c r="B56" s="52" t="s">
        <v>89</v>
      </c>
      <c r="C56" s="52" t="s">
        <v>1396</v>
      </c>
      <c r="D56" s="53">
        <v>24528</v>
      </c>
      <c r="E56" s="53">
        <v>26108</v>
      </c>
      <c r="F56" s="52" t="s">
        <v>275</v>
      </c>
      <c r="G56" s="78">
        <f>SUM(H56+J56+N56+P56+T56)</f>
        <v>177.2</v>
      </c>
      <c r="H56" s="55" t="s">
        <v>441</v>
      </c>
      <c r="I56" s="55"/>
      <c r="J56" s="55" t="s">
        <v>36</v>
      </c>
      <c r="K56" s="55"/>
      <c r="L56" s="55"/>
      <c r="M56" s="55"/>
      <c r="N56" s="55" t="s">
        <v>602</v>
      </c>
      <c r="O56" s="55"/>
      <c r="P56" s="55" t="s">
        <v>603</v>
      </c>
      <c r="Q56" s="55"/>
      <c r="R56" s="55"/>
      <c r="S56" s="55"/>
      <c r="T56" s="55" t="s">
        <v>176</v>
      </c>
      <c r="U56" s="55"/>
      <c r="V56" s="55"/>
      <c r="W56" s="55"/>
    </row>
    <row r="57" spans="1:23" x14ac:dyDescent="0.25">
      <c r="A57" s="63">
        <v>14921</v>
      </c>
      <c r="B57" s="52" t="s">
        <v>78</v>
      </c>
      <c r="C57" s="52" t="s">
        <v>566</v>
      </c>
      <c r="D57" s="53">
        <v>24166</v>
      </c>
      <c r="E57" s="53">
        <v>25709</v>
      </c>
      <c r="F57" s="52" t="s">
        <v>273</v>
      </c>
      <c r="G57" s="78">
        <v>3.5</v>
      </c>
      <c r="H57" s="55"/>
      <c r="I57" s="55"/>
      <c r="J57" s="55"/>
      <c r="K57" s="55"/>
      <c r="L57" s="55"/>
      <c r="M57" s="55"/>
      <c r="N57" s="55"/>
      <c r="O57" s="55"/>
      <c r="P57" s="55" t="s">
        <v>147</v>
      </c>
      <c r="Q57" s="55"/>
      <c r="R57" s="55"/>
      <c r="S57" s="55"/>
      <c r="T57" s="55"/>
      <c r="U57" s="55"/>
      <c r="V57" s="55"/>
      <c r="W57" s="55"/>
    </row>
    <row r="58" spans="1:23" x14ac:dyDescent="0.25">
      <c r="A58" s="63">
        <v>14922</v>
      </c>
      <c r="B58" s="52" t="s">
        <v>547</v>
      </c>
      <c r="C58" s="52" t="s">
        <v>776</v>
      </c>
      <c r="D58" s="53">
        <v>24626</v>
      </c>
      <c r="E58" s="53">
        <v>26062</v>
      </c>
      <c r="F58" s="52" t="s">
        <v>275</v>
      </c>
      <c r="G58" s="78">
        <f>SUM(H58+N58+T58)</f>
        <v>327.75</v>
      </c>
      <c r="H58" s="55" t="s">
        <v>289</v>
      </c>
      <c r="I58" s="55"/>
      <c r="J58" s="55"/>
      <c r="K58" s="55"/>
      <c r="L58" s="55"/>
      <c r="M58" s="55"/>
      <c r="N58" s="55" t="s">
        <v>1457</v>
      </c>
      <c r="O58" s="55"/>
      <c r="P58" s="55"/>
      <c r="Q58" s="55"/>
      <c r="R58" s="55"/>
      <c r="S58" s="55"/>
      <c r="T58" s="55" t="s">
        <v>170</v>
      </c>
      <c r="U58" s="55"/>
      <c r="V58" s="55"/>
      <c r="W58" s="55"/>
    </row>
    <row r="59" spans="1:23" x14ac:dyDescent="0.25">
      <c r="A59" s="63">
        <v>14923</v>
      </c>
      <c r="B59" s="52" t="s">
        <v>87</v>
      </c>
      <c r="C59" s="52" t="s">
        <v>777</v>
      </c>
      <c r="D59" s="53">
        <v>24692</v>
      </c>
      <c r="E59" s="53">
        <v>0</v>
      </c>
      <c r="F59" s="52" t="s">
        <v>570</v>
      </c>
      <c r="G59" s="78">
        <f>SUM(N59+P59)</f>
        <v>135.75</v>
      </c>
      <c r="H59" s="55"/>
      <c r="I59" s="55"/>
      <c r="J59" s="55"/>
      <c r="K59" s="55"/>
      <c r="L59" s="55"/>
      <c r="M59" s="55"/>
      <c r="N59" s="55" t="s">
        <v>143</v>
      </c>
      <c r="O59" s="55"/>
      <c r="P59" s="55" t="s">
        <v>604</v>
      </c>
      <c r="Q59" s="55"/>
      <c r="R59" s="55"/>
      <c r="S59" s="55"/>
      <c r="T59" s="55"/>
      <c r="U59" s="55"/>
      <c r="V59" s="55"/>
      <c r="W59" s="55"/>
    </row>
    <row r="60" spans="1:23" x14ac:dyDescent="0.25">
      <c r="A60" s="63">
        <v>14924</v>
      </c>
      <c r="B60" s="52" t="s">
        <v>103</v>
      </c>
      <c r="C60" s="52" t="s">
        <v>565</v>
      </c>
      <c r="D60" s="53">
        <v>24229</v>
      </c>
      <c r="E60" s="53">
        <v>25737</v>
      </c>
      <c r="F60" s="52" t="s">
        <v>273</v>
      </c>
      <c r="G60" s="78">
        <v>3.25</v>
      </c>
      <c r="H60" s="55"/>
      <c r="I60" s="55"/>
      <c r="J60" s="55"/>
      <c r="K60" s="55"/>
      <c r="L60" s="55" t="s">
        <v>414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</row>
    <row r="61" spans="1:23" x14ac:dyDescent="0.25">
      <c r="A61" s="63">
        <v>14927</v>
      </c>
      <c r="B61" s="52" t="s">
        <v>539</v>
      </c>
      <c r="C61" s="52" t="s">
        <v>567</v>
      </c>
      <c r="D61" s="53">
        <v>24037</v>
      </c>
      <c r="E61" s="53">
        <v>25672</v>
      </c>
      <c r="F61" s="52" t="s">
        <v>275</v>
      </c>
      <c r="G61" s="78">
        <f>SUM(H61+I61+M61+N61+O61+Q61+R61+V61+W61)</f>
        <v>582.25</v>
      </c>
      <c r="H61" s="55" t="s">
        <v>441</v>
      </c>
      <c r="I61" s="55" t="s">
        <v>607</v>
      </c>
      <c r="J61" s="55"/>
      <c r="K61" s="55"/>
      <c r="L61" s="55"/>
      <c r="M61" s="55" t="s">
        <v>580</v>
      </c>
      <c r="N61" s="55" t="s">
        <v>606</v>
      </c>
      <c r="O61" s="55" t="s">
        <v>605</v>
      </c>
      <c r="P61" s="55"/>
      <c r="Q61" s="55" t="s">
        <v>284</v>
      </c>
      <c r="R61" s="55" t="s">
        <v>288</v>
      </c>
      <c r="S61" s="55"/>
      <c r="T61" s="55"/>
      <c r="U61" s="55"/>
      <c r="V61" s="55" t="s">
        <v>397</v>
      </c>
      <c r="W61" s="55" t="s">
        <v>134</v>
      </c>
    </row>
    <row r="62" spans="1:23" x14ac:dyDescent="0.25">
      <c r="A62" s="63">
        <v>14934</v>
      </c>
      <c r="B62" s="52" t="s">
        <v>78</v>
      </c>
      <c r="C62" s="52" t="s">
        <v>568</v>
      </c>
      <c r="D62" s="53">
        <v>24536</v>
      </c>
      <c r="E62" s="53">
        <v>26257</v>
      </c>
      <c r="F62" s="52" t="s">
        <v>275</v>
      </c>
      <c r="G62" s="78">
        <v>16</v>
      </c>
      <c r="H62" s="55"/>
      <c r="I62" s="55"/>
      <c r="J62" s="55"/>
      <c r="K62" s="55"/>
      <c r="L62" s="55"/>
      <c r="M62" s="55"/>
      <c r="N62" s="55" t="s">
        <v>14</v>
      </c>
      <c r="O62" s="55"/>
      <c r="P62" s="55"/>
      <c r="Q62" s="55"/>
      <c r="R62" s="55"/>
      <c r="S62" s="55"/>
      <c r="T62" s="55"/>
      <c r="U62" s="55"/>
      <c r="V62" s="55"/>
      <c r="W62" s="55"/>
    </row>
    <row r="63" spans="1:23" x14ac:dyDescent="0.25">
      <c r="D63" s="50"/>
      <c r="E63" s="50"/>
    </row>
  </sheetData>
  <mergeCells count="23">
    <mergeCell ref="V3:V4"/>
    <mergeCell ref="W3:W4"/>
    <mergeCell ref="R3:R4"/>
    <mergeCell ref="S3:S4"/>
    <mergeCell ref="T3:T4"/>
    <mergeCell ref="U3:U4"/>
    <mergeCell ref="Q3:Q4"/>
    <mergeCell ref="L3:L4"/>
    <mergeCell ref="M3:M4"/>
    <mergeCell ref="N3:N4"/>
    <mergeCell ref="O3:O4"/>
    <mergeCell ref="P3:P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ignoredErrors>
    <ignoredError sqref="H6:M6 T5 H9:M19 H7:M7 S7:U7 H8:M8 R8:U8 H21:M22 H20:M20 R20:U20 H24:M24 H23:M23 R23:U23 H26:M26 H25:M25 U25 H28:M28 H27:M27 R27:U27 H30:M39 H29:M29 R29:U29 J41:M49 J40:M40 J51:M62 J50:M50 R50:U50 R40:U40 R6:U6 R9:U19 R21:U22 R24:U24 R26:S26 R25 R28:U28 R30:U39 R41:U49 R51:U62 N50:P50 N51:Q57 O40:P40 N41:Q49 N29:P29 N30:Q38 O27:Q27 N28:Q28 N25:Q25 N26:Q26 O23:Q23 N24:Q24 N20:P20 N21:Q21 O8:P8 N7:P7 N9:Q19 N6:Q6 N5:Q5 N8 Q20 Q7 Q8 N23 N27 Q29 N39:N40 Q50 Q40 H50:I50 H51:I62 H40:I40 H41:I49 V5:W57 V59:W60 V58:W58 N58:Q62 G11 O22:Q22 U26 G34 O39:Q39 V62:W62 V6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"/>
  <sheetViews>
    <sheetView workbookViewId="0">
      <selection activeCell="A3" sqref="A3:A4"/>
    </sheetView>
  </sheetViews>
  <sheetFormatPr baseColWidth="10" defaultRowHeight="15" x14ac:dyDescent="0.25"/>
  <cols>
    <col min="1" max="1" width="9.5703125" customWidth="1"/>
    <col min="2" max="2" width="48.28515625" customWidth="1"/>
    <col min="3" max="3" width="105.85546875" customWidth="1"/>
    <col min="4" max="4" width="20.7109375" customWidth="1"/>
    <col min="5" max="5" width="17.28515625" customWidth="1"/>
    <col min="6" max="6" width="21.7109375" customWidth="1"/>
    <col min="7" max="7" width="20.5703125" customWidth="1"/>
    <col min="8" max="8" width="24" customWidth="1"/>
    <col min="9" max="10" width="19.7109375" customWidth="1"/>
    <col min="11" max="11" width="21.140625" customWidth="1"/>
    <col min="12" max="12" width="19.85546875" customWidth="1"/>
    <col min="13" max="13" width="21.28515625" customWidth="1"/>
    <col min="14" max="14" width="22" customWidth="1"/>
    <col min="15" max="15" width="21.42578125" customWidth="1"/>
    <col min="16" max="16" width="21.7109375" customWidth="1"/>
    <col min="17" max="17" width="21" customWidth="1"/>
    <col min="18" max="18" width="22.140625" customWidth="1"/>
    <col min="19" max="19" width="22" customWidth="1"/>
    <col min="20" max="20" width="20.5703125" customWidth="1"/>
    <col min="21" max="21" width="23.28515625" customWidth="1"/>
    <col min="22" max="22" width="21.28515625" customWidth="1"/>
    <col min="23" max="23" width="20.7109375" customWidth="1"/>
  </cols>
  <sheetData>
    <row r="2" spans="1:22" ht="15.75" thickBot="1" x14ac:dyDescent="0.3">
      <c r="K2" s="4"/>
      <c r="L2" s="4"/>
      <c r="M2" s="5" t="s">
        <v>33</v>
      </c>
      <c r="N2" s="5"/>
      <c r="O2" s="6"/>
    </row>
    <row r="3" spans="1:22" ht="15" customHeight="1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23</v>
      </c>
      <c r="M3" s="101" t="s">
        <v>24</v>
      </c>
      <c r="N3" s="101" t="s">
        <v>25</v>
      </c>
      <c r="O3" s="88" t="s">
        <v>27</v>
      </c>
      <c r="P3" s="88" t="s">
        <v>48</v>
      </c>
      <c r="Q3" s="88" t="s">
        <v>30</v>
      </c>
      <c r="R3" s="88" t="s">
        <v>51</v>
      </c>
      <c r="S3" s="88" t="s">
        <v>52</v>
      </c>
      <c r="T3" s="88" t="s">
        <v>31</v>
      </c>
      <c r="U3" s="88" t="s">
        <v>32</v>
      </c>
      <c r="V3" s="88" t="s">
        <v>1403</v>
      </c>
    </row>
    <row r="4" spans="1:22" x14ac:dyDescent="0.25">
      <c r="A4" s="103"/>
      <c r="B4" s="105"/>
      <c r="C4" s="106"/>
      <c r="D4" s="99"/>
      <c r="E4" s="108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25">
      <c r="A5" s="63">
        <v>14980</v>
      </c>
      <c r="B5" s="52" t="s">
        <v>217</v>
      </c>
      <c r="C5" s="52" t="s">
        <v>621</v>
      </c>
      <c r="D5" s="53">
        <v>24947</v>
      </c>
      <c r="E5" s="53">
        <v>0</v>
      </c>
      <c r="F5" s="52" t="s">
        <v>275</v>
      </c>
      <c r="G5" s="78">
        <f>SUM(H5+L5+N5+Q5+S5+T5)</f>
        <v>51</v>
      </c>
      <c r="H5" s="55" t="s">
        <v>75</v>
      </c>
      <c r="I5" s="55"/>
      <c r="J5" s="55"/>
      <c r="K5" s="55"/>
      <c r="L5" s="55" t="s">
        <v>134</v>
      </c>
      <c r="M5" s="55"/>
      <c r="N5" s="55" t="s">
        <v>67</v>
      </c>
      <c r="O5" s="55"/>
      <c r="P5" s="55"/>
      <c r="Q5" s="55" t="s">
        <v>132</v>
      </c>
      <c r="R5" s="55"/>
      <c r="S5" s="55" t="s">
        <v>159</v>
      </c>
      <c r="T5" s="55" t="s">
        <v>36</v>
      </c>
      <c r="U5" s="55"/>
      <c r="V5" s="55"/>
    </row>
    <row r="6" spans="1:22" x14ac:dyDescent="0.25">
      <c r="A6" s="63">
        <v>14981</v>
      </c>
      <c r="B6" s="52" t="s">
        <v>107</v>
      </c>
      <c r="C6" s="52" t="s">
        <v>622</v>
      </c>
      <c r="D6" s="53">
        <v>24516</v>
      </c>
      <c r="E6" s="53">
        <v>122883</v>
      </c>
      <c r="F6" s="52" t="s">
        <v>275</v>
      </c>
      <c r="G6" s="78">
        <f>SUM(N6+Q6+T6)</f>
        <v>150</v>
      </c>
      <c r="H6" s="55"/>
      <c r="I6" s="55"/>
      <c r="J6" s="55"/>
      <c r="K6" s="55"/>
      <c r="L6" s="55"/>
      <c r="M6" s="55"/>
      <c r="N6" s="55" t="s">
        <v>56</v>
      </c>
      <c r="O6" s="55"/>
      <c r="P6" s="55"/>
      <c r="Q6" s="55" t="s">
        <v>670</v>
      </c>
      <c r="R6" s="55"/>
      <c r="S6" s="55"/>
      <c r="T6" s="55" t="s">
        <v>669</v>
      </c>
      <c r="U6" s="55"/>
      <c r="V6" s="55"/>
    </row>
    <row r="7" spans="1:22" x14ac:dyDescent="0.25">
      <c r="A7" s="63">
        <v>14984</v>
      </c>
      <c r="B7" s="52" t="s">
        <v>542</v>
      </c>
      <c r="C7" s="52" t="s">
        <v>623</v>
      </c>
      <c r="D7" s="53">
        <v>25034</v>
      </c>
      <c r="E7" s="53">
        <v>0</v>
      </c>
      <c r="F7" s="52" t="s">
        <v>608</v>
      </c>
      <c r="G7" s="78">
        <f>SUM(N7+P7)</f>
        <v>77.5</v>
      </c>
      <c r="H7" s="55"/>
      <c r="I7" s="55"/>
      <c r="J7" s="55"/>
      <c r="K7" s="55"/>
      <c r="L7" s="55"/>
      <c r="M7" s="55"/>
      <c r="N7" s="55" t="s">
        <v>342</v>
      </c>
      <c r="O7" s="55"/>
      <c r="P7" s="55" t="s">
        <v>334</v>
      </c>
      <c r="Q7" s="55"/>
      <c r="R7" s="55"/>
      <c r="S7" s="55"/>
      <c r="T7" s="55"/>
      <c r="U7" s="55"/>
      <c r="V7" s="55"/>
    </row>
    <row r="8" spans="1:22" x14ac:dyDescent="0.25">
      <c r="A8" s="63">
        <v>14985</v>
      </c>
      <c r="B8" s="52" t="s">
        <v>78</v>
      </c>
      <c r="C8" s="52" t="s">
        <v>1377</v>
      </c>
      <c r="D8" s="53">
        <v>0</v>
      </c>
      <c r="E8" s="53">
        <v>0</v>
      </c>
      <c r="F8" s="52" t="s">
        <v>6</v>
      </c>
      <c r="G8" s="78">
        <v>16</v>
      </c>
      <c r="H8" s="55"/>
      <c r="I8" s="55"/>
      <c r="J8" s="55"/>
      <c r="K8" s="55"/>
      <c r="L8" s="55"/>
      <c r="M8" s="55"/>
      <c r="N8" s="55"/>
      <c r="O8" s="55"/>
      <c r="P8" s="55" t="s">
        <v>14</v>
      </c>
      <c r="Q8" s="55"/>
      <c r="R8" s="55"/>
      <c r="S8" s="55"/>
      <c r="T8" s="55"/>
      <c r="U8" s="55"/>
      <c r="V8" s="55"/>
    </row>
    <row r="9" spans="1:22" x14ac:dyDescent="0.25">
      <c r="A9" s="63">
        <v>14986</v>
      </c>
      <c r="B9" s="52" t="s">
        <v>225</v>
      </c>
      <c r="C9" s="52" t="s">
        <v>624</v>
      </c>
      <c r="D9" s="53">
        <v>24410</v>
      </c>
      <c r="E9" s="53">
        <v>121271</v>
      </c>
      <c r="F9" s="52" t="s">
        <v>275</v>
      </c>
      <c r="G9" s="78">
        <f>SUM(N9+S9+U9)</f>
        <v>229.25</v>
      </c>
      <c r="H9" s="55"/>
      <c r="I9" s="55"/>
      <c r="J9" s="55"/>
      <c r="K9" s="55"/>
      <c r="L9" s="55"/>
      <c r="M9" s="55"/>
      <c r="N9" s="55" t="s">
        <v>671</v>
      </c>
      <c r="O9" s="55"/>
      <c r="P9" s="55"/>
      <c r="Q9" s="55"/>
      <c r="R9" s="55"/>
      <c r="S9" s="55" t="s">
        <v>55</v>
      </c>
      <c r="T9" s="55"/>
      <c r="U9" s="55" t="s">
        <v>303</v>
      </c>
      <c r="V9" s="55"/>
    </row>
    <row r="10" spans="1:22" x14ac:dyDescent="0.25">
      <c r="A10" s="63">
        <v>14991</v>
      </c>
      <c r="B10" s="52" t="s">
        <v>78</v>
      </c>
      <c r="C10" s="52" t="s">
        <v>625</v>
      </c>
      <c r="D10" s="53">
        <v>25537</v>
      </c>
      <c r="E10" s="53">
        <v>0</v>
      </c>
      <c r="F10" s="52" t="s">
        <v>273</v>
      </c>
      <c r="G10" s="7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x14ac:dyDescent="0.25">
      <c r="A11" s="63">
        <v>14992</v>
      </c>
      <c r="B11" s="52" t="s">
        <v>78</v>
      </c>
      <c r="C11" s="52" t="s">
        <v>626</v>
      </c>
      <c r="D11" s="53">
        <v>25537</v>
      </c>
      <c r="E11" s="53">
        <v>126975</v>
      </c>
      <c r="F11" s="52" t="s">
        <v>273</v>
      </c>
      <c r="G11" s="78">
        <f>SUM(N11+P11+Q11+S11+T11)</f>
        <v>135</v>
      </c>
      <c r="H11" s="55"/>
      <c r="I11" s="55"/>
      <c r="J11" s="55"/>
      <c r="K11" s="55"/>
      <c r="L11" s="55"/>
      <c r="M11" s="55"/>
      <c r="N11" s="55" t="s">
        <v>440</v>
      </c>
      <c r="O11" s="55"/>
      <c r="P11" s="55" t="s">
        <v>424</v>
      </c>
      <c r="Q11" s="55" t="s">
        <v>162</v>
      </c>
      <c r="R11" s="55"/>
      <c r="S11" s="55" t="s">
        <v>142</v>
      </c>
      <c r="T11" s="55" t="s">
        <v>53</v>
      </c>
      <c r="U11" s="55"/>
      <c r="V11" s="55"/>
    </row>
    <row r="12" spans="1:22" x14ac:dyDescent="0.25">
      <c r="A12" s="63">
        <v>14993</v>
      </c>
      <c r="B12" s="52" t="s">
        <v>609</v>
      </c>
      <c r="C12" s="52" t="s">
        <v>627</v>
      </c>
      <c r="D12" s="53">
        <v>24313</v>
      </c>
      <c r="E12" s="53">
        <v>121367</v>
      </c>
      <c r="F12" s="52" t="s">
        <v>273</v>
      </c>
      <c r="G12" s="78">
        <f>SUM(N12+O12+Q12+S12+T12)</f>
        <v>23.75</v>
      </c>
      <c r="H12" s="55"/>
      <c r="I12" s="55"/>
      <c r="J12" s="55"/>
      <c r="K12" s="55"/>
      <c r="L12" s="55"/>
      <c r="M12" s="55"/>
      <c r="N12" s="55" t="s">
        <v>329</v>
      </c>
      <c r="O12" s="55" t="s">
        <v>158</v>
      </c>
      <c r="P12" s="55"/>
      <c r="Q12" s="55" t="s">
        <v>159</v>
      </c>
      <c r="R12" s="55"/>
      <c r="S12" s="55" t="s">
        <v>43</v>
      </c>
      <c r="T12" s="55" t="s">
        <v>132</v>
      </c>
      <c r="U12" s="55"/>
      <c r="V12" s="55"/>
    </row>
    <row r="13" spans="1:22" x14ac:dyDescent="0.25">
      <c r="A13" s="63">
        <v>15023</v>
      </c>
      <c r="B13" s="52" t="s">
        <v>89</v>
      </c>
      <c r="C13" s="52" t="s">
        <v>628</v>
      </c>
      <c r="D13" s="53">
        <v>24754</v>
      </c>
      <c r="E13" s="53">
        <v>121364</v>
      </c>
      <c r="F13" s="52" t="s">
        <v>275</v>
      </c>
      <c r="G13" s="78" t="s">
        <v>175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 t="s">
        <v>175</v>
      </c>
      <c r="V13" s="55"/>
    </row>
    <row r="14" spans="1:22" x14ac:dyDescent="0.25">
      <c r="A14" s="63">
        <v>15039</v>
      </c>
      <c r="B14" s="52" t="s">
        <v>367</v>
      </c>
      <c r="C14" s="52" t="s">
        <v>629</v>
      </c>
      <c r="D14" s="53">
        <v>24389</v>
      </c>
      <c r="E14" s="53">
        <v>0</v>
      </c>
      <c r="F14" s="52" t="s">
        <v>275</v>
      </c>
      <c r="G14" s="78" t="s">
        <v>516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 t="s">
        <v>516</v>
      </c>
      <c r="U14" s="55"/>
      <c r="V14" s="55"/>
    </row>
    <row r="15" spans="1:22" x14ac:dyDescent="0.25">
      <c r="A15" s="63">
        <v>15043</v>
      </c>
      <c r="B15" s="52" t="s">
        <v>225</v>
      </c>
      <c r="C15" s="52" t="s">
        <v>630</v>
      </c>
      <c r="D15" s="53">
        <v>24388</v>
      </c>
      <c r="E15" s="53">
        <v>121186</v>
      </c>
      <c r="F15" s="52" t="s">
        <v>275</v>
      </c>
      <c r="G15" s="78" t="s">
        <v>414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>
        <v>3.25</v>
      </c>
      <c r="U15" s="55"/>
      <c r="V15" s="55"/>
    </row>
    <row r="16" spans="1:22" x14ac:dyDescent="0.25">
      <c r="A16" s="63">
        <v>15044</v>
      </c>
      <c r="B16" s="52" t="s">
        <v>78</v>
      </c>
      <c r="C16" s="52" t="s">
        <v>631</v>
      </c>
      <c r="D16" s="53">
        <v>25348</v>
      </c>
      <c r="E16" s="53">
        <v>128607</v>
      </c>
      <c r="F16" s="52" t="s">
        <v>273</v>
      </c>
      <c r="G16" s="78">
        <f>SUM(H16+I16+J16+K16+N16+O16+P16+Q16+S16+T16)</f>
        <v>688</v>
      </c>
      <c r="H16" s="55" t="s">
        <v>672</v>
      </c>
      <c r="I16" s="55" t="s">
        <v>517</v>
      </c>
      <c r="J16" s="55" t="s">
        <v>414</v>
      </c>
      <c r="K16" s="55" t="s">
        <v>158</v>
      </c>
      <c r="L16" s="55"/>
      <c r="M16" s="55"/>
      <c r="N16" s="55" t="s">
        <v>679</v>
      </c>
      <c r="O16" s="55" t="s">
        <v>145</v>
      </c>
      <c r="P16" s="55" t="s">
        <v>1460</v>
      </c>
      <c r="Q16" s="55" t="s">
        <v>674</v>
      </c>
      <c r="R16" s="55"/>
      <c r="S16" s="55" t="s">
        <v>523</v>
      </c>
      <c r="T16" s="55" t="s">
        <v>1459</v>
      </c>
      <c r="U16" s="55"/>
      <c r="V16" s="55"/>
    </row>
    <row r="17" spans="1:22" x14ac:dyDescent="0.25">
      <c r="A17" s="63">
        <v>15048</v>
      </c>
      <c r="B17" s="52" t="s">
        <v>225</v>
      </c>
      <c r="C17" s="52" t="s">
        <v>632</v>
      </c>
      <c r="D17" s="53">
        <v>24534</v>
      </c>
      <c r="E17" s="53">
        <v>121265</v>
      </c>
      <c r="F17" s="52" t="s">
        <v>275</v>
      </c>
      <c r="G17" s="78">
        <f>SUM(H17+N17+O17+Q17+S17+T17+U17+V17)</f>
        <v>185</v>
      </c>
      <c r="H17" s="55" t="s">
        <v>150</v>
      </c>
      <c r="I17" s="55"/>
      <c r="J17" s="55"/>
      <c r="K17" s="55"/>
      <c r="L17" s="55"/>
      <c r="M17" s="55"/>
      <c r="N17" s="55" t="s">
        <v>176</v>
      </c>
      <c r="O17" s="55" t="s">
        <v>203</v>
      </c>
      <c r="P17" s="55"/>
      <c r="Q17" s="55" t="s">
        <v>63</v>
      </c>
      <c r="R17" s="55"/>
      <c r="S17" s="55" t="s">
        <v>59</v>
      </c>
      <c r="T17" s="55" t="s">
        <v>73</v>
      </c>
      <c r="U17" s="55" t="s">
        <v>438</v>
      </c>
      <c r="V17" s="55" t="s">
        <v>158</v>
      </c>
    </row>
    <row r="18" spans="1:22" x14ac:dyDescent="0.25">
      <c r="A18" s="63">
        <v>15061</v>
      </c>
      <c r="B18" s="52" t="s">
        <v>78</v>
      </c>
      <c r="C18" s="52" t="s">
        <v>633</v>
      </c>
      <c r="D18" s="53">
        <v>23131</v>
      </c>
      <c r="E18" s="53">
        <v>127416</v>
      </c>
      <c r="F18" s="52" t="s">
        <v>274</v>
      </c>
      <c r="G18" s="78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22" x14ac:dyDescent="0.25">
      <c r="A19" s="63">
        <v>15066</v>
      </c>
      <c r="B19" s="52" t="s">
        <v>443</v>
      </c>
      <c r="C19" s="52" t="s">
        <v>634</v>
      </c>
      <c r="D19" s="53">
        <v>24955</v>
      </c>
      <c r="E19" s="53">
        <v>125111</v>
      </c>
      <c r="F19" s="52" t="s">
        <v>275</v>
      </c>
      <c r="G19" s="78">
        <f>SUM(H19+N19+J19+O19+P19+Q19+S19+T19)</f>
        <v>317.25</v>
      </c>
      <c r="H19" s="55" t="s">
        <v>196</v>
      </c>
      <c r="I19" s="55"/>
      <c r="J19" s="55" t="s">
        <v>432</v>
      </c>
      <c r="K19" s="55"/>
      <c r="L19" s="55"/>
      <c r="M19" s="55"/>
      <c r="N19" s="55" t="s">
        <v>340</v>
      </c>
      <c r="O19" s="55" t="s">
        <v>493</v>
      </c>
      <c r="P19" s="55" t="s">
        <v>681</v>
      </c>
      <c r="Q19" s="55" t="s">
        <v>12</v>
      </c>
      <c r="R19" s="55"/>
      <c r="S19" s="55" t="s">
        <v>132</v>
      </c>
      <c r="T19" s="55" t="s">
        <v>12</v>
      </c>
      <c r="U19" s="55"/>
      <c r="V19" s="55"/>
    </row>
    <row r="20" spans="1:22" x14ac:dyDescent="0.25">
      <c r="A20" s="63">
        <v>15079</v>
      </c>
      <c r="B20" s="52" t="s">
        <v>611</v>
      </c>
      <c r="C20" s="52" t="s">
        <v>1398</v>
      </c>
      <c r="D20" s="53">
        <v>0</v>
      </c>
      <c r="E20" s="53">
        <v>123307</v>
      </c>
      <c r="F20" s="52" t="s">
        <v>275</v>
      </c>
      <c r="G20" s="78">
        <f>SUM(H20+J20+N20+O20+Q20+S20+T20)</f>
        <v>389.25</v>
      </c>
      <c r="H20" s="55" t="s">
        <v>42</v>
      </c>
      <c r="I20" s="55"/>
      <c r="J20" s="55" t="s">
        <v>408</v>
      </c>
      <c r="K20" s="55"/>
      <c r="L20" s="55"/>
      <c r="M20" s="55"/>
      <c r="N20" s="55" t="s">
        <v>518</v>
      </c>
      <c r="O20" s="55" t="s">
        <v>141</v>
      </c>
      <c r="P20" s="55"/>
      <c r="Q20" s="55" t="s">
        <v>55</v>
      </c>
      <c r="R20" s="55"/>
      <c r="S20" s="55" t="s">
        <v>676</v>
      </c>
      <c r="T20" s="55" t="s">
        <v>675</v>
      </c>
      <c r="U20" s="55"/>
      <c r="V20" s="55"/>
    </row>
    <row r="21" spans="1:22" x14ac:dyDescent="0.25">
      <c r="A21" s="63">
        <v>15091</v>
      </c>
      <c r="B21" s="52" t="s">
        <v>225</v>
      </c>
      <c r="C21" s="52" t="s">
        <v>635</v>
      </c>
      <c r="D21" s="53">
        <v>0</v>
      </c>
      <c r="E21" s="53">
        <v>0</v>
      </c>
      <c r="F21" s="52" t="s">
        <v>130</v>
      </c>
      <c r="G21" s="78"/>
      <c r="H21" s="55"/>
      <c r="I21" s="55"/>
      <c r="J21" s="55"/>
      <c r="K21" s="55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</row>
    <row r="22" spans="1:22" x14ac:dyDescent="0.25">
      <c r="A22" s="63">
        <v>15092</v>
      </c>
      <c r="B22" s="52" t="s">
        <v>78</v>
      </c>
      <c r="C22" s="52" t="s">
        <v>636</v>
      </c>
      <c r="D22" s="53">
        <v>24474</v>
      </c>
      <c r="E22" s="53">
        <v>0</v>
      </c>
      <c r="F22" s="52" t="s">
        <v>129</v>
      </c>
      <c r="G22" s="78">
        <f>SUM(M22+N22+Q22+V22)</f>
        <v>76.25</v>
      </c>
      <c r="H22" s="55"/>
      <c r="I22" s="55"/>
      <c r="J22" s="55"/>
      <c r="K22" s="55"/>
      <c r="L22" s="55"/>
      <c r="M22" s="55" t="s">
        <v>302</v>
      </c>
      <c r="N22" s="55" t="s">
        <v>331</v>
      </c>
      <c r="O22" s="55"/>
      <c r="P22" s="55"/>
      <c r="Q22" s="55" t="s">
        <v>53</v>
      </c>
      <c r="R22" s="55"/>
      <c r="S22" s="55"/>
      <c r="T22" s="55"/>
      <c r="U22" s="55"/>
      <c r="V22" s="55" t="s">
        <v>39</v>
      </c>
    </row>
    <row r="23" spans="1:22" x14ac:dyDescent="0.25">
      <c r="A23" s="63">
        <v>15095</v>
      </c>
      <c r="B23" s="52" t="s">
        <v>78</v>
      </c>
      <c r="C23" s="52" t="s">
        <v>637</v>
      </c>
      <c r="D23" s="53">
        <v>0</v>
      </c>
      <c r="E23" s="53">
        <v>121349</v>
      </c>
      <c r="F23" s="52" t="s">
        <v>273</v>
      </c>
      <c r="G23" s="78">
        <f>SUM(O23+S23)</f>
        <v>15.5</v>
      </c>
      <c r="H23" s="55"/>
      <c r="I23" s="55"/>
      <c r="J23" s="55"/>
      <c r="K23" s="55"/>
      <c r="L23" s="55"/>
      <c r="M23" s="55"/>
      <c r="N23" s="55"/>
      <c r="O23" s="55" t="s">
        <v>185</v>
      </c>
      <c r="P23" s="55"/>
      <c r="Q23" s="55"/>
      <c r="R23" s="55"/>
      <c r="S23" s="55" t="s">
        <v>132</v>
      </c>
      <c r="T23" s="55"/>
      <c r="U23" s="55"/>
      <c r="V23" s="55"/>
    </row>
    <row r="24" spans="1:22" x14ac:dyDescent="0.25">
      <c r="A24" s="63">
        <v>15113</v>
      </c>
      <c r="B24" s="52" t="s">
        <v>610</v>
      </c>
      <c r="C24" s="52" t="s">
        <v>638</v>
      </c>
      <c r="D24" s="53">
        <v>24410</v>
      </c>
      <c r="E24" s="53">
        <v>121496</v>
      </c>
      <c r="F24" s="52" t="s">
        <v>275</v>
      </c>
      <c r="G24" s="78">
        <f>SUM(N24+S24)</f>
        <v>70</v>
      </c>
      <c r="H24" s="55"/>
      <c r="I24" s="55"/>
      <c r="J24" s="55"/>
      <c r="K24" s="55"/>
      <c r="L24" s="55"/>
      <c r="M24" s="55"/>
      <c r="N24" s="55" t="s">
        <v>42</v>
      </c>
      <c r="O24" s="55"/>
      <c r="P24" s="55"/>
      <c r="Q24" s="55"/>
      <c r="R24" s="55"/>
      <c r="S24" s="55" t="s">
        <v>677</v>
      </c>
      <c r="T24" s="55"/>
      <c r="U24" s="55"/>
      <c r="V24" s="55"/>
    </row>
    <row r="25" spans="1:22" x14ac:dyDescent="0.25">
      <c r="A25" s="63">
        <v>15114</v>
      </c>
      <c r="B25" s="52" t="s">
        <v>612</v>
      </c>
      <c r="C25" s="52" t="s">
        <v>639</v>
      </c>
      <c r="D25" s="53">
        <v>24472</v>
      </c>
      <c r="E25" s="53">
        <v>121312</v>
      </c>
      <c r="F25" s="52" t="s">
        <v>275</v>
      </c>
      <c r="G25" s="78" t="s">
        <v>158</v>
      </c>
      <c r="H25" s="55"/>
      <c r="I25" s="55"/>
      <c r="J25" s="55"/>
      <c r="K25" s="55"/>
      <c r="L25" s="55"/>
      <c r="M25" s="55"/>
      <c r="N25" s="55" t="s">
        <v>158</v>
      </c>
      <c r="O25" s="55"/>
      <c r="P25" s="55"/>
      <c r="Q25" s="55"/>
      <c r="R25" s="55"/>
      <c r="S25" s="55"/>
      <c r="T25" s="55"/>
      <c r="U25" s="55"/>
      <c r="V25" s="55"/>
    </row>
    <row r="26" spans="1:22" x14ac:dyDescent="0.25">
      <c r="A26" s="63">
        <v>15116</v>
      </c>
      <c r="B26" s="52" t="s">
        <v>352</v>
      </c>
      <c r="C26" s="52" t="s">
        <v>640</v>
      </c>
      <c r="D26" s="53">
        <v>24500</v>
      </c>
      <c r="E26" s="53">
        <v>121428</v>
      </c>
      <c r="F26" s="52" t="s">
        <v>275</v>
      </c>
      <c r="G26" s="78">
        <f>SUM(N26+O26+S26
)</f>
        <v>16.5</v>
      </c>
      <c r="H26" s="55"/>
      <c r="I26" s="55"/>
      <c r="J26" s="55"/>
      <c r="K26" s="55"/>
      <c r="L26" s="55"/>
      <c r="M26" s="55"/>
      <c r="N26" s="55" t="s">
        <v>132</v>
      </c>
      <c r="O26" s="55" t="s">
        <v>143</v>
      </c>
      <c r="P26" s="55"/>
      <c r="Q26" s="55"/>
      <c r="R26" s="55"/>
      <c r="S26" s="55" t="s">
        <v>142</v>
      </c>
      <c r="T26" s="55"/>
      <c r="U26" s="55"/>
      <c r="V26" s="55"/>
    </row>
    <row r="27" spans="1:22" x14ac:dyDescent="0.25">
      <c r="A27" s="63">
        <v>15133</v>
      </c>
      <c r="B27" s="52" t="s">
        <v>78</v>
      </c>
      <c r="C27" s="52" t="s">
        <v>641</v>
      </c>
      <c r="D27" s="53">
        <v>24071</v>
      </c>
      <c r="E27" s="53">
        <v>121246</v>
      </c>
      <c r="F27" s="52" t="s">
        <v>275</v>
      </c>
      <c r="G27" s="7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5">
      <c r="A28" s="63">
        <v>15140</v>
      </c>
      <c r="B28" s="52" t="s">
        <v>443</v>
      </c>
      <c r="C28" s="52" t="s">
        <v>1368</v>
      </c>
      <c r="D28" s="53">
        <v>29303</v>
      </c>
      <c r="E28" s="53">
        <v>121255</v>
      </c>
      <c r="F28" s="52" t="s">
        <v>275</v>
      </c>
      <c r="G28" s="78">
        <f>SUM(N28+S28+T28+U28+V28)</f>
        <v>226.25</v>
      </c>
      <c r="H28" s="55"/>
      <c r="I28" s="55"/>
      <c r="J28" s="55"/>
      <c r="K28" s="55"/>
      <c r="L28" s="55"/>
      <c r="M28" s="55"/>
      <c r="N28" s="55" t="s">
        <v>682</v>
      </c>
      <c r="O28" s="55"/>
      <c r="P28" s="55"/>
      <c r="Q28" s="55"/>
      <c r="R28" s="55"/>
      <c r="S28" s="55" t="s">
        <v>134</v>
      </c>
      <c r="T28" s="55" t="s">
        <v>401</v>
      </c>
      <c r="U28" s="55" t="s">
        <v>185</v>
      </c>
      <c r="V28" s="55" t="s">
        <v>399</v>
      </c>
    </row>
    <row r="29" spans="1:22" x14ac:dyDescent="0.25">
      <c r="A29" s="63">
        <v>15149</v>
      </c>
      <c r="B29" s="52" t="s">
        <v>543</v>
      </c>
      <c r="C29" s="52" t="s">
        <v>642</v>
      </c>
      <c r="D29" s="53">
        <v>24896</v>
      </c>
      <c r="E29" s="53">
        <v>122661</v>
      </c>
      <c r="F29" s="52" t="s">
        <v>275</v>
      </c>
      <c r="G29" s="78">
        <f>SUM(N29+O29+Q29+T29)</f>
        <v>51</v>
      </c>
      <c r="H29" s="55"/>
      <c r="I29" s="55"/>
      <c r="J29" s="55"/>
      <c r="K29" s="55"/>
      <c r="L29" s="55"/>
      <c r="M29" s="55"/>
      <c r="N29" s="55" t="s">
        <v>162</v>
      </c>
      <c r="O29" s="55" t="s">
        <v>12</v>
      </c>
      <c r="P29" s="55"/>
      <c r="Q29" s="55" t="s">
        <v>132</v>
      </c>
      <c r="R29" s="55"/>
      <c r="S29" s="55"/>
      <c r="T29" s="55" t="s">
        <v>156</v>
      </c>
      <c r="U29" s="55"/>
      <c r="V29" s="55"/>
    </row>
    <row r="30" spans="1:22" x14ac:dyDescent="0.25">
      <c r="A30" s="63">
        <v>15158</v>
      </c>
      <c r="B30" s="52" t="s">
        <v>217</v>
      </c>
      <c r="C30" s="52" t="s">
        <v>1374</v>
      </c>
      <c r="D30" s="53">
        <v>24597</v>
      </c>
      <c r="E30" s="53">
        <v>122179</v>
      </c>
      <c r="F30" s="52" t="s">
        <v>275</v>
      </c>
      <c r="G30" s="78">
        <f>SUM(Q30+S30+T30)</f>
        <v>20.25</v>
      </c>
      <c r="H30" s="55"/>
      <c r="I30" s="55"/>
      <c r="J30" s="55"/>
      <c r="K30" s="55"/>
      <c r="L30" s="55"/>
      <c r="M30" s="55"/>
      <c r="N30" s="55"/>
      <c r="O30" s="55"/>
      <c r="P30" s="55"/>
      <c r="Q30" s="55" t="s">
        <v>134</v>
      </c>
      <c r="R30" s="55"/>
      <c r="S30" s="55" t="s">
        <v>147</v>
      </c>
      <c r="T30" s="55" t="s">
        <v>53</v>
      </c>
      <c r="U30" s="55"/>
      <c r="V30" s="55"/>
    </row>
    <row r="31" spans="1:22" x14ac:dyDescent="0.25">
      <c r="A31" s="63">
        <v>15159</v>
      </c>
      <c r="B31" s="52" t="s">
        <v>613</v>
      </c>
      <c r="C31" s="52" t="s">
        <v>644</v>
      </c>
      <c r="D31" s="53">
        <v>0</v>
      </c>
      <c r="E31" s="53">
        <v>0</v>
      </c>
      <c r="F31" s="52" t="s">
        <v>273</v>
      </c>
      <c r="G31" s="78">
        <f>SUM(N31+T31)</f>
        <v>4.25</v>
      </c>
      <c r="H31" s="55"/>
      <c r="I31" s="55"/>
      <c r="J31" s="55"/>
      <c r="K31" s="55"/>
      <c r="L31" s="55"/>
      <c r="M31" s="55"/>
      <c r="N31" s="55" t="s">
        <v>55</v>
      </c>
      <c r="O31" s="55"/>
      <c r="P31" s="55"/>
      <c r="Q31" s="55"/>
      <c r="R31" s="55"/>
      <c r="S31" s="55"/>
      <c r="T31" s="55" t="s">
        <v>414</v>
      </c>
      <c r="U31" s="55"/>
      <c r="V31" s="55"/>
    </row>
    <row r="32" spans="1:22" x14ac:dyDescent="0.25">
      <c r="A32" s="63">
        <v>15160</v>
      </c>
      <c r="B32" s="52" t="s">
        <v>78</v>
      </c>
      <c r="C32" s="52" t="s">
        <v>643</v>
      </c>
      <c r="D32" s="53">
        <v>24623</v>
      </c>
      <c r="E32" s="53">
        <v>121275</v>
      </c>
      <c r="F32" s="52" t="s">
        <v>1227</v>
      </c>
      <c r="G32" s="78">
        <f>SUM(N32+O32+Q32+S32+T32+V32)</f>
        <v>299.75</v>
      </c>
      <c r="H32" s="55"/>
      <c r="I32" s="55"/>
      <c r="J32" s="55"/>
      <c r="K32" s="55"/>
      <c r="L32" s="55"/>
      <c r="M32" s="55"/>
      <c r="N32" s="55" t="s">
        <v>438</v>
      </c>
      <c r="O32" s="55" t="s">
        <v>11</v>
      </c>
      <c r="P32" s="55"/>
      <c r="Q32" s="55" t="s">
        <v>61</v>
      </c>
      <c r="R32" s="55"/>
      <c r="S32" s="55" t="s">
        <v>147</v>
      </c>
      <c r="T32" s="55" t="s">
        <v>678</v>
      </c>
      <c r="U32" s="55"/>
      <c r="V32" s="55" t="s">
        <v>1431</v>
      </c>
    </row>
    <row r="33" spans="1:22" x14ac:dyDescent="0.25">
      <c r="A33" s="67">
        <v>15176</v>
      </c>
      <c r="B33" s="69" t="s">
        <v>89</v>
      </c>
      <c r="C33" s="52" t="s">
        <v>645</v>
      </c>
      <c r="D33" s="53">
        <v>0</v>
      </c>
      <c r="E33" s="53">
        <v>121363</v>
      </c>
      <c r="F33" s="52" t="s">
        <v>275</v>
      </c>
      <c r="G33" s="78" t="s">
        <v>667</v>
      </c>
      <c r="H33" s="55"/>
      <c r="I33" s="55"/>
      <c r="J33" s="55"/>
      <c r="K33" s="55"/>
      <c r="L33" s="55"/>
      <c r="M33" s="55"/>
      <c r="N33" s="55"/>
      <c r="O33" s="55" t="s">
        <v>133</v>
      </c>
      <c r="P33" s="55"/>
      <c r="Q33" s="55" t="s">
        <v>35</v>
      </c>
      <c r="R33" s="55"/>
      <c r="S33" s="55" t="s">
        <v>132</v>
      </c>
      <c r="T33" s="55" t="s">
        <v>15</v>
      </c>
      <c r="U33" s="55"/>
      <c r="V33" s="55" t="s">
        <v>438</v>
      </c>
    </row>
    <row r="34" spans="1:22" x14ac:dyDescent="0.25">
      <c r="A34" s="63">
        <v>15183</v>
      </c>
      <c r="B34" s="52" t="s">
        <v>96</v>
      </c>
      <c r="C34" s="52" t="s">
        <v>646</v>
      </c>
      <c r="D34" s="53">
        <v>24551</v>
      </c>
      <c r="E34" s="53">
        <v>122621</v>
      </c>
      <c r="F34" s="52" t="s">
        <v>275</v>
      </c>
      <c r="G34" s="78">
        <f>SUM(H34+N34+O34+Q34+S34+T34)</f>
        <v>156</v>
      </c>
      <c r="H34" s="55" t="s">
        <v>133</v>
      </c>
      <c r="I34" s="55"/>
      <c r="J34" s="55"/>
      <c r="K34" s="55"/>
      <c r="L34" s="55"/>
      <c r="M34" s="55"/>
      <c r="N34" s="55" t="s">
        <v>173</v>
      </c>
      <c r="O34" s="55" t="s">
        <v>61</v>
      </c>
      <c r="P34" s="55"/>
      <c r="Q34" s="55" t="s">
        <v>55</v>
      </c>
      <c r="R34" s="55"/>
      <c r="S34" s="55" t="s">
        <v>13</v>
      </c>
      <c r="T34" s="55" t="s">
        <v>322</v>
      </c>
      <c r="U34" s="55"/>
      <c r="V34" s="55"/>
    </row>
    <row r="35" spans="1:22" x14ac:dyDescent="0.25">
      <c r="A35" s="63">
        <v>15184</v>
      </c>
      <c r="B35" s="52" t="s">
        <v>78</v>
      </c>
      <c r="C35" s="52" t="s">
        <v>647</v>
      </c>
      <c r="D35" s="53">
        <v>24786</v>
      </c>
      <c r="E35" s="53">
        <v>125288</v>
      </c>
      <c r="F35" s="52" t="s">
        <v>275</v>
      </c>
      <c r="G35" s="78">
        <f>SUM(M35+N35+O35+Q35+S35+T35)</f>
        <v>331.25</v>
      </c>
      <c r="H35" s="55"/>
      <c r="I35" s="55"/>
      <c r="J35" s="55"/>
      <c r="K35" s="55"/>
      <c r="L35" s="55"/>
      <c r="M35" s="55" t="s">
        <v>132</v>
      </c>
      <c r="N35" s="55" t="s">
        <v>195</v>
      </c>
      <c r="O35" s="55" t="s">
        <v>408</v>
      </c>
      <c r="P35" s="55"/>
      <c r="Q35" s="55" t="s">
        <v>669</v>
      </c>
      <c r="R35" s="55"/>
      <c r="S35" s="55" t="s">
        <v>184</v>
      </c>
      <c r="T35" s="55" t="s">
        <v>683</v>
      </c>
      <c r="U35" s="55"/>
      <c r="V35" s="55"/>
    </row>
    <row r="36" spans="1:22" x14ac:dyDescent="0.25">
      <c r="A36" s="63">
        <v>15196</v>
      </c>
      <c r="B36" s="52" t="s">
        <v>78</v>
      </c>
      <c r="C36" s="52" t="s">
        <v>648</v>
      </c>
      <c r="D36" s="53">
        <v>24648</v>
      </c>
      <c r="E36" s="53">
        <v>122244</v>
      </c>
      <c r="F36" s="52" t="s">
        <v>275</v>
      </c>
      <c r="G36" s="78" t="s">
        <v>134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 t="s">
        <v>134</v>
      </c>
      <c r="U36" s="55"/>
      <c r="V36" s="55"/>
    </row>
    <row r="37" spans="1:22" x14ac:dyDescent="0.25">
      <c r="A37" s="63">
        <v>15201</v>
      </c>
      <c r="B37" s="52" t="s">
        <v>98</v>
      </c>
      <c r="C37" s="52" t="s">
        <v>649</v>
      </c>
      <c r="D37" s="53">
        <v>24099</v>
      </c>
      <c r="E37" s="53">
        <v>122093</v>
      </c>
      <c r="F37" s="52" t="s">
        <v>275</v>
      </c>
      <c r="G37" s="78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x14ac:dyDescent="0.25">
      <c r="A38" s="63">
        <v>15210</v>
      </c>
      <c r="B38" s="52" t="s">
        <v>80</v>
      </c>
      <c r="C38" s="52" t="s">
        <v>650</v>
      </c>
      <c r="D38" s="53">
        <v>20351</v>
      </c>
      <c r="E38" s="53">
        <v>122660</v>
      </c>
      <c r="F38" s="52" t="s">
        <v>275</v>
      </c>
      <c r="G38" s="78">
        <f>SUM(H38+N38+O38+Q38)</f>
        <v>41.5</v>
      </c>
      <c r="H38" s="55" t="s">
        <v>175</v>
      </c>
      <c r="I38" s="55"/>
      <c r="J38" s="55"/>
      <c r="K38" s="55"/>
      <c r="L38" s="55"/>
      <c r="M38" s="55"/>
      <c r="N38" s="55" t="s">
        <v>404</v>
      </c>
      <c r="O38" s="55" t="s">
        <v>42</v>
      </c>
      <c r="P38" s="55"/>
      <c r="Q38" s="55" t="s">
        <v>41</v>
      </c>
      <c r="R38" s="55"/>
      <c r="S38" s="55"/>
      <c r="T38" s="55"/>
      <c r="U38" s="55"/>
      <c r="V38" s="55"/>
    </row>
    <row r="39" spans="1:22" x14ac:dyDescent="0.25">
      <c r="A39" s="63">
        <v>15218</v>
      </c>
      <c r="B39" s="52" t="s">
        <v>102</v>
      </c>
      <c r="C39" s="52" t="s">
        <v>651</v>
      </c>
      <c r="D39" s="53">
        <v>0</v>
      </c>
      <c r="E39" s="53">
        <v>121395</v>
      </c>
      <c r="F39" s="52" t="s">
        <v>275</v>
      </c>
      <c r="G39" s="78" t="s">
        <v>158</v>
      </c>
      <c r="H39" s="55"/>
      <c r="I39" s="55"/>
      <c r="J39" s="55"/>
      <c r="K39" s="55"/>
      <c r="L39" s="55"/>
      <c r="M39" s="55"/>
      <c r="N39" s="55" t="s">
        <v>158</v>
      </c>
      <c r="O39" s="55"/>
      <c r="P39" s="55"/>
      <c r="Q39" s="55"/>
      <c r="R39" s="55"/>
      <c r="S39" s="55"/>
      <c r="T39" s="55"/>
      <c r="U39" s="55"/>
      <c r="V39" s="55"/>
    </row>
    <row r="40" spans="1:22" x14ac:dyDescent="0.25">
      <c r="A40" s="63">
        <v>15219</v>
      </c>
      <c r="B40" s="52" t="s">
        <v>614</v>
      </c>
      <c r="C40" s="52" t="s">
        <v>652</v>
      </c>
      <c r="D40" s="53">
        <v>24826</v>
      </c>
      <c r="E40" s="53">
        <v>0</v>
      </c>
      <c r="F40" s="52" t="s">
        <v>273</v>
      </c>
      <c r="G40" s="78" t="s">
        <v>55</v>
      </c>
      <c r="H40" s="55"/>
      <c r="I40" s="55"/>
      <c r="J40" s="55"/>
      <c r="K40" s="55"/>
      <c r="L40" s="55"/>
      <c r="M40" s="55"/>
      <c r="N40" s="55" t="s">
        <v>55</v>
      </c>
      <c r="O40" s="55"/>
      <c r="P40" s="55"/>
      <c r="Q40" s="55"/>
      <c r="R40" s="55"/>
      <c r="S40" s="55"/>
      <c r="T40" s="55"/>
      <c r="U40" s="55"/>
      <c r="V40" s="55"/>
    </row>
    <row r="41" spans="1:22" x14ac:dyDescent="0.25">
      <c r="A41" s="63">
        <v>15236</v>
      </c>
      <c r="B41" s="52" t="s">
        <v>78</v>
      </c>
      <c r="C41" s="52" t="s">
        <v>653</v>
      </c>
      <c r="D41" s="53">
        <v>24810</v>
      </c>
      <c r="E41" s="53">
        <v>122633</v>
      </c>
      <c r="F41" s="52" t="s">
        <v>273</v>
      </c>
      <c r="G41" s="78">
        <f>SUM(Q41+T41)</f>
        <v>100.25</v>
      </c>
      <c r="H41" s="55"/>
      <c r="I41" s="55"/>
      <c r="J41" s="55"/>
      <c r="K41" s="55"/>
      <c r="L41" s="55"/>
      <c r="M41" s="55"/>
      <c r="N41" s="55"/>
      <c r="O41" s="55"/>
      <c r="P41" s="55"/>
      <c r="Q41" s="55" t="s">
        <v>211</v>
      </c>
      <c r="R41" s="55"/>
      <c r="S41" s="55"/>
      <c r="T41" s="55" t="s">
        <v>438</v>
      </c>
      <c r="U41" s="55"/>
      <c r="V41" s="55"/>
    </row>
    <row r="42" spans="1:22" x14ac:dyDescent="0.25">
      <c r="A42" s="63">
        <v>15237</v>
      </c>
      <c r="B42" s="52" t="s">
        <v>615</v>
      </c>
      <c r="C42" s="52" t="s">
        <v>654</v>
      </c>
      <c r="D42" s="53">
        <v>24506</v>
      </c>
      <c r="E42" s="53">
        <v>122194</v>
      </c>
      <c r="F42" s="52" t="s">
        <v>275</v>
      </c>
      <c r="G42" s="78">
        <f>SUM(N42+Q42+T42)</f>
        <v>54.25</v>
      </c>
      <c r="H42" s="55"/>
      <c r="I42" s="55"/>
      <c r="J42" s="55"/>
      <c r="K42" s="55"/>
      <c r="L42" s="55"/>
      <c r="M42" s="55"/>
      <c r="N42" s="55" t="s">
        <v>59</v>
      </c>
      <c r="O42" s="55"/>
      <c r="P42" s="55"/>
      <c r="Q42" s="55" t="s">
        <v>202</v>
      </c>
      <c r="R42" s="55"/>
      <c r="S42" s="55"/>
      <c r="T42" s="55" t="s">
        <v>160</v>
      </c>
      <c r="U42" s="55"/>
      <c r="V42" s="55"/>
    </row>
    <row r="43" spans="1:22" x14ac:dyDescent="0.25">
      <c r="A43" s="63">
        <v>15245</v>
      </c>
      <c r="B43" s="52" t="s">
        <v>542</v>
      </c>
      <c r="C43" s="52" t="s">
        <v>655</v>
      </c>
      <c r="D43" s="53">
        <v>24803</v>
      </c>
      <c r="E43" s="53">
        <v>0</v>
      </c>
      <c r="F43" s="52" t="s">
        <v>275</v>
      </c>
      <c r="G43" s="78">
        <f>SUM(H43+I43+M43+N43+O43+Q43+R43)</f>
        <v>536.5</v>
      </c>
      <c r="H43" s="55" t="s">
        <v>435</v>
      </c>
      <c r="I43" s="55" t="s">
        <v>685</v>
      </c>
      <c r="J43" s="55"/>
      <c r="K43" s="55"/>
      <c r="L43" s="55"/>
      <c r="M43" s="55" t="s">
        <v>686</v>
      </c>
      <c r="N43" s="55" t="s">
        <v>348</v>
      </c>
      <c r="O43" s="55" t="s">
        <v>684</v>
      </c>
      <c r="P43" s="55"/>
      <c r="Q43" s="55" t="s">
        <v>501</v>
      </c>
      <c r="R43" s="55" t="s">
        <v>279</v>
      </c>
      <c r="S43" s="55"/>
      <c r="T43" s="55"/>
      <c r="U43" s="55"/>
      <c r="V43" s="55"/>
    </row>
    <row r="44" spans="1:22" x14ac:dyDescent="0.25">
      <c r="A44" s="63">
        <v>15295</v>
      </c>
      <c r="B44" s="52" t="s">
        <v>217</v>
      </c>
      <c r="C44" s="52" t="s">
        <v>656</v>
      </c>
      <c r="D44" s="53">
        <v>0</v>
      </c>
      <c r="E44" s="53">
        <v>0</v>
      </c>
      <c r="F44" s="52" t="s">
        <v>273</v>
      </c>
      <c r="G44" s="78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</row>
    <row r="45" spans="1:22" x14ac:dyDescent="0.25">
      <c r="A45" s="63">
        <v>15296</v>
      </c>
      <c r="B45" s="52" t="s">
        <v>616</v>
      </c>
      <c r="C45" s="52" t="s">
        <v>657</v>
      </c>
      <c r="D45" s="53">
        <v>24992</v>
      </c>
      <c r="E45" s="53">
        <v>122232</v>
      </c>
      <c r="F45" s="52" t="s">
        <v>275</v>
      </c>
      <c r="G45" s="78">
        <f>SUM(O45+S45+T45)</f>
        <v>86.5</v>
      </c>
      <c r="H45" s="55"/>
      <c r="I45" s="55"/>
      <c r="J45" s="55"/>
      <c r="K45" s="55"/>
      <c r="L45" s="55"/>
      <c r="M45" s="55"/>
      <c r="N45" s="55"/>
      <c r="O45" s="55" t="s">
        <v>36</v>
      </c>
      <c r="P45" s="55"/>
      <c r="Q45" s="55"/>
      <c r="R45" s="55"/>
      <c r="S45" s="55" t="s">
        <v>158</v>
      </c>
      <c r="T45" s="55" t="s">
        <v>687</v>
      </c>
      <c r="U45" s="55"/>
      <c r="V45" s="55"/>
    </row>
    <row r="46" spans="1:22" x14ac:dyDescent="0.25">
      <c r="A46" s="63">
        <v>15300</v>
      </c>
      <c r="B46" s="52" t="s">
        <v>225</v>
      </c>
      <c r="C46" s="52" t="s">
        <v>658</v>
      </c>
      <c r="D46" s="53">
        <v>25092</v>
      </c>
      <c r="E46" s="53">
        <v>122477</v>
      </c>
      <c r="F46" s="52" t="s">
        <v>275</v>
      </c>
      <c r="G46" s="78">
        <f>SUM(K46+O46+S46+T46+V46)</f>
        <v>40.5</v>
      </c>
      <c r="H46" s="55"/>
      <c r="I46" s="55"/>
      <c r="J46" s="55"/>
      <c r="K46" s="55" t="s">
        <v>55</v>
      </c>
      <c r="L46" s="55"/>
      <c r="M46" s="55"/>
      <c r="N46" s="55"/>
      <c r="O46" s="55" t="s">
        <v>75</v>
      </c>
      <c r="P46" s="55"/>
      <c r="Q46" s="55"/>
      <c r="R46" s="55"/>
      <c r="S46" s="55" t="s">
        <v>158</v>
      </c>
      <c r="T46" s="55" t="s">
        <v>688</v>
      </c>
      <c r="U46" s="55"/>
      <c r="V46" s="55" t="s">
        <v>147</v>
      </c>
    </row>
    <row r="47" spans="1:22" x14ac:dyDescent="0.25">
      <c r="A47" s="63">
        <v>15321</v>
      </c>
      <c r="B47" s="52" t="s">
        <v>617</v>
      </c>
      <c r="C47" s="52" t="s">
        <v>659</v>
      </c>
      <c r="D47" s="53">
        <v>24524</v>
      </c>
      <c r="E47" s="53">
        <v>123167</v>
      </c>
      <c r="F47" s="52" t="s">
        <v>275</v>
      </c>
      <c r="G47" s="78">
        <f>SUM(H47+J47+K47+N47+O47+Q47+S47+T47+U47+V47)</f>
        <v>257.25</v>
      </c>
      <c r="H47" s="55" t="s">
        <v>583</v>
      </c>
      <c r="I47" s="55"/>
      <c r="J47" s="55" t="s">
        <v>690</v>
      </c>
      <c r="K47" s="55" t="s">
        <v>44</v>
      </c>
      <c r="L47" s="55"/>
      <c r="M47" s="55"/>
      <c r="N47" s="55" t="s">
        <v>205</v>
      </c>
      <c r="O47" s="55" t="s">
        <v>192</v>
      </c>
      <c r="P47" s="55"/>
      <c r="Q47" s="55" t="s">
        <v>56</v>
      </c>
      <c r="R47" s="55"/>
      <c r="S47" s="55" t="s">
        <v>43</v>
      </c>
      <c r="T47" s="55" t="s">
        <v>302</v>
      </c>
      <c r="U47" s="55" t="s">
        <v>689</v>
      </c>
      <c r="V47" s="55" t="s">
        <v>516</v>
      </c>
    </row>
    <row r="48" spans="1:22" x14ac:dyDescent="0.25">
      <c r="A48" s="63">
        <v>15372</v>
      </c>
      <c r="B48" s="52" t="s">
        <v>78</v>
      </c>
      <c r="C48" s="52" t="s">
        <v>660</v>
      </c>
      <c r="D48" s="53">
        <v>25130</v>
      </c>
      <c r="E48" s="53">
        <v>0</v>
      </c>
      <c r="F48" s="52" t="s">
        <v>129</v>
      </c>
      <c r="G48" s="78">
        <f>SUM(N48+V48)</f>
        <v>109.75</v>
      </c>
      <c r="H48" s="55"/>
      <c r="I48" s="55"/>
      <c r="J48" s="55"/>
      <c r="K48" s="55"/>
      <c r="L48" s="55"/>
      <c r="M48" s="55"/>
      <c r="N48" s="55" t="s">
        <v>319</v>
      </c>
      <c r="O48" s="55"/>
      <c r="P48" s="55"/>
      <c r="Q48" s="55"/>
      <c r="R48" s="55"/>
      <c r="S48" s="55"/>
      <c r="T48" s="55"/>
      <c r="U48" s="55"/>
      <c r="V48" s="55" t="s">
        <v>1084</v>
      </c>
    </row>
    <row r="49" spans="1:22" x14ac:dyDescent="0.25">
      <c r="A49" s="63">
        <v>15380</v>
      </c>
      <c r="B49" s="52" t="s">
        <v>619</v>
      </c>
      <c r="C49" s="52" t="s">
        <v>661</v>
      </c>
      <c r="D49" s="53">
        <v>25290</v>
      </c>
      <c r="E49" s="53">
        <v>123274</v>
      </c>
      <c r="F49" s="52" t="s">
        <v>275</v>
      </c>
      <c r="G49" s="78">
        <f>SUM(H49+Q49+U49+V49)</f>
        <v>201.75</v>
      </c>
      <c r="H49" s="55" t="s">
        <v>134</v>
      </c>
      <c r="I49" s="55"/>
      <c r="J49" s="55"/>
      <c r="K49" s="55"/>
      <c r="L49" s="55"/>
      <c r="M49" s="55"/>
      <c r="N49" s="55"/>
      <c r="O49" s="55"/>
      <c r="P49" s="55"/>
      <c r="Q49" s="55" t="s">
        <v>1432</v>
      </c>
      <c r="R49" s="55"/>
      <c r="S49" s="55"/>
      <c r="T49" s="55"/>
      <c r="U49" s="55" t="s">
        <v>529</v>
      </c>
      <c r="V49" s="55" t="s">
        <v>140</v>
      </c>
    </row>
    <row r="50" spans="1:22" x14ac:dyDescent="0.25">
      <c r="A50" s="63">
        <v>15381</v>
      </c>
      <c r="B50" s="52" t="s">
        <v>362</v>
      </c>
      <c r="C50" s="52" t="s">
        <v>662</v>
      </c>
      <c r="D50" s="53">
        <v>26340</v>
      </c>
      <c r="E50" s="53">
        <v>0</v>
      </c>
      <c r="F50" s="52" t="s">
        <v>608</v>
      </c>
      <c r="G50" s="78">
        <f>SUM(P50+T50)</f>
        <v>42.75</v>
      </c>
      <c r="H50" s="55"/>
      <c r="I50" s="55"/>
      <c r="J50" s="55"/>
      <c r="K50" s="55"/>
      <c r="L50" s="55"/>
      <c r="M50" s="55"/>
      <c r="N50" s="55"/>
      <c r="O50" s="55"/>
      <c r="P50" s="55" t="s">
        <v>691</v>
      </c>
      <c r="Q50" s="55"/>
      <c r="R50" s="55"/>
      <c r="S50" s="55"/>
      <c r="T50" s="55" t="s">
        <v>319</v>
      </c>
      <c r="U50" s="55"/>
      <c r="V50" s="55"/>
    </row>
    <row r="51" spans="1:22" x14ac:dyDescent="0.25">
      <c r="A51" s="63">
        <v>15382</v>
      </c>
      <c r="B51" s="52" t="s">
        <v>620</v>
      </c>
      <c r="C51" s="52" t="s">
        <v>663</v>
      </c>
      <c r="D51" s="53">
        <v>25592</v>
      </c>
      <c r="E51" s="53">
        <v>122798</v>
      </c>
      <c r="F51" s="52" t="s">
        <v>275</v>
      </c>
      <c r="G51" s="78">
        <f>SUM(H51+J51+P51)</f>
        <v>59</v>
      </c>
      <c r="H51" s="55" t="s">
        <v>42</v>
      </c>
      <c r="I51" s="55"/>
      <c r="J51" s="55" t="s">
        <v>36</v>
      </c>
      <c r="K51" s="55"/>
      <c r="L51" s="55"/>
      <c r="M51" s="55"/>
      <c r="N51" s="55"/>
      <c r="O51" s="55"/>
      <c r="P51" s="55" t="s">
        <v>46</v>
      </c>
      <c r="Q51" s="55"/>
      <c r="R51" s="55"/>
      <c r="S51" s="55"/>
      <c r="T51" s="55"/>
      <c r="U51" s="55"/>
      <c r="V51" s="55"/>
    </row>
    <row r="52" spans="1:22" x14ac:dyDescent="0.25">
      <c r="A52" s="63">
        <v>15383</v>
      </c>
      <c r="B52" s="52" t="s">
        <v>618</v>
      </c>
      <c r="C52" s="52" t="s">
        <v>664</v>
      </c>
      <c r="D52" s="53">
        <v>0</v>
      </c>
      <c r="E52" s="53">
        <v>122401</v>
      </c>
      <c r="F52" s="52" t="s">
        <v>275</v>
      </c>
      <c r="G52" s="78">
        <f>SUM(H52+K52+M52+N52+O52+Q52+S52+T52)</f>
        <v>488.5</v>
      </c>
      <c r="H52" s="55" t="s">
        <v>55</v>
      </c>
      <c r="I52" s="55"/>
      <c r="J52" s="55"/>
      <c r="K52" s="55" t="s">
        <v>693</v>
      </c>
      <c r="L52" s="55"/>
      <c r="M52" s="55" t="s">
        <v>55</v>
      </c>
      <c r="N52" s="55" t="s">
        <v>327</v>
      </c>
      <c r="O52" s="55" t="s">
        <v>494</v>
      </c>
      <c r="P52" s="55"/>
      <c r="Q52" s="55" t="s">
        <v>132</v>
      </c>
      <c r="R52" s="55"/>
      <c r="S52" s="55" t="s">
        <v>692</v>
      </c>
      <c r="T52" s="55" t="s">
        <v>135</v>
      </c>
      <c r="U52" s="55"/>
      <c r="V52" s="55"/>
    </row>
    <row r="53" spans="1:22" x14ac:dyDescent="0.25">
      <c r="A53" s="63">
        <v>15394</v>
      </c>
      <c r="B53" s="52" t="s">
        <v>225</v>
      </c>
      <c r="C53" s="52" t="s">
        <v>665</v>
      </c>
      <c r="D53" s="53">
        <v>0</v>
      </c>
      <c r="E53" s="53">
        <v>122231</v>
      </c>
      <c r="F53" s="52" t="s">
        <v>275</v>
      </c>
      <c r="G53" s="78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spans="1:22" x14ac:dyDescent="0.25">
      <c r="A54" s="63">
        <v>15395</v>
      </c>
      <c r="B54" s="52" t="s">
        <v>225</v>
      </c>
      <c r="C54" s="52" t="s">
        <v>666</v>
      </c>
      <c r="D54" s="53">
        <v>25156</v>
      </c>
      <c r="E54" s="53">
        <v>122230</v>
      </c>
      <c r="F54" s="52" t="s">
        <v>275</v>
      </c>
      <c r="G54" s="78"/>
      <c r="H54" s="55"/>
      <c r="I54" s="55"/>
      <c r="J54" s="5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</row>
  </sheetData>
  <mergeCells count="22">
    <mergeCell ref="V3:V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M3:M4"/>
    <mergeCell ref="N3:N4"/>
    <mergeCell ref="U3:U4"/>
    <mergeCell ref="T3:T4"/>
    <mergeCell ref="Q3:Q4"/>
    <mergeCell ref="O3:O4"/>
    <mergeCell ref="P3:P4"/>
    <mergeCell ref="R3:R4"/>
    <mergeCell ref="S3:S4"/>
  </mergeCells>
  <pageMargins left="0.7" right="0.7" top="0.75" bottom="0.75" header="0.3" footer="0.3"/>
  <pageSetup orientation="portrait" verticalDpi="0" r:id="rId1"/>
  <ignoredErrors>
    <ignoredError sqref="G10 H5:U15 H18:P18 H17:P17 R17:U17 H20:M21 H19:N19 O19:P19 H23:M31 H22:M22 R22:U22 H34:M37 H32:M32 R32:U32 H33:M33 R33:U33 H39:M46 H38:M38 R38:U38 H48:M48 H47 R47:U47 H50:M54 H49:M49 R49:U49 O20:P21 O23:P31 O22:P22 O34:P37 O32:P32 O33:P33 O39:P46 O38:P38 O48:P48 O47:P47 O50:P54 O49:P49 N49 N50:N54 N48 N38 N39:N46 N33 N32 N34:N37 N22 N23:N31 N20:N21 R18:U18 R19:U19 R20:U21 R23:U31 R34:U37 R39:U46 R48:U48 R50:U54 Q50:Q54 Q48 Q39:Q46 Q34:Q37 Q23:Q31 Q20:Q21 Q19 Q18 Q17 Q22 Q32:Q33 Q38 Q47 Q49 V17:V54 G53:G54 K47:M47 J47 N47 G13:G15 G18 H16:N16 U16 Q16:R16 G21 G25 G27 G33 G36:G37 G39:G40 G4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workbookViewId="0">
      <selection activeCell="A3" sqref="A3:A4"/>
    </sheetView>
  </sheetViews>
  <sheetFormatPr baseColWidth="10" defaultRowHeight="15" x14ac:dyDescent="0.25"/>
  <cols>
    <col min="1" max="1" width="11.42578125" customWidth="1"/>
    <col min="2" max="2" width="39.42578125" customWidth="1"/>
    <col min="3" max="3" width="85.85546875" customWidth="1"/>
    <col min="4" max="4" width="18.5703125" customWidth="1"/>
    <col min="5" max="5" width="19.28515625" customWidth="1"/>
    <col min="6" max="6" width="20.85546875" customWidth="1"/>
    <col min="7" max="7" width="18.5703125" customWidth="1"/>
    <col min="8" max="8" width="22.85546875" customWidth="1"/>
    <col min="9" max="9" width="20.140625" customWidth="1"/>
    <col min="10" max="10" width="17.85546875" customWidth="1"/>
    <col min="11" max="11" width="23" customWidth="1"/>
    <col min="12" max="12" width="22.85546875" customWidth="1"/>
    <col min="13" max="14" width="22.7109375" customWidth="1"/>
    <col min="15" max="15" width="23" customWidth="1"/>
    <col min="16" max="16" width="22.5703125" customWidth="1"/>
    <col min="17" max="17" width="22.85546875" customWidth="1"/>
    <col min="18" max="18" width="19.42578125" customWidth="1"/>
    <col min="19" max="19" width="21.5703125" customWidth="1"/>
    <col min="20" max="20" width="19.5703125" customWidth="1"/>
    <col min="21" max="21" width="19.85546875" customWidth="1"/>
  </cols>
  <sheetData>
    <row r="2" spans="1:21" ht="15.75" thickBot="1" x14ac:dyDescent="0.3">
      <c r="K2" s="4"/>
      <c r="L2" s="4"/>
      <c r="M2" s="5" t="s">
        <v>33</v>
      </c>
      <c r="N2" s="5"/>
      <c r="O2" s="6"/>
    </row>
    <row r="3" spans="1:21" ht="15" customHeight="1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111" t="s">
        <v>19</v>
      </c>
      <c r="I3" s="113" t="s">
        <v>21</v>
      </c>
      <c r="J3" s="113" t="s">
        <v>22</v>
      </c>
      <c r="K3" s="114" t="s">
        <v>23</v>
      </c>
      <c r="L3" s="100" t="s">
        <v>24</v>
      </c>
      <c r="M3" s="100" t="s">
        <v>25</v>
      </c>
      <c r="N3" s="88" t="s">
        <v>27</v>
      </c>
      <c r="O3" s="88" t="s">
        <v>48</v>
      </c>
      <c r="P3" s="88" t="s">
        <v>30</v>
      </c>
      <c r="Q3" s="88" t="s">
        <v>52</v>
      </c>
      <c r="R3" s="88" t="s">
        <v>31</v>
      </c>
      <c r="S3" s="88" t="s">
        <v>32</v>
      </c>
      <c r="T3" s="88" t="s">
        <v>1403</v>
      </c>
      <c r="U3" s="88" t="s">
        <v>20</v>
      </c>
    </row>
    <row r="4" spans="1:21" x14ac:dyDescent="0.25">
      <c r="A4" s="103"/>
      <c r="B4" s="105"/>
      <c r="C4" s="106"/>
      <c r="D4" s="99"/>
      <c r="E4" s="108"/>
      <c r="F4" s="109"/>
      <c r="G4" s="110"/>
      <c r="H4" s="112"/>
      <c r="I4" s="113"/>
      <c r="J4" s="113"/>
      <c r="K4" s="114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1" x14ac:dyDescent="0.25">
      <c r="A5" s="63">
        <v>15419</v>
      </c>
      <c r="B5" s="52" t="s">
        <v>77</v>
      </c>
      <c r="C5" s="52" t="s">
        <v>800</v>
      </c>
      <c r="D5" s="80">
        <v>23173</v>
      </c>
      <c r="E5" s="53">
        <v>122316</v>
      </c>
      <c r="F5" s="52" t="s">
        <v>8</v>
      </c>
      <c r="G5" s="78" t="s">
        <v>400</v>
      </c>
      <c r="H5" s="55"/>
      <c r="I5" s="55"/>
      <c r="J5" s="55"/>
      <c r="K5" s="55"/>
      <c r="L5" s="55"/>
      <c r="M5" s="55"/>
      <c r="N5" s="55"/>
      <c r="O5" s="55" t="s">
        <v>400</v>
      </c>
      <c r="P5" s="55"/>
      <c r="Q5" s="55"/>
      <c r="R5" s="55"/>
      <c r="S5" s="55"/>
      <c r="T5" s="55"/>
      <c r="U5" s="55"/>
    </row>
    <row r="6" spans="1:21" x14ac:dyDescent="0.25">
      <c r="A6" s="63">
        <v>15434</v>
      </c>
      <c r="B6" s="52" t="s">
        <v>78</v>
      </c>
      <c r="C6" s="52" t="s">
        <v>801</v>
      </c>
      <c r="D6" s="53">
        <v>25155</v>
      </c>
      <c r="E6" s="53">
        <v>125478</v>
      </c>
      <c r="F6" s="52" t="s">
        <v>8</v>
      </c>
      <c r="G6" s="78">
        <f>SUM(H6+M6+N6+O6+P6+R6)</f>
        <v>36</v>
      </c>
      <c r="H6" s="55" t="s">
        <v>158</v>
      </c>
      <c r="I6" s="55"/>
      <c r="J6" s="55"/>
      <c r="K6" s="55"/>
      <c r="L6" s="55"/>
      <c r="M6" s="55" t="s">
        <v>42</v>
      </c>
      <c r="N6" s="55" t="s">
        <v>174</v>
      </c>
      <c r="O6" s="55" t="s">
        <v>336</v>
      </c>
      <c r="P6" s="55" t="s">
        <v>132</v>
      </c>
      <c r="Q6" s="55"/>
      <c r="R6" s="55" t="s">
        <v>163</v>
      </c>
      <c r="S6" s="55"/>
      <c r="T6" s="55"/>
      <c r="U6" s="55"/>
    </row>
    <row r="7" spans="1:21" x14ac:dyDescent="0.25">
      <c r="A7" s="63">
        <v>15440</v>
      </c>
      <c r="B7" s="52" t="s">
        <v>89</v>
      </c>
      <c r="C7" s="52" t="s">
        <v>802</v>
      </c>
      <c r="D7" s="53">
        <v>25808</v>
      </c>
      <c r="E7" s="53">
        <v>124066</v>
      </c>
      <c r="F7" s="52" t="s">
        <v>8</v>
      </c>
      <c r="G7" s="78">
        <f>SUM(H7+M7+N7+O7+P7+Q7+R7)</f>
        <v>376.75</v>
      </c>
      <c r="H7" s="55" t="s">
        <v>440</v>
      </c>
      <c r="I7" s="55"/>
      <c r="J7" s="55"/>
      <c r="K7" s="55"/>
      <c r="L7" s="55"/>
      <c r="M7" s="55" t="s">
        <v>849</v>
      </c>
      <c r="N7" s="55" t="s">
        <v>133</v>
      </c>
      <c r="O7" s="55" t="s">
        <v>680</v>
      </c>
      <c r="P7" s="55" t="s">
        <v>432</v>
      </c>
      <c r="Q7" s="55" t="s">
        <v>174</v>
      </c>
      <c r="R7" s="55" t="s">
        <v>64</v>
      </c>
      <c r="S7" s="55"/>
      <c r="T7" s="55"/>
      <c r="U7" s="55"/>
    </row>
    <row r="8" spans="1:21" x14ac:dyDescent="0.25">
      <c r="A8" s="63">
        <v>15465</v>
      </c>
      <c r="B8" s="52" t="s">
        <v>790</v>
      </c>
      <c r="C8" s="52" t="s">
        <v>803</v>
      </c>
      <c r="D8" s="53">
        <v>25429</v>
      </c>
      <c r="E8" s="53">
        <v>122447</v>
      </c>
      <c r="F8" s="52" t="s">
        <v>8</v>
      </c>
      <c r="G8" s="78">
        <f>SUM(P8+T8)</f>
        <v>117.75</v>
      </c>
      <c r="H8" s="55"/>
      <c r="I8" s="55"/>
      <c r="J8" s="55"/>
      <c r="K8" s="55"/>
      <c r="L8" s="55"/>
      <c r="M8" s="55"/>
      <c r="N8" s="55"/>
      <c r="O8" s="55"/>
      <c r="P8" s="55" t="s">
        <v>441</v>
      </c>
      <c r="Q8" s="55"/>
      <c r="R8" s="55"/>
      <c r="S8" s="55"/>
      <c r="T8" s="55" t="s">
        <v>1331</v>
      </c>
      <c r="U8" s="55"/>
    </row>
    <row r="9" spans="1:21" x14ac:dyDescent="0.25">
      <c r="A9" s="63">
        <v>15471</v>
      </c>
      <c r="B9" s="52" t="s">
        <v>77</v>
      </c>
      <c r="C9" s="52" t="s">
        <v>804</v>
      </c>
      <c r="D9" s="53">
        <v>25315</v>
      </c>
      <c r="E9" s="53">
        <v>0</v>
      </c>
      <c r="F9" s="52" t="s">
        <v>7</v>
      </c>
      <c r="G9" s="78" t="s">
        <v>163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 t="s">
        <v>163</v>
      </c>
      <c r="S9" s="55"/>
      <c r="T9" s="55"/>
      <c r="U9" s="55"/>
    </row>
    <row r="10" spans="1:21" x14ac:dyDescent="0.25">
      <c r="A10" s="63">
        <v>15474</v>
      </c>
      <c r="B10" s="52" t="s">
        <v>788</v>
      </c>
      <c r="C10" s="52" t="s">
        <v>805</v>
      </c>
      <c r="D10" s="53">
        <v>25769</v>
      </c>
      <c r="E10" s="53">
        <v>0</v>
      </c>
      <c r="F10" s="52" t="s">
        <v>273</v>
      </c>
      <c r="G10" s="7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spans="1:21" x14ac:dyDescent="0.25">
      <c r="A11" s="63">
        <v>15497</v>
      </c>
      <c r="B11" s="52" t="s">
        <v>791</v>
      </c>
      <c r="C11" s="52" t="s">
        <v>806</v>
      </c>
      <c r="D11" s="53">
        <v>25143</v>
      </c>
      <c r="E11" s="53">
        <v>122502</v>
      </c>
      <c r="F11" s="52" t="s">
        <v>8</v>
      </c>
      <c r="G11" s="78">
        <f>SUM(M11+N11+T11)</f>
        <v>30.25</v>
      </c>
      <c r="H11" s="55"/>
      <c r="I11" s="55"/>
      <c r="J11" s="55"/>
      <c r="K11" s="55"/>
      <c r="L11" s="55"/>
      <c r="M11" s="55" t="s">
        <v>143</v>
      </c>
      <c r="N11" s="55" t="s">
        <v>688</v>
      </c>
      <c r="O11" s="55"/>
      <c r="P11" s="55"/>
      <c r="Q11" s="55"/>
      <c r="R11" s="55"/>
      <c r="S11" s="55"/>
      <c r="T11" s="55" t="s">
        <v>154</v>
      </c>
      <c r="U11" s="55"/>
    </row>
    <row r="12" spans="1:21" x14ac:dyDescent="0.25">
      <c r="A12" s="63">
        <v>15505</v>
      </c>
      <c r="B12" s="52" t="s">
        <v>789</v>
      </c>
      <c r="C12" s="52" t="s">
        <v>807</v>
      </c>
      <c r="D12" s="53">
        <v>26376</v>
      </c>
      <c r="E12" s="53">
        <v>123273</v>
      </c>
      <c r="F12" s="52" t="s">
        <v>8</v>
      </c>
      <c r="G12" s="78">
        <f>SUM(M12+P12+R12)</f>
        <v>53.75</v>
      </c>
      <c r="H12" s="55"/>
      <c r="I12" s="55"/>
      <c r="J12" s="55"/>
      <c r="K12" s="55"/>
      <c r="L12" s="55"/>
      <c r="M12" s="55" t="s">
        <v>152</v>
      </c>
      <c r="N12" s="55"/>
      <c r="O12" s="55"/>
      <c r="P12" s="55" t="s">
        <v>158</v>
      </c>
      <c r="Q12" s="55"/>
      <c r="R12" s="55" t="s">
        <v>333</v>
      </c>
      <c r="S12" s="55"/>
      <c r="T12" s="55"/>
      <c r="U12" s="55"/>
    </row>
    <row r="13" spans="1:21" x14ac:dyDescent="0.25">
      <c r="A13" s="63">
        <v>15506</v>
      </c>
      <c r="B13" s="52" t="s">
        <v>217</v>
      </c>
      <c r="C13" s="52" t="s">
        <v>808</v>
      </c>
      <c r="D13" s="53">
        <v>25764</v>
      </c>
      <c r="E13" s="53">
        <v>0</v>
      </c>
      <c r="F13" s="52" t="s">
        <v>273</v>
      </c>
      <c r="G13" s="78">
        <f>SUM(K13+M13+N13+O13+P13+R13)</f>
        <v>37.75</v>
      </c>
      <c r="H13" s="55"/>
      <c r="I13" s="55"/>
      <c r="J13" s="55"/>
      <c r="K13" s="55" t="s">
        <v>49</v>
      </c>
      <c r="L13" s="55"/>
      <c r="M13" s="55" t="s">
        <v>185</v>
      </c>
      <c r="N13" s="55" t="s">
        <v>43</v>
      </c>
      <c r="O13" s="55" t="s">
        <v>36</v>
      </c>
      <c r="P13" s="55" t="s">
        <v>280</v>
      </c>
      <c r="Q13" s="55"/>
      <c r="R13" s="55" t="s">
        <v>43</v>
      </c>
      <c r="S13" s="55"/>
      <c r="T13" s="55"/>
      <c r="U13" s="55"/>
    </row>
    <row r="14" spans="1:21" x14ac:dyDescent="0.25">
      <c r="A14" s="63">
        <v>15507</v>
      </c>
      <c r="B14" s="52" t="s">
        <v>217</v>
      </c>
      <c r="C14" s="52" t="s">
        <v>809</v>
      </c>
      <c r="D14" s="53">
        <v>25720</v>
      </c>
      <c r="E14" s="53">
        <v>127066</v>
      </c>
      <c r="F14" s="52" t="s">
        <v>8</v>
      </c>
      <c r="G14" s="78">
        <f>SUM(J14+K14+M14+O14+P14+Q14+R14+T14)</f>
        <v>410.75</v>
      </c>
      <c r="H14" s="55"/>
      <c r="I14" s="55"/>
      <c r="J14" s="55" t="s">
        <v>147</v>
      </c>
      <c r="K14" s="55" t="s">
        <v>851</v>
      </c>
      <c r="L14" s="55"/>
      <c r="M14" s="55" t="s">
        <v>150</v>
      </c>
      <c r="N14" s="55"/>
      <c r="O14" s="55" t="s">
        <v>133</v>
      </c>
      <c r="P14" s="55" t="s">
        <v>303</v>
      </c>
      <c r="Q14" s="55" t="s">
        <v>59</v>
      </c>
      <c r="R14" s="55" t="s">
        <v>850</v>
      </c>
      <c r="S14" s="55"/>
      <c r="T14" s="55" t="s">
        <v>163</v>
      </c>
      <c r="U14" s="55"/>
    </row>
    <row r="15" spans="1:21" x14ac:dyDescent="0.25">
      <c r="A15" s="63">
        <v>15519</v>
      </c>
      <c r="B15" s="52" t="s">
        <v>795</v>
      </c>
      <c r="C15" s="52" t="s">
        <v>810</v>
      </c>
      <c r="D15" s="53">
        <v>25126</v>
      </c>
      <c r="E15" s="53">
        <v>0</v>
      </c>
      <c r="F15" s="52" t="s">
        <v>129</v>
      </c>
      <c r="G15" s="78" t="s">
        <v>149</v>
      </c>
      <c r="H15" s="55"/>
      <c r="I15" s="55"/>
      <c r="J15" s="55"/>
      <c r="K15" s="55"/>
      <c r="L15" s="55"/>
      <c r="M15" s="55"/>
      <c r="N15" s="55"/>
      <c r="O15" s="55" t="s">
        <v>149</v>
      </c>
      <c r="P15" s="55"/>
      <c r="Q15" s="55"/>
      <c r="R15" s="55"/>
      <c r="S15" s="55"/>
      <c r="T15" s="55"/>
      <c r="U15" s="55"/>
    </row>
    <row r="16" spans="1:21" x14ac:dyDescent="0.25">
      <c r="A16" s="63">
        <v>15520</v>
      </c>
      <c r="B16" s="52" t="s">
        <v>796</v>
      </c>
      <c r="C16" s="52" t="s">
        <v>811</v>
      </c>
      <c r="D16" s="53">
        <v>0</v>
      </c>
      <c r="E16" s="53">
        <v>0</v>
      </c>
      <c r="F16" s="52" t="s">
        <v>273</v>
      </c>
      <c r="G16" s="78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 spans="1:21" x14ac:dyDescent="0.25">
      <c r="A17" s="63">
        <v>15521</v>
      </c>
      <c r="B17" s="52" t="s">
        <v>792</v>
      </c>
      <c r="C17" s="52" t="s">
        <v>812</v>
      </c>
      <c r="D17" s="53">
        <v>0</v>
      </c>
      <c r="E17" s="53">
        <v>123718</v>
      </c>
      <c r="F17" s="52" t="s">
        <v>8</v>
      </c>
      <c r="G17" s="78">
        <f>SUM(H17+I17+M17+N17+P17+T17+U17)</f>
        <v>200</v>
      </c>
      <c r="H17" s="55" t="s">
        <v>132</v>
      </c>
      <c r="I17" s="55" t="s">
        <v>317</v>
      </c>
      <c r="J17" s="55"/>
      <c r="K17" s="55"/>
      <c r="L17" s="55"/>
      <c r="M17" s="55" t="s">
        <v>142</v>
      </c>
      <c r="N17" s="55" t="s">
        <v>159</v>
      </c>
      <c r="O17" s="55"/>
      <c r="P17" s="55" t="s">
        <v>1344</v>
      </c>
      <c r="Q17" s="55"/>
      <c r="R17" s="55"/>
      <c r="S17" s="55"/>
      <c r="T17" s="55" t="s">
        <v>159</v>
      </c>
      <c r="U17" s="55" t="s">
        <v>132</v>
      </c>
    </row>
    <row r="18" spans="1:21" x14ac:dyDescent="0.25">
      <c r="A18" s="63">
        <v>15522</v>
      </c>
      <c r="B18" s="52" t="s">
        <v>364</v>
      </c>
      <c r="C18" s="52" t="s">
        <v>813</v>
      </c>
      <c r="D18" s="53">
        <v>25508</v>
      </c>
      <c r="E18" s="53">
        <v>0</v>
      </c>
      <c r="F18" s="52" t="s">
        <v>8</v>
      </c>
      <c r="G18" s="78">
        <f>SUM(M18+O18+R18)</f>
        <v>18.25</v>
      </c>
      <c r="H18" s="55"/>
      <c r="I18" s="55"/>
      <c r="J18" s="55"/>
      <c r="K18" s="55"/>
      <c r="L18" s="55"/>
      <c r="M18" s="55" t="s">
        <v>42</v>
      </c>
      <c r="N18" s="55"/>
      <c r="O18" s="55" t="s">
        <v>517</v>
      </c>
      <c r="P18" s="55"/>
      <c r="Q18" s="55"/>
      <c r="R18" s="55" t="s">
        <v>42</v>
      </c>
      <c r="S18" s="55"/>
      <c r="T18" s="55"/>
      <c r="U18" s="55"/>
    </row>
    <row r="19" spans="1:21" x14ac:dyDescent="0.25">
      <c r="A19" s="63">
        <v>15523</v>
      </c>
      <c r="B19" s="52" t="s">
        <v>78</v>
      </c>
      <c r="C19" s="52" t="s">
        <v>814</v>
      </c>
      <c r="D19" s="53">
        <v>25509</v>
      </c>
      <c r="E19" s="53">
        <v>122391</v>
      </c>
      <c r="F19" s="52" t="s">
        <v>273</v>
      </c>
      <c r="G19" s="78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</row>
    <row r="20" spans="1:21" x14ac:dyDescent="0.25">
      <c r="A20" s="63">
        <v>15537</v>
      </c>
      <c r="B20" s="52" t="s">
        <v>102</v>
      </c>
      <c r="C20" s="52" t="s">
        <v>815</v>
      </c>
      <c r="D20" s="53">
        <v>25210</v>
      </c>
      <c r="E20" s="53">
        <v>122691</v>
      </c>
      <c r="F20" s="52" t="s">
        <v>8</v>
      </c>
      <c r="G20" s="78">
        <f>SUM(M20+N20+R20)</f>
        <v>30.25</v>
      </c>
      <c r="H20" s="55"/>
      <c r="I20" s="55"/>
      <c r="J20" s="55"/>
      <c r="K20" s="55"/>
      <c r="L20" s="55"/>
      <c r="M20" s="55" t="s">
        <v>36</v>
      </c>
      <c r="N20" s="55" t="s">
        <v>420</v>
      </c>
      <c r="O20" s="55"/>
      <c r="P20" s="55"/>
      <c r="Q20" s="55"/>
      <c r="R20" s="55" t="s">
        <v>49</v>
      </c>
      <c r="S20" s="55"/>
      <c r="T20" s="55"/>
      <c r="U20" s="55"/>
    </row>
    <row r="21" spans="1:21" x14ac:dyDescent="0.25">
      <c r="A21" s="63">
        <v>15542</v>
      </c>
      <c r="B21" s="52" t="s">
        <v>797</v>
      </c>
      <c r="C21" s="52" t="s">
        <v>816</v>
      </c>
      <c r="D21" s="53">
        <v>24053</v>
      </c>
      <c r="E21" s="53">
        <v>122830</v>
      </c>
      <c r="F21" s="52" t="s">
        <v>8</v>
      </c>
      <c r="G21" s="78" t="s">
        <v>313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">
        <v>313</v>
      </c>
      <c r="T21" s="55"/>
      <c r="U21" s="55"/>
    </row>
    <row r="22" spans="1:21" x14ac:dyDescent="0.25">
      <c r="A22" s="63">
        <v>15586</v>
      </c>
      <c r="B22" s="52" t="s">
        <v>793</v>
      </c>
      <c r="C22" s="52" t="s">
        <v>817</v>
      </c>
      <c r="D22" s="53">
        <v>24822</v>
      </c>
      <c r="E22" s="53">
        <v>124070</v>
      </c>
      <c r="F22" s="52" t="s">
        <v>8</v>
      </c>
      <c r="G22" s="78">
        <f>SUM(H22+J22+N22+P22+R22)</f>
        <v>87</v>
      </c>
      <c r="H22" s="55" t="s">
        <v>196</v>
      </c>
      <c r="I22" s="55"/>
      <c r="J22" s="55" t="s">
        <v>162</v>
      </c>
      <c r="K22" s="55"/>
      <c r="L22" s="55"/>
      <c r="M22" s="55"/>
      <c r="N22" s="55" t="s">
        <v>162</v>
      </c>
      <c r="O22" s="55"/>
      <c r="P22" s="55" t="s">
        <v>852</v>
      </c>
      <c r="Q22" s="55"/>
      <c r="R22" s="55" t="s">
        <v>36</v>
      </c>
      <c r="S22" s="55"/>
      <c r="T22" s="55"/>
      <c r="U22" s="55"/>
    </row>
    <row r="23" spans="1:21" x14ac:dyDescent="0.25">
      <c r="A23" s="63">
        <v>15587</v>
      </c>
      <c r="B23" s="52" t="s">
        <v>78</v>
      </c>
      <c r="C23" s="52" t="s">
        <v>818</v>
      </c>
      <c r="D23" s="53">
        <v>25658</v>
      </c>
      <c r="E23" s="53">
        <v>122489</v>
      </c>
      <c r="F23" s="52" t="s">
        <v>273</v>
      </c>
      <c r="G23" s="78" t="s">
        <v>202</v>
      </c>
      <c r="H23" s="55"/>
      <c r="I23" s="55"/>
      <c r="J23" s="55"/>
      <c r="K23" s="55"/>
      <c r="L23" s="55"/>
      <c r="M23" s="55"/>
      <c r="N23" s="55"/>
      <c r="O23" s="55" t="s">
        <v>202</v>
      </c>
      <c r="P23" s="55"/>
      <c r="Q23" s="55"/>
      <c r="R23" s="55"/>
      <c r="S23" s="55"/>
      <c r="T23" s="55"/>
      <c r="U23" s="55"/>
    </row>
    <row r="24" spans="1:21" x14ac:dyDescent="0.25">
      <c r="A24" s="63">
        <v>15588</v>
      </c>
      <c r="B24" s="52" t="s">
        <v>794</v>
      </c>
      <c r="C24" s="52" t="s">
        <v>819</v>
      </c>
      <c r="D24" s="53">
        <v>25565</v>
      </c>
      <c r="E24" s="53">
        <v>123298</v>
      </c>
      <c r="F24" s="52" t="s">
        <v>8</v>
      </c>
      <c r="G24" s="78">
        <f>SUM(J24+M24+N24+P24+Q24+R24)</f>
        <v>166.75</v>
      </c>
      <c r="H24" s="55"/>
      <c r="I24" s="55"/>
      <c r="J24" s="55" t="s">
        <v>441</v>
      </c>
      <c r="K24" s="55"/>
      <c r="L24" s="55"/>
      <c r="M24" s="55" t="s">
        <v>853</v>
      </c>
      <c r="N24" s="55" t="s">
        <v>146</v>
      </c>
      <c r="O24" s="55"/>
      <c r="P24" s="55" t="s">
        <v>158</v>
      </c>
      <c r="Q24" s="55" t="s">
        <v>162</v>
      </c>
      <c r="R24" s="55" t="s">
        <v>401</v>
      </c>
      <c r="S24" s="55"/>
      <c r="T24" s="55"/>
      <c r="U24" s="55"/>
    </row>
    <row r="25" spans="1:21" x14ac:dyDescent="0.25">
      <c r="A25" s="63">
        <v>15597</v>
      </c>
      <c r="B25" s="52" t="s">
        <v>225</v>
      </c>
      <c r="C25" s="52" t="s">
        <v>820</v>
      </c>
      <c r="D25" s="53">
        <v>25662</v>
      </c>
      <c r="E25" s="53">
        <v>122501</v>
      </c>
      <c r="F25" s="52" t="s">
        <v>8</v>
      </c>
      <c r="G25" s="78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 spans="1:21" x14ac:dyDescent="0.25">
      <c r="A26" s="63">
        <v>15609</v>
      </c>
      <c r="B26" s="52" t="s">
        <v>78</v>
      </c>
      <c r="C26" s="52" t="s">
        <v>821</v>
      </c>
      <c r="D26" s="53">
        <v>25663</v>
      </c>
      <c r="E26" s="53">
        <v>0</v>
      </c>
      <c r="F26" s="52" t="s">
        <v>129</v>
      </c>
      <c r="G26" s="78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 spans="1:21" x14ac:dyDescent="0.25">
      <c r="A27" s="63">
        <v>15623</v>
      </c>
      <c r="B27" s="52" t="s">
        <v>225</v>
      </c>
      <c r="C27" s="52" t="s">
        <v>1361</v>
      </c>
      <c r="D27" s="53">
        <v>25730</v>
      </c>
      <c r="E27" s="53">
        <v>122710</v>
      </c>
      <c r="F27" s="52" t="s">
        <v>8</v>
      </c>
      <c r="G27" s="7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1" x14ac:dyDescent="0.25">
      <c r="A28" s="63">
        <v>15629</v>
      </c>
      <c r="B28" s="52" t="s">
        <v>105</v>
      </c>
      <c r="C28" s="52" t="s">
        <v>822</v>
      </c>
      <c r="D28" s="53">
        <v>26275</v>
      </c>
      <c r="E28" s="53">
        <v>123079</v>
      </c>
      <c r="F28" s="52" t="s">
        <v>8</v>
      </c>
      <c r="G28" s="78">
        <f>SUM(I28+P28+T28)</f>
        <v>136.5</v>
      </c>
      <c r="H28" s="55"/>
      <c r="I28" s="55" t="s">
        <v>134</v>
      </c>
      <c r="J28" s="55"/>
      <c r="K28" s="55"/>
      <c r="L28" s="55"/>
      <c r="M28" s="55"/>
      <c r="N28" s="55"/>
      <c r="O28" s="55"/>
      <c r="P28" s="55" t="s">
        <v>1433</v>
      </c>
      <c r="Q28" s="55"/>
      <c r="R28" s="55"/>
      <c r="S28" s="55"/>
      <c r="T28" s="55" t="s">
        <v>137</v>
      </c>
      <c r="U28" s="55"/>
    </row>
    <row r="29" spans="1:21" x14ac:dyDescent="0.25">
      <c r="A29" s="63">
        <v>15634</v>
      </c>
      <c r="B29" s="52" t="s">
        <v>443</v>
      </c>
      <c r="C29" s="52" t="s">
        <v>823</v>
      </c>
      <c r="D29" s="53">
        <v>25010</v>
      </c>
      <c r="E29" s="53">
        <v>125109</v>
      </c>
      <c r="F29" s="52" t="s">
        <v>8</v>
      </c>
      <c r="G29" s="78">
        <f>SUM(H29+J29+M29+Q29+R29)</f>
        <v>115.25</v>
      </c>
      <c r="H29" s="55" t="s">
        <v>159</v>
      </c>
      <c r="I29" s="55"/>
      <c r="J29" s="55" t="s">
        <v>310</v>
      </c>
      <c r="K29" s="55"/>
      <c r="L29" s="55"/>
      <c r="M29" s="55" t="s">
        <v>855</v>
      </c>
      <c r="N29" s="55"/>
      <c r="O29" s="55"/>
      <c r="P29" s="55"/>
      <c r="Q29" s="55" t="s">
        <v>142</v>
      </c>
      <c r="R29" s="55" t="s">
        <v>854</v>
      </c>
      <c r="S29" s="55"/>
      <c r="T29" s="55"/>
      <c r="U29" s="55"/>
    </row>
    <row r="30" spans="1:21" x14ac:dyDescent="0.25">
      <c r="A30" s="63">
        <v>15635</v>
      </c>
      <c r="B30" s="52" t="s">
        <v>443</v>
      </c>
      <c r="C30" s="52" t="s">
        <v>824</v>
      </c>
      <c r="D30" s="53">
        <v>25180</v>
      </c>
      <c r="E30" s="53">
        <v>125110</v>
      </c>
      <c r="F30" s="52" t="s">
        <v>8</v>
      </c>
      <c r="G30" s="78">
        <f>SUM(J30+M30+N30+R30)</f>
        <v>86.5</v>
      </c>
      <c r="H30" s="55"/>
      <c r="I30" s="55"/>
      <c r="J30" s="55" t="s">
        <v>175</v>
      </c>
      <c r="K30" s="55"/>
      <c r="L30" s="55"/>
      <c r="M30" s="55" t="s">
        <v>55</v>
      </c>
      <c r="N30" s="55" t="s">
        <v>493</v>
      </c>
      <c r="O30" s="55"/>
      <c r="P30" s="55"/>
      <c r="Q30" s="55"/>
      <c r="R30" s="55" t="s">
        <v>146</v>
      </c>
      <c r="S30" s="55"/>
      <c r="T30" s="55"/>
      <c r="U30" s="55"/>
    </row>
    <row r="31" spans="1:21" x14ac:dyDescent="0.25">
      <c r="A31" s="67">
        <v>15646</v>
      </c>
      <c r="B31" s="52" t="s">
        <v>798</v>
      </c>
      <c r="C31" s="52" t="s">
        <v>825</v>
      </c>
      <c r="D31" s="53">
        <v>25818</v>
      </c>
      <c r="E31" s="53">
        <v>122676</v>
      </c>
      <c r="F31" s="52" t="s">
        <v>8</v>
      </c>
      <c r="G31" s="78">
        <f>SUM(M31+N31+P31+R31)</f>
        <v>8</v>
      </c>
      <c r="H31" s="55"/>
      <c r="I31" s="55"/>
      <c r="J31" s="55"/>
      <c r="K31" s="55"/>
      <c r="L31" s="55"/>
      <c r="M31" s="55" t="s">
        <v>57</v>
      </c>
      <c r="N31" s="55" t="s">
        <v>132</v>
      </c>
      <c r="O31" s="55"/>
      <c r="P31" s="55" t="s">
        <v>36</v>
      </c>
      <c r="Q31" s="55"/>
      <c r="R31" s="55" t="s">
        <v>158</v>
      </c>
      <c r="S31" s="55"/>
      <c r="T31" s="55"/>
      <c r="U31" s="55"/>
    </row>
    <row r="32" spans="1:21" x14ac:dyDescent="0.25">
      <c r="A32" s="63">
        <v>15651</v>
      </c>
      <c r="B32" s="52" t="s">
        <v>89</v>
      </c>
      <c r="C32" s="52" t="s">
        <v>826</v>
      </c>
      <c r="D32" s="53">
        <v>26090</v>
      </c>
      <c r="E32" s="53">
        <v>122941</v>
      </c>
      <c r="F32" s="52" t="s">
        <v>8</v>
      </c>
      <c r="G32" s="78">
        <f>SUM(H32+I32+L32+M32+N32+P32+Q32+R32+T32)</f>
        <v>252.25</v>
      </c>
      <c r="H32" s="55" t="s">
        <v>856</v>
      </c>
      <c r="I32" s="55" t="s">
        <v>158</v>
      </c>
      <c r="J32" s="55"/>
      <c r="K32" s="55"/>
      <c r="L32" s="55" t="s">
        <v>132</v>
      </c>
      <c r="M32" s="55" t="s">
        <v>59</v>
      </c>
      <c r="N32" s="55" t="s">
        <v>143</v>
      </c>
      <c r="O32" s="55"/>
      <c r="P32" s="55" t="s">
        <v>276</v>
      </c>
      <c r="Q32" s="55" t="s">
        <v>57</v>
      </c>
      <c r="R32" s="55" t="s">
        <v>321</v>
      </c>
      <c r="S32" s="55"/>
      <c r="T32" s="55" t="s">
        <v>1418</v>
      </c>
      <c r="U32" s="55"/>
    </row>
    <row r="33" spans="1:21" x14ac:dyDescent="0.25">
      <c r="A33" s="63">
        <v>15652</v>
      </c>
      <c r="B33" s="52" t="s">
        <v>78</v>
      </c>
      <c r="C33" s="52" t="s">
        <v>827</v>
      </c>
      <c r="D33" s="53">
        <v>26491</v>
      </c>
      <c r="E33" s="53">
        <v>123356</v>
      </c>
      <c r="F33" s="52" t="s">
        <v>8</v>
      </c>
      <c r="G33" s="78">
        <f>SUM(M33++N33+O33+R33)</f>
        <v>58.75</v>
      </c>
      <c r="H33" s="55"/>
      <c r="I33" s="55"/>
      <c r="J33" s="55"/>
      <c r="K33" s="55"/>
      <c r="L33" s="55"/>
      <c r="M33" s="55" t="s">
        <v>293</v>
      </c>
      <c r="N33" s="55" t="s">
        <v>438</v>
      </c>
      <c r="O33" s="55" t="s">
        <v>192</v>
      </c>
      <c r="P33" s="55"/>
      <c r="Q33" s="55"/>
      <c r="R33" s="55" t="s">
        <v>53</v>
      </c>
      <c r="S33" s="55"/>
      <c r="T33" s="55"/>
      <c r="U33" s="55"/>
    </row>
    <row r="34" spans="1:21" x14ac:dyDescent="0.25">
      <c r="A34" s="63">
        <v>15654</v>
      </c>
      <c r="B34" s="52" t="s">
        <v>90</v>
      </c>
      <c r="C34" s="52" t="s">
        <v>828</v>
      </c>
      <c r="D34" s="53">
        <v>25672</v>
      </c>
      <c r="E34" s="53">
        <v>122802</v>
      </c>
      <c r="F34" s="52" t="s">
        <v>8</v>
      </c>
      <c r="G34" s="78">
        <f>SUM(M34+P34+T34)</f>
        <v>158.5</v>
      </c>
      <c r="H34" s="55"/>
      <c r="I34" s="55"/>
      <c r="J34" s="55"/>
      <c r="K34" s="55"/>
      <c r="L34" s="55"/>
      <c r="M34" s="55" t="s">
        <v>318</v>
      </c>
      <c r="N34" s="55"/>
      <c r="O34" s="55"/>
      <c r="P34" s="55" t="s">
        <v>55</v>
      </c>
      <c r="Q34" s="55"/>
      <c r="R34" s="55"/>
      <c r="S34" s="55"/>
      <c r="T34" s="55" t="s">
        <v>593</v>
      </c>
      <c r="U34" s="55"/>
    </row>
    <row r="35" spans="1:21" x14ac:dyDescent="0.25">
      <c r="A35" s="63">
        <v>15655</v>
      </c>
      <c r="B35" s="52" t="s">
        <v>78</v>
      </c>
      <c r="C35" s="52" t="s">
        <v>829</v>
      </c>
      <c r="D35" s="53">
        <v>25861</v>
      </c>
      <c r="E35" s="53">
        <v>122624</v>
      </c>
      <c r="F35" s="52" t="s">
        <v>273</v>
      </c>
      <c r="G35" s="78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spans="1:21" x14ac:dyDescent="0.25">
      <c r="A36" s="63">
        <v>15669</v>
      </c>
      <c r="B36" s="52" t="s">
        <v>357</v>
      </c>
      <c r="C36" s="52" t="s">
        <v>830</v>
      </c>
      <c r="D36" s="53">
        <v>25852</v>
      </c>
      <c r="E36" s="53">
        <v>122695</v>
      </c>
      <c r="F36" s="52" t="s">
        <v>8</v>
      </c>
      <c r="G36" s="78">
        <f>SUM(R36+T36)</f>
        <v>9.5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 t="s">
        <v>143</v>
      </c>
      <c r="S36" s="55"/>
      <c r="T36" s="55" t="s">
        <v>43</v>
      </c>
      <c r="U36" s="55"/>
    </row>
    <row r="37" spans="1:21" x14ac:dyDescent="0.25">
      <c r="A37" s="63">
        <v>15680</v>
      </c>
      <c r="B37" s="52" t="s">
        <v>217</v>
      </c>
      <c r="C37" s="52" t="s">
        <v>831</v>
      </c>
      <c r="D37" s="53">
        <v>25969</v>
      </c>
      <c r="E37" s="53">
        <v>122709</v>
      </c>
      <c r="F37" s="52" t="s">
        <v>8</v>
      </c>
      <c r="G37" s="78">
        <f>SUM(K37+P37+R37)</f>
        <v>16</v>
      </c>
      <c r="H37" s="55"/>
      <c r="I37" s="55"/>
      <c r="J37" s="55"/>
      <c r="K37" s="55" t="s">
        <v>162</v>
      </c>
      <c r="L37" s="55"/>
      <c r="M37" s="55"/>
      <c r="N37" s="55"/>
      <c r="O37" s="55"/>
      <c r="P37" s="55" t="s">
        <v>134</v>
      </c>
      <c r="Q37" s="55"/>
      <c r="R37" s="55" t="s">
        <v>43</v>
      </c>
      <c r="S37" s="55"/>
      <c r="T37" s="55"/>
      <c r="U37" s="55"/>
    </row>
    <row r="38" spans="1:21" x14ac:dyDescent="0.25">
      <c r="A38" s="63">
        <v>15689</v>
      </c>
      <c r="B38" s="52" t="s">
        <v>89</v>
      </c>
      <c r="C38" s="52" t="s">
        <v>832</v>
      </c>
      <c r="D38" s="53">
        <v>26024</v>
      </c>
      <c r="E38" s="53">
        <v>122737</v>
      </c>
      <c r="F38" s="52" t="s">
        <v>8</v>
      </c>
      <c r="G38" s="78">
        <f>SUM(M38+P38+R38)</f>
        <v>25.25</v>
      </c>
      <c r="H38" s="55"/>
      <c r="I38" s="55"/>
      <c r="J38" s="55"/>
      <c r="K38" s="55"/>
      <c r="L38" s="55"/>
      <c r="M38" s="55" t="s">
        <v>57</v>
      </c>
      <c r="N38" s="55"/>
      <c r="O38" s="55"/>
      <c r="P38" s="55" t="s">
        <v>59</v>
      </c>
      <c r="Q38" s="55"/>
      <c r="R38" s="55" t="s">
        <v>404</v>
      </c>
      <c r="S38" s="55"/>
      <c r="T38" s="55"/>
      <c r="U38" s="55"/>
    </row>
    <row r="39" spans="1:21" x14ac:dyDescent="0.25">
      <c r="A39" s="63">
        <v>15701</v>
      </c>
      <c r="B39" s="52" t="s">
        <v>94</v>
      </c>
      <c r="C39" s="52" t="s">
        <v>833</v>
      </c>
      <c r="D39" s="53">
        <v>25970</v>
      </c>
      <c r="E39" s="53">
        <v>123009</v>
      </c>
      <c r="F39" s="52" t="s">
        <v>8</v>
      </c>
      <c r="G39" s="78">
        <f>SUM(M39+N39+Q39+R39)</f>
        <v>46</v>
      </c>
      <c r="H39" s="55"/>
      <c r="I39" s="55"/>
      <c r="J39" s="55"/>
      <c r="K39" s="55"/>
      <c r="L39" s="55"/>
      <c r="M39" s="55" t="s">
        <v>55</v>
      </c>
      <c r="N39" s="55" t="s">
        <v>331</v>
      </c>
      <c r="O39" s="55"/>
      <c r="P39" s="55"/>
      <c r="Q39" s="55" t="s">
        <v>302</v>
      </c>
      <c r="R39" s="55" t="s">
        <v>159</v>
      </c>
      <c r="S39" s="55"/>
      <c r="T39" s="55"/>
      <c r="U39" s="55"/>
    </row>
    <row r="40" spans="1:21" x14ac:dyDescent="0.25">
      <c r="A40" s="63">
        <v>15727</v>
      </c>
      <c r="B40" s="52" t="s">
        <v>84</v>
      </c>
      <c r="C40" s="52" t="s">
        <v>834</v>
      </c>
      <c r="D40" s="53">
        <v>0</v>
      </c>
      <c r="E40" s="53">
        <v>0</v>
      </c>
      <c r="F40" s="52" t="s">
        <v>273</v>
      </c>
      <c r="G40" s="78">
        <f>SUM(M40+O40)</f>
        <v>38.5</v>
      </c>
      <c r="H40" s="55"/>
      <c r="I40" s="55"/>
      <c r="J40" s="55"/>
      <c r="K40" s="55"/>
      <c r="L40" s="55"/>
      <c r="M40" s="55" t="s">
        <v>44</v>
      </c>
      <c r="N40" s="55"/>
      <c r="O40" s="55" t="s">
        <v>196</v>
      </c>
      <c r="P40" s="55"/>
      <c r="Q40" s="55"/>
      <c r="R40" s="55"/>
      <c r="S40" s="55"/>
      <c r="T40" s="55"/>
      <c r="U40" s="55"/>
    </row>
    <row r="41" spans="1:21" x14ac:dyDescent="0.25">
      <c r="A41" s="63">
        <v>15731</v>
      </c>
      <c r="B41" s="52" t="s">
        <v>229</v>
      </c>
      <c r="C41" s="52" t="s">
        <v>835</v>
      </c>
      <c r="D41" s="53">
        <v>26475</v>
      </c>
      <c r="E41" s="53">
        <v>0</v>
      </c>
      <c r="F41" s="52" t="s">
        <v>273</v>
      </c>
      <c r="G41" s="78">
        <f>SUM(L41+M41+R41)</f>
        <v>210</v>
      </c>
      <c r="H41" s="55"/>
      <c r="I41" s="55"/>
      <c r="J41" s="55"/>
      <c r="K41" s="55"/>
      <c r="L41" s="55" t="s">
        <v>14</v>
      </c>
      <c r="M41" s="55" t="s">
        <v>512</v>
      </c>
      <c r="N41" s="55"/>
      <c r="O41" s="55"/>
      <c r="P41" s="55"/>
      <c r="Q41" s="55"/>
      <c r="R41" s="55" t="s">
        <v>143</v>
      </c>
      <c r="S41" s="55"/>
      <c r="T41" s="55"/>
      <c r="U41" s="55"/>
    </row>
    <row r="42" spans="1:21" x14ac:dyDescent="0.25">
      <c r="A42" s="63">
        <v>15735</v>
      </c>
      <c r="B42" s="52" t="s">
        <v>98</v>
      </c>
      <c r="C42" s="52" t="s">
        <v>836</v>
      </c>
      <c r="D42" s="53">
        <v>24101</v>
      </c>
      <c r="E42" s="53">
        <v>123290</v>
      </c>
      <c r="F42" s="52" t="s">
        <v>8</v>
      </c>
      <c r="G42" s="78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 spans="1:21" x14ac:dyDescent="0.25">
      <c r="A43" s="63">
        <v>15736</v>
      </c>
      <c r="B43" s="52" t="s">
        <v>98</v>
      </c>
      <c r="C43" s="52" t="s">
        <v>837</v>
      </c>
      <c r="D43" s="53">
        <v>24106</v>
      </c>
      <c r="E43" s="53">
        <v>123288</v>
      </c>
      <c r="F43" s="52" t="s">
        <v>8</v>
      </c>
      <c r="G43" s="78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  <row r="44" spans="1:21" x14ac:dyDescent="0.25">
      <c r="A44" s="63">
        <v>15737</v>
      </c>
      <c r="B44" s="52" t="s">
        <v>98</v>
      </c>
      <c r="C44" s="52" t="s">
        <v>838</v>
      </c>
      <c r="D44" s="53">
        <v>24126</v>
      </c>
      <c r="E44" s="53">
        <v>124032</v>
      </c>
      <c r="F44" s="52" t="s">
        <v>8</v>
      </c>
      <c r="G44" s="78" t="s">
        <v>55</v>
      </c>
      <c r="H44" s="55"/>
      <c r="I44" s="55"/>
      <c r="J44" s="55"/>
      <c r="K44" s="55"/>
      <c r="L44" s="55"/>
      <c r="M44" s="55" t="s">
        <v>55</v>
      </c>
      <c r="N44" s="55"/>
      <c r="O44" s="55"/>
      <c r="P44" s="55"/>
      <c r="Q44" s="55"/>
      <c r="R44" s="55"/>
      <c r="S44" s="55"/>
      <c r="T44" s="55"/>
      <c r="U44" s="55"/>
    </row>
    <row r="45" spans="1:21" x14ac:dyDescent="0.25">
      <c r="A45" s="63">
        <v>15738</v>
      </c>
      <c r="B45" s="52" t="s">
        <v>98</v>
      </c>
      <c r="C45" s="52" t="s">
        <v>839</v>
      </c>
      <c r="D45" s="53">
        <v>24123</v>
      </c>
      <c r="E45" s="53">
        <v>123289</v>
      </c>
      <c r="F45" s="52" t="s">
        <v>8</v>
      </c>
      <c r="G45" s="78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spans="1:21" x14ac:dyDescent="0.25">
      <c r="A46" s="63">
        <v>15739</v>
      </c>
      <c r="B46" s="52" t="s">
        <v>98</v>
      </c>
      <c r="C46" s="52" t="s">
        <v>840</v>
      </c>
      <c r="D46" s="53">
        <v>24094</v>
      </c>
      <c r="E46" s="53">
        <v>123443</v>
      </c>
      <c r="F46" s="52" t="s">
        <v>8</v>
      </c>
      <c r="G46" s="78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</row>
    <row r="47" spans="1:21" x14ac:dyDescent="0.25">
      <c r="A47" s="63">
        <v>15759</v>
      </c>
      <c r="B47" s="52" t="s">
        <v>78</v>
      </c>
      <c r="C47" s="52" t="s">
        <v>841</v>
      </c>
      <c r="D47" s="53">
        <v>24832</v>
      </c>
      <c r="E47" s="53">
        <v>123499</v>
      </c>
      <c r="F47" s="52" t="s">
        <v>273</v>
      </c>
      <c r="G47" s="78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spans="1:21" x14ac:dyDescent="0.25">
      <c r="A48" s="63">
        <v>15760</v>
      </c>
      <c r="B48" s="52" t="s">
        <v>101</v>
      </c>
      <c r="C48" s="52" t="s">
        <v>842</v>
      </c>
      <c r="D48" s="53">
        <v>25921</v>
      </c>
      <c r="E48" s="53">
        <v>123039</v>
      </c>
      <c r="F48" s="52" t="s">
        <v>8</v>
      </c>
      <c r="G48" s="78">
        <f>SUM(I48+M48+R48+T48)</f>
        <v>48.5</v>
      </c>
      <c r="H48" s="55"/>
      <c r="I48" s="55" t="s">
        <v>59</v>
      </c>
      <c r="J48" s="55"/>
      <c r="K48" s="55"/>
      <c r="L48" s="55"/>
      <c r="M48" s="55" t="s">
        <v>66</v>
      </c>
      <c r="N48" s="55"/>
      <c r="O48" s="55"/>
      <c r="P48" s="55"/>
      <c r="Q48" s="55"/>
      <c r="R48" s="55" t="s">
        <v>158</v>
      </c>
      <c r="S48" s="55"/>
      <c r="T48" s="55" t="s">
        <v>44</v>
      </c>
      <c r="U48" s="55"/>
    </row>
    <row r="49" spans="1:21" x14ac:dyDescent="0.25">
      <c r="A49" s="63">
        <v>15763</v>
      </c>
      <c r="B49" s="52" t="s">
        <v>609</v>
      </c>
      <c r="C49" s="52" t="s">
        <v>843</v>
      </c>
      <c r="D49" s="53">
        <v>26261</v>
      </c>
      <c r="E49" s="53">
        <v>123059</v>
      </c>
      <c r="F49" s="52" t="s">
        <v>8</v>
      </c>
      <c r="G49" s="78">
        <f>SUM(O49+R49)</f>
        <v>21.75</v>
      </c>
      <c r="H49" s="55"/>
      <c r="I49" s="55"/>
      <c r="J49" s="55"/>
      <c r="K49" s="55"/>
      <c r="L49" s="55"/>
      <c r="M49" s="55"/>
      <c r="N49" s="55"/>
      <c r="O49" s="55" t="s">
        <v>75</v>
      </c>
      <c r="P49" s="55"/>
      <c r="Q49" s="55"/>
      <c r="R49" s="55" t="s">
        <v>41</v>
      </c>
      <c r="S49" s="55"/>
      <c r="T49" s="55"/>
      <c r="U49" s="55"/>
    </row>
    <row r="50" spans="1:21" x14ac:dyDescent="0.25">
      <c r="A50" s="63">
        <v>15783</v>
      </c>
      <c r="B50" s="52" t="s">
        <v>799</v>
      </c>
      <c r="C50" s="52" t="s">
        <v>844</v>
      </c>
      <c r="D50" s="53">
        <v>0</v>
      </c>
      <c r="E50" s="53">
        <v>0</v>
      </c>
      <c r="F50" s="52" t="s">
        <v>273</v>
      </c>
      <c r="G50" s="78">
        <f>SUM(H50+N50+P50+R50+T50)</f>
        <v>114.25</v>
      </c>
      <c r="H50" s="55" t="s">
        <v>59</v>
      </c>
      <c r="I50" s="55"/>
      <c r="J50" s="55"/>
      <c r="K50" s="55"/>
      <c r="L50" s="55"/>
      <c r="M50" s="55"/>
      <c r="N50" s="55" t="s">
        <v>148</v>
      </c>
      <c r="O50" s="55"/>
      <c r="P50" s="55" t="s">
        <v>280</v>
      </c>
      <c r="Q50" s="55"/>
      <c r="R50" s="55" t="s">
        <v>857</v>
      </c>
      <c r="S50" s="55"/>
      <c r="T50" s="55" t="s">
        <v>55</v>
      </c>
      <c r="U50" s="55"/>
    </row>
    <row r="51" spans="1:21" x14ac:dyDescent="0.25">
      <c r="A51" s="63">
        <v>15793</v>
      </c>
      <c r="B51" s="52" t="s">
        <v>77</v>
      </c>
      <c r="C51" s="52" t="s">
        <v>845</v>
      </c>
      <c r="D51" s="53">
        <v>26148</v>
      </c>
      <c r="E51" s="53">
        <v>122846</v>
      </c>
      <c r="F51" s="52" t="s">
        <v>273</v>
      </c>
      <c r="G51" s="78" t="s">
        <v>143</v>
      </c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 t="s">
        <v>143</v>
      </c>
      <c r="S51" s="55"/>
      <c r="T51" s="55"/>
      <c r="U51" s="55"/>
    </row>
  </sheetData>
  <mergeCells count="21">
    <mergeCell ref="A3:A4"/>
    <mergeCell ref="B3:B4"/>
    <mergeCell ref="C3:C4"/>
    <mergeCell ref="D3:D4"/>
    <mergeCell ref="E3:E4"/>
    <mergeCell ref="K3:K4"/>
    <mergeCell ref="F3:F4"/>
    <mergeCell ref="G3:G4"/>
    <mergeCell ref="H3:H4"/>
    <mergeCell ref="I3:I4"/>
    <mergeCell ref="J3:J4"/>
    <mergeCell ref="N3:N4"/>
    <mergeCell ref="S3:S4"/>
    <mergeCell ref="M3:M4"/>
    <mergeCell ref="L3:L4"/>
    <mergeCell ref="U3:U4"/>
    <mergeCell ref="T3:T4"/>
    <mergeCell ref="R3:R4"/>
    <mergeCell ref="Q3:Q4"/>
    <mergeCell ref="P3:P4"/>
    <mergeCell ref="O3:O4"/>
  </mergeCells>
  <pageMargins left="0.7" right="0.7" top="0.75" bottom="0.75" header="0.3" footer="0.3"/>
  <pageSetup orientation="portrait" verticalDpi="0" r:id="rId1"/>
  <ignoredErrors>
    <ignoredError sqref="G5 H7:M7 O5 H6:M6 Q6:S6 H9:M16 H8:M8 Q8:S8 H18:M23 H17:K17 Q17:S17 M17 H25:M27 H24:M24 Q24:S24 H29:M31 H28:I28 Q28:S28 H33:M49 H32:M32 Q32:S32 H51:M51 H50:M50 Q50:S50 Q7:S7 Q9:S16 Q18:S23 Q25:S27 Q29:S31 Q33:S49 Q51:S51 N50:O50 N51:P51 N32:O32 N33:P49 N28:O28 N29:P31 N24:O24 N25:P27 N17:O17 N18:P23 N8:O8 N9:P16 O6:P6 N7:P7 N6 P8 P17 P24 P28 P32 P50 T8:T17 T28:T51 U17 G9:G10 G15:G16 G19 G21 G23 G25:G27 G35 J28:M28 G42:G47 G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7"/>
  <sheetViews>
    <sheetView workbookViewId="0">
      <selection activeCell="A3" sqref="A3:A4"/>
    </sheetView>
  </sheetViews>
  <sheetFormatPr baseColWidth="10" defaultRowHeight="15" x14ac:dyDescent="0.25"/>
  <cols>
    <col min="1" max="1" width="10.42578125" customWidth="1"/>
    <col min="2" max="2" width="50.140625" customWidth="1"/>
    <col min="3" max="3" width="111.7109375" customWidth="1"/>
    <col min="4" max="4" width="19.7109375" customWidth="1"/>
    <col min="5" max="5" width="19.5703125" customWidth="1"/>
    <col min="6" max="6" width="23.42578125" customWidth="1"/>
    <col min="7" max="7" width="19.28515625" customWidth="1"/>
    <col min="8" max="8" width="23.140625" customWidth="1"/>
    <col min="9" max="9" width="22.7109375" customWidth="1"/>
    <col min="10" max="10" width="23.140625" customWidth="1"/>
    <col min="11" max="11" width="22.85546875" customWidth="1"/>
    <col min="12" max="12" width="23" customWidth="1"/>
    <col min="13" max="13" width="22.85546875" customWidth="1"/>
    <col min="14" max="14" width="23" customWidth="1"/>
    <col min="15" max="15" width="22.85546875" customWidth="1"/>
    <col min="16" max="16" width="23.42578125" customWidth="1"/>
    <col min="17" max="17" width="22.140625" customWidth="1"/>
    <col min="18" max="18" width="22.7109375" customWidth="1"/>
    <col min="19" max="19" width="22.42578125" customWidth="1"/>
    <col min="20" max="20" width="22" customWidth="1"/>
    <col min="21" max="21" width="19.85546875" customWidth="1"/>
    <col min="22" max="22" width="20.140625" customWidth="1"/>
  </cols>
  <sheetData>
    <row r="2" spans="1:22" ht="15.75" thickBot="1" x14ac:dyDescent="0.3">
      <c r="K2" s="73"/>
      <c r="L2" s="74" t="s">
        <v>33</v>
      </c>
      <c r="M2" s="74"/>
      <c r="N2" s="73"/>
    </row>
    <row r="3" spans="1:22" x14ac:dyDescent="0.25">
      <c r="A3" s="102" t="s">
        <v>0</v>
      </c>
      <c r="B3" s="104" t="s">
        <v>1</v>
      </c>
      <c r="C3" s="115" t="s">
        <v>2</v>
      </c>
      <c r="D3" s="117" t="s">
        <v>3</v>
      </c>
      <c r="E3" s="119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4" t="s">
        <v>22</v>
      </c>
      <c r="L3" s="101" t="s">
        <v>24</v>
      </c>
      <c r="M3" s="101" t="s">
        <v>25</v>
      </c>
      <c r="N3" s="101" t="s">
        <v>27</v>
      </c>
      <c r="O3" s="88" t="s">
        <v>48</v>
      </c>
      <c r="P3" s="88" t="s">
        <v>30</v>
      </c>
      <c r="Q3" s="88" t="s">
        <v>51</v>
      </c>
      <c r="R3" s="88" t="s">
        <v>52</v>
      </c>
      <c r="S3" s="88" t="s">
        <v>31</v>
      </c>
      <c r="T3" s="88" t="s">
        <v>32</v>
      </c>
      <c r="U3" s="88" t="s">
        <v>1403</v>
      </c>
      <c r="V3" s="88" t="s">
        <v>1435</v>
      </c>
    </row>
    <row r="4" spans="1:22" x14ac:dyDescent="0.25">
      <c r="A4" s="103"/>
      <c r="B4" s="105"/>
      <c r="C4" s="116"/>
      <c r="D4" s="118"/>
      <c r="E4" s="100"/>
      <c r="F4" s="109"/>
      <c r="G4" s="110"/>
      <c r="H4" s="101"/>
      <c r="I4" s="112"/>
      <c r="J4" s="113"/>
      <c r="K4" s="114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25">
      <c r="A5" s="63">
        <v>15834</v>
      </c>
      <c r="B5" s="52" t="s">
        <v>858</v>
      </c>
      <c r="C5" s="52" t="s">
        <v>868</v>
      </c>
      <c r="D5" s="53">
        <v>0</v>
      </c>
      <c r="E5" s="53">
        <v>123498</v>
      </c>
      <c r="F5" s="52" t="s">
        <v>8</v>
      </c>
      <c r="G5" s="78">
        <f>SUM(H5+J5+M5+P5+U5)</f>
        <v>39.5</v>
      </c>
      <c r="H5" s="55" t="s">
        <v>137</v>
      </c>
      <c r="I5" s="55"/>
      <c r="J5" s="55" t="s">
        <v>184</v>
      </c>
      <c r="K5" s="55"/>
      <c r="L5" s="55"/>
      <c r="M5" s="55" t="s">
        <v>175</v>
      </c>
      <c r="N5" s="55"/>
      <c r="O5" s="55"/>
      <c r="P5" s="55" t="s">
        <v>163</v>
      </c>
      <c r="Q5" s="55"/>
      <c r="R5" s="55"/>
      <c r="S5" s="55"/>
      <c r="T5" s="55"/>
      <c r="U5" s="55" t="s">
        <v>158</v>
      </c>
      <c r="V5" s="55"/>
    </row>
    <row r="6" spans="1:22" x14ac:dyDescent="0.25">
      <c r="A6" s="63">
        <v>15835</v>
      </c>
      <c r="B6" s="52" t="s">
        <v>859</v>
      </c>
      <c r="C6" s="52" t="s">
        <v>869</v>
      </c>
      <c r="D6" s="53">
        <v>26273</v>
      </c>
      <c r="E6" s="53">
        <v>123420</v>
      </c>
      <c r="F6" s="52" t="s">
        <v>8</v>
      </c>
      <c r="G6" s="78" t="s">
        <v>63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 t="s">
        <v>63</v>
      </c>
      <c r="T6" s="55"/>
      <c r="U6" s="55"/>
      <c r="V6" s="55"/>
    </row>
    <row r="7" spans="1:22" x14ac:dyDescent="0.25">
      <c r="A7" s="63">
        <v>15845</v>
      </c>
      <c r="B7" s="52" t="s">
        <v>78</v>
      </c>
      <c r="C7" s="52" t="s">
        <v>870</v>
      </c>
      <c r="D7" s="53">
        <v>26317</v>
      </c>
      <c r="E7" s="53">
        <v>0</v>
      </c>
      <c r="F7" s="52" t="s">
        <v>7</v>
      </c>
      <c r="G7" s="78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2" x14ac:dyDescent="0.25">
      <c r="A8" s="63">
        <v>15846</v>
      </c>
      <c r="B8" s="52" t="s">
        <v>610</v>
      </c>
      <c r="C8" s="52" t="s">
        <v>871</v>
      </c>
      <c r="D8" s="53">
        <v>26339</v>
      </c>
      <c r="E8" s="53">
        <v>122972</v>
      </c>
      <c r="F8" s="52" t="s">
        <v>8</v>
      </c>
      <c r="G8" s="78">
        <f>SUM(K8+M8+N8+R8+S8)</f>
        <v>73.25</v>
      </c>
      <c r="H8" s="55"/>
      <c r="I8" s="55"/>
      <c r="J8" s="55"/>
      <c r="K8" s="55" t="s">
        <v>198</v>
      </c>
      <c r="L8" s="55"/>
      <c r="M8" s="55" t="s">
        <v>42</v>
      </c>
      <c r="N8" s="55" t="s">
        <v>401</v>
      </c>
      <c r="O8" s="55"/>
      <c r="P8" s="55"/>
      <c r="Q8" s="55"/>
      <c r="R8" s="55" t="s">
        <v>302</v>
      </c>
      <c r="S8" s="55" t="s">
        <v>327</v>
      </c>
      <c r="T8" s="55"/>
      <c r="U8" s="55"/>
      <c r="V8" s="55"/>
    </row>
    <row r="9" spans="1:22" x14ac:dyDescent="0.25">
      <c r="A9" s="63">
        <v>15865</v>
      </c>
      <c r="B9" s="52" t="s">
        <v>225</v>
      </c>
      <c r="C9" s="52" t="s">
        <v>872</v>
      </c>
      <c r="D9" s="53">
        <v>26743</v>
      </c>
      <c r="E9" s="53">
        <v>123417</v>
      </c>
      <c r="F9" s="52" t="s">
        <v>8</v>
      </c>
      <c r="G9" s="78">
        <f>SUM(H9+J9+K9+L9+M9+N9+P9+R9+S9+T9+U9)</f>
        <v>811.25</v>
      </c>
      <c r="H9" s="55" t="s">
        <v>56</v>
      </c>
      <c r="I9" s="55"/>
      <c r="J9" s="55" t="s">
        <v>134</v>
      </c>
      <c r="K9" s="55" t="s">
        <v>12</v>
      </c>
      <c r="L9" s="55" t="s">
        <v>331</v>
      </c>
      <c r="M9" s="55" t="s">
        <v>512</v>
      </c>
      <c r="N9" s="55" t="s">
        <v>46</v>
      </c>
      <c r="O9" s="55"/>
      <c r="P9" s="55" t="s">
        <v>929</v>
      </c>
      <c r="Q9" s="55"/>
      <c r="R9" s="55" t="s">
        <v>403</v>
      </c>
      <c r="S9" s="55" t="s">
        <v>928</v>
      </c>
      <c r="T9" s="55" t="s">
        <v>327</v>
      </c>
      <c r="U9" s="55" t="s">
        <v>41</v>
      </c>
      <c r="V9" s="55"/>
    </row>
    <row r="10" spans="1:22" x14ac:dyDescent="0.25">
      <c r="A10" s="63">
        <v>15883</v>
      </c>
      <c r="B10" s="52" t="s">
        <v>77</v>
      </c>
      <c r="C10" s="52" t="s">
        <v>873</v>
      </c>
      <c r="D10" s="53">
        <v>25326</v>
      </c>
      <c r="E10" s="53">
        <v>0</v>
      </c>
      <c r="F10" s="52" t="s">
        <v>129</v>
      </c>
      <c r="G10" s="7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x14ac:dyDescent="0.25">
      <c r="A11" s="63">
        <v>15887</v>
      </c>
      <c r="B11" s="52" t="s">
        <v>78</v>
      </c>
      <c r="C11" s="52" t="s">
        <v>874</v>
      </c>
      <c r="D11" s="53">
        <v>26291</v>
      </c>
      <c r="E11" s="53">
        <v>123209</v>
      </c>
      <c r="F11" s="52" t="s">
        <v>6</v>
      </c>
      <c r="G11" s="78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2" x14ac:dyDescent="0.25">
      <c r="A12" s="63">
        <v>15896</v>
      </c>
      <c r="B12" s="52" t="s">
        <v>77</v>
      </c>
      <c r="C12" s="52" t="s">
        <v>875</v>
      </c>
      <c r="D12" s="53">
        <v>0</v>
      </c>
      <c r="E12" s="53">
        <v>0</v>
      </c>
      <c r="F12" s="52" t="s">
        <v>130</v>
      </c>
      <c r="G12" s="78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2" x14ac:dyDescent="0.25">
      <c r="A13" s="63">
        <v>15898</v>
      </c>
      <c r="B13" s="52" t="s">
        <v>364</v>
      </c>
      <c r="C13" s="52" t="s">
        <v>876</v>
      </c>
      <c r="D13" s="53">
        <v>26455</v>
      </c>
      <c r="E13" s="53">
        <v>0</v>
      </c>
      <c r="F13" s="52" t="s">
        <v>8</v>
      </c>
      <c r="G13" s="78">
        <f>SUM(M13+O13)</f>
        <v>34</v>
      </c>
      <c r="H13" s="55"/>
      <c r="I13" s="55"/>
      <c r="J13" s="55"/>
      <c r="K13" s="55"/>
      <c r="L13" s="55"/>
      <c r="M13" s="55" t="s">
        <v>59</v>
      </c>
      <c r="N13" s="55"/>
      <c r="O13" s="55" t="s">
        <v>400</v>
      </c>
      <c r="P13" s="55"/>
      <c r="Q13" s="55"/>
      <c r="R13" s="55"/>
      <c r="S13" s="55"/>
      <c r="T13" s="55"/>
      <c r="U13" s="55"/>
      <c r="V13" s="55"/>
    </row>
    <row r="14" spans="1:22" x14ac:dyDescent="0.25">
      <c r="A14" s="63">
        <v>15905</v>
      </c>
      <c r="B14" s="52" t="s">
        <v>105</v>
      </c>
      <c r="C14" s="52" t="s">
        <v>877</v>
      </c>
      <c r="D14" s="53">
        <v>26514</v>
      </c>
      <c r="E14" s="53">
        <v>127271</v>
      </c>
      <c r="F14" s="52" t="s">
        <v>8</v>
      </c>
      <c r="G14" s="78">
        <f>SUM(H14+P14+J14+U14)</f>
        <v>149.25</v>
      </c>
      <c r="H14" s="55" t="s">
        <v>42</v>
      </c>
      <c r="I14" s="55"/>
      <c r="J14" s="55" t="s">
        <v>292</v>
      </c>
      <c r="K14" s="55"/>
      <c r="L14" s="55"/>
      <c r="M14" s="55"/>
      <c r="N14" s="55"/>
      <c r="O14" s="55"/>
      <c r="P14" s="55" t="s">
        <v>1434</v>
      </c>
      <c r="Q14" s="55"/>
      <c r="R14" s="55"/>
      <c r="S14" s="55"/>
      <c r="T14" s="55"/>
      <c r="U14" s="55" t="s">
        <v>313</v>
      </c>
      <c r="V14" s="55"/>
    </row>
    <row r="15" spans="1:22" x14ac:dyDescent="0.25">
      <c r="A15" s="63">
        <v>15911</v>
      </c>
      <c r="B15" s="52" t="s">
        <v>610</v>
      </c>
      <c r="C15" s="52" t="s">
        <v>878</v>
      </c>
      <c r="D15" s="53">
        <v>26457</v>
      </c>
      <c r="E15" s="53">
        <v>0</v>
      </c>
      <c r="F15" s="52" t="s">
        <v>129</v>
      </c>
      <c r="G15" s="78">
        <f>SUM(I15+N15)</f>
        <v>52.5</v>
      </c>
      <c r="H15" s="55"/>
      <c r="I15" s="55" t="s">
        <v>189</v>
      </c>
      <c r="J15" s="55"/>
      <c r="K15" s="55"/>
      <c r="L15" s="55"/>
      <c r="M15" s="55"/>
      <c r="N15" s="55" t="s">
        <v>318</v>
      </c>
      <c r="O15" s="55"/>
      <c r="P15" s="55"/>
      <c r="Q15" s="55"/>
      <c r="R15" s="55"/>
      <c r="S15" s="55"/>
      <c r="T15" s="55"/>
      <c r="U15" s="55"/>
      <c r="V15" s="55"/>
    </row>
    <row r="16" spans="1:22" x14ac:dyDescent="0.25">
      <c r="A16" s="63">
        <v>15913</v>
      </c>
      <c r="B16" s="52" t="s">
        <v>610</v>
      </c>
      <c r="C16" s="52" t="s">
        <v>879</v>
      </c>
      <c r="D16" s="53">
        <v>26608</v>
      </c>
      <c r="E16" s="53">
        <v>123089</v>
      </c>
      <c r="F16" s="52" t="s">
        <v>8</v>
      </c>
      <c r="G16" s="78" t="s">
        <v>185</v>
      </c>
      <c r="H16" s="55"/>
      <c r="I16" s="55"/>
      <c r="J16" s="55"/>
      <c r="K16" s="55" t="s">
        <v>185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 x14ac:dyDescent="0.25">
      <c r="A17" s="63">
        <v>15914</v>
      </c>
      <c r="B17" s="52" t="s">
        <v>354</v>
      </c>
      <c r="C17" s="52" t="s">
        <v>880</v>
      </c>
      <c r="D17" s="53">
        <v>26589</v>
      </c>
      <c r="E17" s="53">
        <v>123090</v>
      </c>
      <c r="F17" s="52" t="s">
        <v>8</v>
      </c>
      <c r="G17" s="78">
        <f>SUM(M17+O17+R17)</f>
        <v>44.75</v>
      </c>
      <c r="H17" s="55"/>
      <c r="I17" s="55"/>
      <c r="J17" s="55"/>
      <c r="K17" s="55"/>
      <c r="L17" s="55"/>
      <c r="M17" s="55" t="s">
        <v>147</v>
      </c>
      <c r="N17" s="55"/>
      <c r="O17" s="55" t="s">
        <v>313</v>
      </c>
      <c r="P17" s="55"/>
      <c r="Q17" s="55"/>
      <c r="R17" s="55" t="s">
        <v>53</v>
      </c>
      <c r="S17" s="55"/>
      <c r="T17" s="55"/>
      <c r="U17" s="55"/>
      <c r="V17" s="55"/>
    </row>
    <row r="18" spans="1:22" x14ac:dyDescent="0.25">
      <c r="A18" s="63">
        <v>15915</v>
      </c>
      <c r="B18" s="52" t="s">
        <v>103</v>
      </c>
      <c r="C18" s="52" t="s">
        <v>881</v>
      </c>
      <c r="D18" s="53">
        <v>26516</v>
      </c>
      <c r="E18" s="53">
        <v>123113</v>
      </c>
      <c r="F18" s="52" t="s">
        <v>6</v>
      </c>
      <c r="G18" s="78" t="s">
        <v>516</v>
      </c>
      <c r="H18" s="55"/>
      <c r="I18" s="55"/>
      <c r="J18" s="55"/>
      <c r="K18" s="55"/>
      <c r="L18" s="55"/>
      <c r="M18" s="55"/>
      <c r="N18" s="55"/>
      <c r="O18" s="55" t="s">
        <v>516</v>
      </c>
      <c r="P18" s="55"/>
      <c r="Q18" s="55"/>
      <c r="R18" s="55"/>
      <c r="S18" s="55"/>
      <c r="T18" s="55"/>
      <c r="U18" s="55"/>
      <c r="V18" s="55"/>
    </row>
    <row r="19" spans="1:22" x14ac:dyDescent="0.25">
      <c r="A19" s="63">
        <v>15921</v>
      </c>
      <c r="B19" s="52" t="s">
        <v>610</v>
      </c>
      <c r="C19" s="52" t="s">
        <v>882</v>
      </c>
      <c r="D19" s="53">
        <v>26551</v>
      </c>
      <c r="E19" s="53">
        <v>123047</v>
      </c>
      <c r="F19" s="52" t="s">
        <v>8</v>
      </c>
      <c r="G19" s="78"/>
      <c r="H19" s="55"/>
      <c r="I19" s="55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5"/>
      <c r="V19" s="55"/>
    </row>
    <row r="20" spans="1:22" x14ac:dyDescent="0.25">
      <c r="A20" s="63">
        <v>15922</v>
      </c>
      <c r="B20" s="52" t="s">
        <v>860</v>
      </c>
      <c r="C20" s="52" t="s">
        <v>883</v>
      </c>
      <c r="D20" s="53">
        <v>26430</v>
      </c>
      <c r="E20" s="53">
        <v>125881</v>
      </c>
      <c r="F20" s="52" t="s">
        <v>8</v>
      </c>
      <c r="G20" s="78">
        <f>SUM(K20+N20+M20+P20+S20+T20+U20)</f>
        <v>300.75</v>
      </c>
      <c r="H20" s="55"/>
      <c r="I20" s="55"/>
      <c r="J20" s="55"/>
      <c r="K20" s="55" t="s">
        <v>154</v>
      </c>
      <c r="L20" s="55"/>
      <c r="M20" s="55" t="s">
        <v>164</v>
      </c>
      <c r="N20" s="55" t="s">
        <v>56</v>
      </c>
      <c r="O20" s="55"/>
      <c r="P20" s="55" t="s">
        <v>39</v>
      </c>
      <c r="Q20" s="55"/>
      <c r="R20" s="55"/>
      <c r="S20" s="55" t="s">
        <v>851</v>
      </c>
      <c r="T20" s="55" t="s">
        <v>512</v>
      </c>
      <c r="U20" s="55" t="s">
        <v>280</v>
      </c>
      <c r="V20" s="55"/>
    </row>
    <row r="21" spans="1:22" x14ac:dyDescent="0.25">
      <c r="A21" s="63">
        <v>15924</v>
      </c>
      <c r="B21" s="52" t="s">
        <v>78</v>
      </c>
      <c r="C21" s="52" t="s">
        <v>884</v>
      </c>
      <c r="D21" s="53">
        <v>26424</v>
      </c>
      <c r="E21" s="53">
        <v>123102</v>
      </c>
      <c r="F21" s="52" t="s">
        <v>6</v>
      </c>
      <c r="G21" s="78"/>
      <c r="H21" s="55"/>
      <c r="I21" s="55"/>
      <c r="J21" s="55"/>
      <c r="K21" s="55"/>
      <c r="L21" s="55"/>
      <c r="M21" s="55"/>
      <c r="N21" s="55"/>
      <c r="O21" s="53"/>
      <c r="P21" s="53"/>
      <c r="Q21" s="53"/>
      <c r="R21" s="53"/>
      <c r="S21" s="53"/>
      <c r="T21" s="53"/>
      <c r="U21" s="55"/>
      <c r="V21" s="55"/>
    </row>
    <row r="22" spans="1:22" x14ac:dyDescent="0.25">
      <c r="A22" s="63">
        <v>15933</v>
      </c>
      <c r="B22" s="52" t="s">
        <v>542</v>
      </c>
      <c r="C22" s="52" t="s">
        <v>885</v>
      </c>
      <c r="D22" s="53">
        <v>26599</v>
      </c>
      <c r="E22" s="53">
        <v>123418</v>
      </c>
      <c r="F22" s="52" t="s">
        <v>8</v>
      </c>
      <c r="G22" s="78">
        <f>SUM(O22+T22)</f>
        <v>12</v>
      </c>
      <c r="H22" s="55"/>
      <c r="I22" s="55"/>
      <c r="J22" s="55"/>
      <c r="K22" s="55"/>
      <c r="L22" s="55"/>
      <c r="M22" s="55"/>
      <c r="N22" s="55"/>
      <c r="O22" s="55" t="s">
        <v>55</v>
      </c>
      <c r="P22" s="55"/>
      <c r="Q22" s="55"/>
      <c r="R22" s="55"/>
      <c r="S22" s="55"/>
      <c r="T22" s="55" t="s">
        <v>327</v>
      </c>
      <c r="U22" s="55"/>
      <c r="V22" s="55"/>
    </row>
    <row r="23" spans="1:22" x14ac:dyDescent="0.25">
      <c r="A23" s="63">
        <v>15964</v>
      </c>
      <c r="B23" s="52" t="s">
        <v>610</v>
      </c>
      <c r="C23" s="52" t="s">
        <v>886</v>
      </c>
      <c r="D23" s="53">
        <v>26774</v>
      </c>
      <c r="E23" s="53">
        <v>123220</v>
      </c>
      <c r="F23" s="52" t="s">
        <v>8</v>
      </c>
      <c r="G23" s="78">
        <f>SUM(K23+N23)</f>
        <v>81.25</v>
      </c>
      <c r="H23" s="55"/>
      <c r="I23" s="55"/>
      <c r="J23" s="55"/>
      <c r="K23" s="55" t="s">
        <v>332</v>
      </c>
      <c r="L23" s="55"/>
      <c r="M23" s="55"/>
      <c r="N23" s="55" t="s">
        <v>146</v>
      </c>
      <c r="O23" s="55"/>
      <c r="P23" s="55"/>
      <c r="Q23" s="55"/>
      <c r="R23" s="55"/>
      <c r="S23" s="55"/>
      <c r="T23" s="55"/>
      <c r="U23" s="55"/>
      <c r="V23" s="55"/>
    </row>
    <row r="24" spans="1:22" x14ac:dyDescent="0.25">
      <c r="A24" s="63">
        <v>15971</v>
      </c>
      <c r="B24" s="52" t="s">
        <v>225</v>
      </c>
      <c r="C24" s="52" t="s">
        <v>887</v>
      </c>
      <c r="D24" s="53">
        <v>26670</v>
      </c>
      <c r="E24" s="53">
        <v>123175</v>
      </c>
      <c r="F24" s="52" t="s">
        <v>8</v>
      </c>
      <c r="G24" s="78"/>
      <c r="H24" s="55"/>
      <c r="I24" s="55"/>
      <c r="J24" s="55"/>
      <c r="K24" s="55"/>
      <c r="L24" s="55"/>
      <c r="M24" s="53"/>
      <c r="N24" s="55"/>
      <c r="O24" s="53"/>
      <c r="P24" s="55"/>
      <c r="Q24" s="55"/>
      <c r="R24" s="55"/>
      <c r="S24" s="55"/>
      <c r="T24" s="55"/>
      <c r="U24" s="55"/>
      <c r="V24" s="55"/>
    </row>
    <row r="25" spans="1:22" x14ac:dyDescent="0.25">
      <c r="A25" s="63">
        <v>15984</v>
      </c>
      <c r="B25" s="52" t="s">
        <v>78</v>
      </c>
      <c r="C25" s="52" t="s">
        <v>888</v>
      </c>
      <c r="D25" s="53">
        <v>0</v>
      </c>
      <c r="E25" s="53">
        <v>123202</v>
      </c>
      <c r="F25" s="52" t="s">
        <v>8</v>
      </c>
      <c r="G25" s="78">
        <f>SUM(M25+O25)</f>
        <v>64.5</v>
      </c>
      <c r="H25" s="55"/>
      <c r="I25" s="55"/>
      <c r="J25" s="55"/>
      <c r="K25" s="55"/>
      <c r="L25" s="55"/>
      <c r="M25" s="55" t="s">
        <v>930</v>
      </c>
      <c r="N25" s="55"/>
      <c r="O25" s="55" t="s">
        <v>289</v>
      </c>
      <c r="P25" s="55"/>
      <c r="Q25" s="55"/>
      <c r="R25" s="55"/>
      <c r="S25" s="55"/>
      <c r="T25" s="55"/>
      <c r="U25" s="55"/>
      <c r="V25" s="55"/>
    </row>
    <row r="26" spans="1:22" x14ac:dyDescent="0.25">
      <c r="A26" s="63">
        <v>15987</v>
      </c>
      <c r="B26" s="52" t="s">
        <v>78</v>
      </c>
      <c r="C26" s="52" t="s">
        <v>889</v>
      </c>
      <c r="D26" s="53">
        <v>26687</v>
      </c>
      <c r="E26" s="53">
        <v>123184</v>
      </c>
      <c r="F26" s="52" t="s">
        <v>6</v>
      </c>
      <c r="G26" s="78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 spans="1:22" x14ac:dyDescent="0.25">
      <c r="A27" s="63">
        <v>16006</v>
      </c>
      <c r="B27" s="52" t="s">
        <v>217</v>
      </c>
      <c r="C27" s="52" t="s">
        <v>890</v>
      </c>
      <c r="D27" s="53">
        <v>26734</v>
      </c>
      <c r="E27" s="53">
        <v>123281</v>
      </c>
      <c r="F27" s="52" t="s">
        <v>8</v>
      </c>
      <c r="G27" s="7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5">
      <c r="A28" s="63">
        <v>16007</v>
      </c>
      <c r="B28" s="52" t="s">
        <v>103</v>
      </c>
      <c r="C28" s="52" t="s">
        <v>891</v>
      </c>
      <c r="D28" s="53">
        <v>26723</v>
      </c>
      <c r="E28" s="53">
        <v>123231</v>
      </c>
      <c r="F28" s="52" t="s">
        <v>6</v>
      </c>
      <c r="G28" s="78" t="s">
        <v>162</v>
      </c>
      <c r="H28" s="55"/>
      <c r="I28" s="55"/>
      <c r="J28" s="55"/>
      <c r="K28" s="55"/>
      <c r="L28" s="55"/>
      <c r="M28" s="55" t="s">
        <v>158</v>
      </c>
      <c r="N28" s="55"/>
      <c r="O28" s="55"/>
      <c r="P28" s="55"/>
      <c r="Q28" s="55"/>
      <c r="R28" s="55"/>
      <c r="S28" s="55"/>
      <c r="T28" s="55"/>
      <c r="U28" s="55" t="s">
        <v>42</v>
      </c>
      <c r="V28" s="55"/>
    </row>
    <row r="29" spans="1:22" x14ac:dyDescent="0.25">
      <c r="A29" s="63">
        <v>16023</v>
      </c>
      <c r="B29" s="52" t="s">
        <v>861</v>
      </c>
      <c r="C29" s="52" t="s">
        <v>892</v>
      </c>
      <c r="D29" s="53">
        <v>26780</v>
      </c>
      <c r="E29" s="53">
        <v>123319</v>
      </c>
      <c r="F29" s="52" t="s">
        <v>8</v>
      </c>
      <c r="G29" s="78" t="s">
        <v>57</v>
      </c>
      <c r="H29" s="55"/>
      <c r="I29" s="55"/>
      <c r="J29" s="55"/>
      <c r="K29" s="55"/>
      <c r="L29" s="55"/>
      <c r="M29" s="55" t="s">
        <v>57</v>
      </c>
      <c r="N29" s="55"/>
      <c r="O29" s="55"/>
      <c r="P29" s="55"/>
      <c r="Q29" s="55"/>
      <c r="R29" s="55"/>
      <c r="S29" s="55"/>
      <c r="T29" s="55"/>
      <c r="U29" s="55"/>
      <c r="V29" s="55"/>
    </row>
    <row r="30" spans="1:22" x14ac:dyDescent="0.25">
      <c r="A30" s="63">
        <v>16024</v>
      </c>
      <c r="B30" s="52" t="s">
        <v>100</v>
      </c>
      <c r="C30" s="52" t="s">
        <v>893</v>
      </c>
      <c r="D30" s="53">
        <v>26754</v>
      </c>
      <c r="E30" s="53">
        <v>123208</v>
      </c>
      <c r="F30" s="52" t="s">
        <v>8</v>
      </c>
      <c r="G30" s="78" t="s">
        <v>59</v>
      </c>
      <c r="H30" s="55"/>
      <c r="I30" s="55"/>
      <c r="J30" s="55"/>
      <c r="K30" s="55"/>
      <c r="L30" s="55"/>
      <c r="M30" s="55" t="s">
        <v>42</v>
      </c>
      <c r="N30" s="55"/>
      <c r="O30" s="55"/>
      <c r="P30" s="55"/>
      <c r="Q30" s="55"/>
      <c r="R30" s="55"/>
      <c r="S30" s="55"/>
      <c r="T30" s="55"/>
      <c r="U30" s="55" t="s">
        <v>42</v>
      </c>
      <c r="V30" s="55"/>
    </row>
    <row r="31" spans="1:22" x14ac:dyDescent="0.25">
      <c r="A31" s="63">
        <v>16037</v>
      </c>
      <c r="B31" s="52" t="s">
        <v>862</v>
      </c>
      <c r="C31" s="52" t="s">
        <v>894</v>
      </c>
      <c r="D31" s="53">
        <v>26773</v>
      </c>
      <c r="E31" s="53">
        <v>124137</v>
      </c>
      <c r="F31" s="52" t="s">
        <v>8</v>
      </c>
      <c r="G31" s="78">
        <f>SUM(H31+M31+P31+R31)</f>
        <v>21.25</v>
      </c>
      <c r="H31" s="55" t="s">
        <v>147</v>
      </c>
      <c r="I31" s="55"/>
      <c r="J31" s="55"/>
      <c r="K31" s="55"/>
      <c r="L31" s="55"/>
      <c r="M31" s="55" t="s">
        <v>280</v>
      </c>
      <c r="N31" s="55"/>
      <c r="O31" s="55"/>
      <c r="P31" s="55" t="s">
        <v>420</v>
      </c>
      <c r="Q31" s="55"/>
      <c r="R31" s="55" t="s">
        <v>414</v>
      </c>
      <c r="S31" s="55"/>
      <c r="T31" s="55"/>
      <c r="U31" s="55"/>
      <c r="V31" s="55"/>
    </row>
    <row r="32" spans="1:22" x14ac:dyDescent="0.25">
      <c r="A32" s="63">
        <v>16064</v>
      </c>
      <c r="B32" s="52" t="s">
        <v>94</v>
      </c>
      <c r="C32" s="52" t="s">
        <v>895</v>
      </c>
      <c r="D32" s="53">
        <v>26799</v>
      </c>
      <c r="E32" s="53">
        <v>124490</v>
      </c>
      <c r="F32" s="52" t="s">
        <v>8</v>
      </c>
      <c r="G32" s="78">
        <f>SUM(M32+N32+R32)</f>
        <v>35.25</v>
      </c>
      <c r="H32" s="55"/>
      <c r="I32" s="55"/>
      <c r="J32" s="55"/>
      <c r="K32" s="55"/>
      <c r="L32" s="55"/>
      <c r="M32" s="55" t="s">
        <v>36</v>
      </c>
      <c r="N32" s="55" t="s">
        <v>302</v>
      </c>
      <c r="O32" s="55"/>
      <c r="P32" s="55"/>
      <c r="Q32" s="55"/>
      <c r="R32" s="55" t="s">
        <v>517</v>
      </c>
      <c r="S32" s="55"/>
      <c r="T32" s="55"/>
      <c r="U32" s="55"/>
      <c r="V32" s="55"/>
    </row>
    <row r="33" spans="1:22" x14ac:dyDescent="0.25">
      <c r="A33" s="63">
        <v>16065</v>
      </c>
      <c r="B33" s="52" t="s">
        <v>610</v>
      </c>
      <c r="C33" s="52" t="s">
        <v>1395</v>
      </c>
      <c r="D33" s="53">
        <v>26820</v>
      </c>
      <c r="E33" s="53">
        <v>123292</v>
      </c>
      <c r="F33" s="52" t="s">
        <v>8</v>
      </c>
      <c r="G33" s="78" t="s">
        <v>163</v>
      </c>
      <c r="H33" s="55"/>
      <c r="I33" s="55"/>
      <c r="J33" s="55"/>
      <c r="K33" s="55"/>
      <c r="L33" s="55"/>
      <c r="M33" s="55"/>
      <c r="N33" s="55" t="s">
        <v>163</v>
      </c>
      <c r="O33" s="55"/>
      <c r="P33" s="55"/>
      <c r="Q33" s="55"/>
      <c r="R33" s="55"/>
      <c r="S33" s="55"/>
      <c r="T33" s="55"/>
      <c r="U33" s="55"/>
      <c r="V33" s="55"/>
    </row>
    <row r="34" spans="1:22" x14ac:dyDescent="0.25">
      <c r="A34" s="63">
        <v>16073</v>
      </c>
      <c r="B34" s="52" t="s">
        <v>354</v>
      </c>
      <c r="C34" s="52" t="s">
        <v>896</v>
      </c>
      <c r="D34" s="53">
        <v>27031</v>
      </c>
      <c r="E34" s="53">
        <v>130796</v>
      </c>
      <c r="F34" s="52" t="s">
        <v>6</v>
      </c>
      <c r="G34" s="78">
        <f>SUM(M34+N34+O34+P34+U34+S34)</f>
        <v>85</v>
      </c>
      <c r="H34" s="55"/>
      <c r="I34" s="55"/>
      <c r="J34" s="55"/>
      <c r="K34" s="55"/>
      <c r="L34" s="55"/>
      <c r="M34" s="55" t="s">
        <v>42</v>
      </c>
      <c r="N34" s="55" t="s">
        <v>134</v>
      </c>
      <c r="O34" s="55" t="s">
        <v>676</v>
      </c>
      <c r="P34" s="55" t="s">
        <v>147</v>
      </c>
      <c r="Q34" s="55"/>
      <c r="R34" s="55"/>
      <c r="S34" s="55" t="s">
        <v>335</v>
      </c>
      <c r="T34" s="55"/>
      <c r="U34" s="55" t="s">
        <v>42</v>
      </c>
      <c r="V34" s="55"/>
    </row>
    <row r="35" spans="1:22" x14ac:dyDescent="0.25">
      <c r="A35" s="63">
        <v>16074</v>
      </c>
      <c r="B35" s="52" t="s">
        <v>863</v>
      </c>
      <c r="C35" s="52" t="s">
        <v>897</v>
      </c>
      <c r="D35" s="53">
        <v>0</v>
      </c>
      <c r="E35" s="53">
        <v>0</v>
      </c>
      <c r="F35" s="52" t="s">
        <v>6</v>
      </c>
      <c r="G35" s="78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 spans="1:22" x14ac:dyDescent="0.25">
      <c r="A36" s="63">
        <v>16093</v>
      </c>
      <c r="B36" s="52" t="s">
        <v>217</v>
      </c>
      <c r="C36" s="52" t="s">
        <v>898</v>
      </c>
      <c r="D36" s="53">
        <v>27067</v>
      </c>
      <c r="E36" s="53">
        <v>0</v>
      </c>
      <c r="F36" s="52" t="s">
        <v>131</v>
      </c>
      <c r="G36" s="78" t="s">
        <v>59</v>
      </c>
      <c r="H36" s="55"/>
      <c r="I36" s="55"/>
      <c r="J36" s="55"/>
      <c r="K36" s="55"/>
      <c r="L36" s="55"/>
      <c r="M36" s="55"/>
      <c r="N36" s="55"/>
      <c r="O36" s="55"/>
      <c r="P36" s="55" t="s">
        <v>59</v>
      </c>
      <c r="Q36" s="55"/>
      <c r="R36" s="55"/>
      <c r="S36" s="55"/>
      <c r="T36" s="55"/>
      <c r="U36" s="55"/>
      <c r="V36" s="55"/>
    </row>
    <row r="37" spans="1:22" x14ac:dyDescent="0.25">
      <c r="A37" s="63">
        <v>16095</v>
      </c>
      <c r="B37" s="52" t="s">
        <v>217</v>
      </c>
      <c r="C37" s="52" t="s">
        <v>899</v>
      </c>
      <c r="D37" s="53">
        <v>26943</v>
      </c>
      <c r="E37" s="53">
        <v>123380</v>
      </c>
      <c r="F37" s="52" t="s">
        <v>8</v>
      </c>
      <c r="G37" s="78">
        <f>SUM(H37+M37+S37)</f>
        <v>11.75</v>
      </c>
      <c r="H37" s="55" t="s">
        <v>184</v>
      </c>
      <c r="I37" s="55"/>
      <c r="J37" s="55"/>
      <c r="K37" s="55"/>
      <c r="L37" s="55"/>
      <c r="M37" s="55" t="s">
        <v>36</v>
      </c>
      <c r="N37" s="55"/>
      <c r="O37" s="55"/>
      <c r="P37" s="55"/>
      <c r="Q37" s="55"/>
      <c r="R37" s="55"/>
      <c r="S37" s="55" t="s">
        <v>147</v>
      </c>
      <c r="T37" s="55"/>
      <c r="U37" s="55"/>
      <c r="V37" s="55"/>
    </row>
    <row r="38" spans="1:22" x14ac:dyDescent="0.25">
      <c r="A38" s="63">
        <v>16100</v>
      </c>
      <c r="B38" s="52" t="s">
        <v>103</v>
      </c>
      <c r="C38" s="52" t="s">
        <v>900</v>
      </c>
      <c r="D38" s="53">
        <v>27001</v>
      </c>
      <c r="E38" s="53">
        <v>123365</v>
      </c>
      <c r="F38" s="52" t="s">
        <v>6</v>
      </c>
      <c r="G38" s="78">
        <f>SUM(M38+U38)</f>
        <v>2</v>
      </c>
      <c r="H38" s="55"/>
      <c r="I38" s="55"/>
      <c r="J38" s="55"/>
      <c r="K38" s="55"/>
      <c r="L38" s="55"/>
      <c r="M38" s="55" t="s">
        <v>55</v>
      </c>
      <c r="N38" s="55"/>
      <c r="O38" s="55"/>
      <c r="P38" s="55"/>
      <c r="Q38" s="55"/>
      <c r="R38" s="55"/>
      <c r="S38" s="55"/>
      <c r="T38" s="55"/>
      <c r="U38" s="55" t="s">
        <v>55</v>
      </c>
      <c r="V38" s="55"/>
    </row>
    <row r="39" spans="1:22" x14ac:dyDescent="0.25">
      <c r="A39" s="63">
        <v>16104</v>
      </c>
      <c r="B39" s="52" t="s">
        <v>78</v>
      </c>
      <c r="C39" s="52" t="s">
        <v>901</v>
      </c>
      <c r="D39" s="53">
        <v>0</v>
      </c>
      <c r="E39" s="53">
        <v>124417</v>
      </c>
      <c r="F39" s="52" t="s">
        <v>6</v>
      </c>
      <c r="G39" s="78">
        <f>SUM(H39+M39+O39+S39)</f>
        <v>90.25</v>
      </c>
      <c r="H39" s="55" t="s">
        <v>143</v>
      </c>
      <c r="I39" s="55"/>
      <c r="J39" s="55"/>
      <c r="K39" s="55"/>
      <c r="L39" s="55"/>
      <c r="M39" s="55" t="s">
        <v>313</v>
      </c>
      <c r="N39" s="55"/>
      <c r="O39" s="55" t="s">
        <v>197</v>
      </c>
      <c r="P39" s="55"/>
      <c r="Q39" s="55"/>
      <c r="R39" s="55"/>
      <c r="S39" s="55" t="s">
        <v>53</v>
      </c>
      <c r="T39" s="55"/>
      <c r="U39" s="55"/>
      <c r="V39" s="55"/>
    </row>
    <row r="40" spans="1:22" x14ac:dyDescent="0.25">
      <c r="A40" s="63">
        <v>16115</v>
      </c>
      <c r="B40" s="52" t="s">
        <v>78</v>
      </c>
      <c r="C40" s="52" t="s">
        <v>902</v>
      </c>
      <c r="D40" s="53">
        <v>0</v>
      </c>
      <c r="E40" s="53">
        <v>0</v>
      </c>
      <c r="F40" s="52" t="s">
        <v>131</v>
      </c>
      <c r="G40" s="78" t="s">
        <v>438</v>
      </c>
      <c r="H40" s="55"/>
      <c r="I40" s="55"/>
      <c r="J40" s="55"/>
      <c r="K40" s="55"/>
      <c r="L40" s="55"/>
      <c r="M40" s="55" t="s">
        <v>438</v>
      </c>
      <c r="N40" s="55"/>
      <c r="O40" s="55"/>
      <c r="P40" s="55"/>
      <c r="Q40" s="55"/>
      <c r="R40" s="55"/>
      <c r="S40" s="55"/>
      <c r="T40" s="55"/>
      <c r="U40" s="55"/>
      <c r="V40" s="55"/>
    </row>
    <row r="41" spans="1:22" x14ac:dyDescent="0.25">
      <c r="A41" s="63">
        <v>16121</v>
      </c>
      <c r="B41" s="52" t="s">
        <v>79</v>
      </c>
      <c r="C41" s="52" t="s">
        <v>903</v>
      </c>
      <c r="D41" s="53">
        <v>23069</v>
      </c>
      <c r="E41" s="53">
        <v>124357</v>
      </c>
      <c r="F41" s="52" t="s">
        <v>8</v>
      </c>
      <c r="G41" s="78">
        <f>SUM(H41+K41+L41+N41+P41+R41+S41+U41)</f>
        <v>249.75</v>
      </c>
      <c r="H41" s="55" t="s">
        <v>158</v>
      </c>
      <c r="I41" s="55"/>
      <c r="J41" s="55"/>
      <c r="K41" s="55" t="s">
        <v>318</v>
      </c>
      <c r="L41" s="55" t="s">
        <v>158</v>
      </c>
      <c r="M41" s="55"/>
      <c r="N41" s="55" t="s">
        <v>206</v>
      </c>
      <c r="O41" s="55"/>
      <c r="P41" s="55" t="s">
        <v>495</v>
      </c>
      <c r="Q41" s="55"/>
      <c r="R41" s="55" t="s">
        <v>277</v>
      </c>
      <c r="S41" s="55" t="s">
        <v>931</v>
      </c>
      <c r="T41" s="55"/>
      <c r="U41" s="55" t="s">
        <v>856</v>
      </c>
      <c r="V41" s="55"/>
    </row>
    <row r="42" spans="1:22" x14ac:dyDescent="0.25">
      <c r="A42" s="63">
        <v>16122</v>
      </c>
      <c r="B42" s="52" t="s">
        <v>610</v>
      </c>
      <c r="C42" s="52" t="s">
        <v>904</v>
      </c>
      <c r="D42" s="53">
        <v>0</v>
      </c>
      <c r="E42" s="53">
        <v>0</v>
      </c>
      <c r="F42" s="52" t="s">
        <v>7</v>
      </c>
      <c r="G42" s="78">
        <f>SUM(K42+N42)</f>
        <v>7</v>
      </c>
      <c r="H42" s="55"/>
      <c r="I42" s="55"/>
      <c r="J42" s="55"/>
      <c r="K42" s="55" t="s">
        <v>158</v>
      </c>
      <c r="L42" s="55"/>
      <c r="M42" s="55"/>
      <c r="N42" s="55" t="s">
        <v>59</v>
      </c>
      <c r="O42" s="55"/>
      <c r="P42" s="55"/>
      <c r="Q42" s="55"/>
      <c r="R42" s="55"/>
      <c r="S42" s="55"/>
      <c r="T42" s="55"/>
      <c r="U42" s="55"/>
      <c r="V42" s="55"/>
    </row>
    <row r="43" spans="1:22" x14ac:dyDescent="0.25">
      <c r="A43" s="63">
        <v>16123</v>
      </c>
      <c r="B43" s="52" t="s">
        <v>864</v>
      </c>
      <c r="C43" s="52" t="s">
        <v>905</v>
      </c>
      <c r="D43" s="53">
        <v>26187</v>
      </c>
      <c r="E43" s="53">
        <v>125056</v>
      </c>
      <c r="F43" s="52" t="s">
        <v>8</v>
      </c>
      <c r="G43" s="78">
        <f>SUM(H43+J43+K43+M43+N43+R43+S43+U43)</f>
        <v>123.75</v>
      </c>
      <c r="H43" s="55" t="s">
        <v>192</v>
      </c>
      <c r="I43" s="55"/>
      <c r="J43" s="55" t="s">
        <v>333</v>
      </c>
      <c r="K43" s="55" t="s">
        <v>174</v>
      </c>
      <c r="L43" s="55"/>
      <c r="M43" s="55" t="s">
        <v>179</v>
      </c>
      <c r="N43" s="55" t="s">
        <v>12</v>
      </c>
      <c r="O43" s="55"/>
      <c r="P43" s="55"/>
      <c r="Q43" s="55"/>
      <c r="R43" s="55" t="s">
        <v>36</v>
      </c>
      <c r="S43" s="55" t="s">
        <v>173</v>
      </c>
      <c r="T43" s="55"/>
      <c r="U43" s="55" t="s">
        <v>162</v>
      </c>
      <c r="V43" s="55"/>
    </row>
    <row r="44" spans="1:22" x14ac:dyDescent="0.25">
      <c r="A44" s="63">
        <v>16124</v>
      </c>
      <c r="B44" s="52" t="s">
        <v>223</v>
      </c>
      <c r="C44" s="52" t="s">
        <v>906</v>
      </c>
      <c r="D44" s="53">
        <v>26991</v>
      </c>
      <c r="E44" s="53">
        <v>123487</v>
      </c>
      <c r="F44" s="52" t="s">
        <v>8</v>
      </c>
      <c r="G44" s="78">
        <f>SUM(H44+N44+R44+S44)</f>
        <v>34.75</v>
      </c>
      <c r="H44" s="55" t="s">
        <v>410</v>
      </c>
      <c r="I44" s="55"/>
      <c r="J44" s="55"/>
      <c r="K44" s="55"/>
      <c r="L44" s="55"/>
      <c r="M44" s="55"/>
      <c r="N44" s="55" t="s">
        <v>36</v>
      </c>
      <c r="O44" s="55"/>
      <c r="P44" s="55"/>
      <c r="Q44" s="55"/>
      <c r="R44" s="55" t="s">
        <v>420</v>
      </c>
      <c r="S44" s="55" t="s">
        <v>495</v>
      </c>
      <c r="T44" s="55"/>
      <c r="U44" s="55"/>
      <c r="V44" s="55"/>
    </row>
    <row r="45" spans="1:22" x14ac:dyDescent="0.25">
      <c r="A45" s="63">
        <v>16136</v>
      </c>
      <c r="B45" s="52" t="s">
        <v>865</v>
      </c>
      <c r="C45" s="52" t="s">
        <v>907</v>
      </c>
      <c r="D45" s="53">
        <v>27096</v>
      </c>
      <c r="E45" s="53">
        <v>124332</v>
      </c>
      <c r="F45" s="52" t="s">
        <v>8</v>
      </c>
      <c r="G45" s="78">
        <f>SUM(P45+U45)</f>
        <v>86.75</v>
      </c>
      <c r="H45" s="55"/>
      <c r="I45" s="55"/>
      <c r="J45" s="55"/>
      <c r="K45" s="55"/>
      <c r="L45" s="55"/>
      <c r="M45" s="55"/>
      <c r="N45" s="55"/>
      <c r="O45" s="55"/>
      <c r="P45" s="55" t="s">
        <v>39</v>
      </c>
      <c r="Q45" s="55"/>
      <c r="R45" s="55"/>
      <c r="S45" s="55"/>
      <c r="T45" s="55"/>
      <c r="U45" s="55" t="s">
        <v>437</v>
      </c>
      <c r="V45" s="55"/>
    </row>
    <row r="46" spans="1:22" x14ac:dyDescent="0.25">
      <c r="A46" s="63">
        <v>16140</v>
      </c>
      <c r="B46" s="52" t="s">
        <v>221</v>
      </c>
      <c r="C46" s="52" t="s">
        <v>908</v>
      </c>
      <c r="D46" s="53">
        <v>27276</v>
      </c>
      <c r="E46" s="53">
        <v>125060</v>
      </c>
      <c r="F46" s="52" t="s">
        <v>8</v>
      </c>
      <c r="G46" s="78">
        <f>SUM(H46+K46+M46+N46+O46+P46+R46+S46)</f>
        <v>117</v>
      </c>
      <c r="H46" s="55" t="s">
        <v>159</v>
      </c>
      <c r="I46" s="55"/>
      <c r="J46" s="55"/>
      <c r="K46" s="55" t="s">
        <v>158</v>
      </c>
      <c r="L46" s="55"/>
      <c r="M46" s="55" t="s">
        <v>302</v>
      </c>
      <c r="N46" s="55" t="s">
        <v>142</v>
      </c>
      <c r="O46" s="55" t="s">
        <v>192</v>
      </c>
      <c r="P46" s="55" t="s">
        <v>55</v>
      </c>
      <c r="Q46" s="55"/>
      <c r="R46" s="55" t="s">
        <v>848</v>
      </c>
      <c r="S46" s="55" t="s">
        <v>521</v>
      </c>
      <c r="T46" s="55"/>
      <c r="U46" s="55"/>
      <c r="V46" s="55"/>
    </row>
    <row r="47" spans="1:22" x14ac:dyDescent="0.25">
      <c r="A47" s="63">
        <v>16141</v>
      </c>
      <c r="B47" s="52" t="s">
        <v>77</v>
      </c>
      <c r="C47" s="52" t="s">
        <v>909</v>
      </c>
      <c r="D47" s="53">
        <v>0</v>
      </c>
      <c r="E47" s="53">
        <v>0</v>
      </c>
      <c r="F47" s="52" t="s">
        <v>130</v>
      </c>
      <c r="G47" s="78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 spans="1:22" x14ac:dyDescent="0.25">
      <c r="A48" s="63">
        <v>16154</v>
      </c>
      <c r="B48" s="52" t="s">
        <v>95</v>
      </c>
      <c r="C48" s="52" t="s">
        <v>910</v>
      </c>
      <c r="D48" s="53">
        <v>27109</v>
      </c>
      <c r="E48" s="53">
        <v>124062</v>
      </c>
      <c r="F48" s="52" t="s">
        <v>8</v>
      </c>
      <c r="G48" s="78">
        <f>SUM(M48+N48+P48+S48
)</f>
        <v>17.25</v>
      </c>
      <c r="H48" s="55"/>
      <c r="I48" s="55"/>
      <c r="J48" s="55"/>
      <c r="K48" s="55"/>
      <c r="L48" s="55"/>
      <c r="M48" s="55" t="s">
        <v>158</v>
      </c>
      <c r="N48" s="55" t="s">
        <v>60</v>
      </c>
      <c r="O48" s="55"/>
      <c r="P48" s="55" t="s">
        <v>36</v>
      </c>
      <c r="Q48" s="55"/>
      <c r="R48" s="55"/>
      <c r="S48" s="55" t="s">
        <v>56</v>
      </c>
      <c r="T48" s="55"/>
      <c r="U48" s="55"/>
      <c r="V48" s="55"/>
    </row>
    <row r="49" spans="1:22" x14ac:dyDescent="0.25">
      <c r="A49" s="63">
        <v>16161</v>
      </c>
      <c r="B49" s="52" t="s">
        <v>353</v>
      </c>
      <c r="C49" s="52" t="s">
        <v>911</v>
      </c>
      <c r="D49" s="53">
        <v>26964</v>
      </c>
      <c r="E49" s="53">
        <v>0</v>
      </c>
      <c r="F49" s="52" t="s">
        <v>8</v>
      </c>
      <c r="G49" s="78">
        <f>SUM(H49+I49+N49+R49+S49)</f>
        <v>70.5</v>
      </c>
      <c r="H49" s="55" t="s">
        <v>292</v>
      </c>
      <c r="I49" s="55" t="s">
        <v>280</v>
      </c>
      <c r="J49" s="55"/>
      <c r="K49" s="55"/>
      <c r="L49" s="55"/>
      <c r="M49" s="55"/>
      <c r="N49" s="55" t="s">
        <v>61</v>
      </c>
      <c r="O49" s="55"/>
      <c r="P49" s="55"/>
      <c r="Q49" s="55"/>
      <c r="R49" s="55" t="s">
        <v>397</v>
      </c>
      <c r="S49" s="55" t="s">
        <v>336</v>
      </c>
      <c r="T49" s="55"/>
      <c r="U49" s="55"/>
      <c r="V49" s="55"/>
    </row>
    <row r="50" spans="1:22" x14ac:dyDescent="0.25">
      <c r="A50" s="63">
        <v>16172</v>
      </c>
      <c r="B50" s="52" t="s">
        <v>98</v>
      </c>
      <c r="C50" s="52" t="s">
        <v>912</v>
      </c>
      <c r="D50" s="53">
        <v>24092</v>
      </c>
      <c r="E50" s="53">
        <v>124476</v>
      </c>
      <c r="F50" s="52" t="s">
        <v>8</v>
      </c>
      <c r="G50" s="78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</row>
    <row r="51" spans="1:22" x14ac:dyDescent="0.25">
      <c r="A51" s="63">
        <v>16173</v>
      </c>
      <c r="B51" s="52" t="s">
        <v>98</v>
      </c>
      <c r="C51" s="52" t="s">
        <v>913</v>
      </c>
      <c r="D51" s="53">
        <v>24091</v>
      </c>
      <c r="E51" s="53">
        <v>124475</v>
      </c>
      <c r="F51" s="52" t="s">
        <v>8</v>
      </c>
      <c r="G51" s="78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spans="1:22" x14ac:dyDescent="0.25">
      <c r="A52" s="63">
        <v>16194</v>
      </c>
      <c r="B52" s="52" t="s">
        <v>77</v>
      </c>
      <c r="C52" s="52" t="s">
        <v>914</v>
      </c>
      <c r="D52" s="53">
        <v>27731</v>
      </c>
      <c r="E52" s="53">
        <v>124350</v>
      </c>
      <c r="F52" s="52" t="s">
        <v>8</v>
      </c>
      <c r="G52" s="78">
        <f>SUM(M52+O52+P52+S52)</f>
        <v>236</v>
      </c>
      <c r="H52" s="55"/>
      <c r="I52" s="55"/>
      <c r="J52" s="55"/>
      <c r="K52" s="55"/>
      <c r="L52" s="55"/>
      <c r="M52" s="55" t="s">
        <v>316</v>
      </c>
      <c r="N52" s="55"/>
      <c r="O52" s="55" t="s">
        <v>787</v>
      </c>
      <c r="P52" s="55" t="s">
        <v>12</v>
      </c>
      <c r="Q52" s="55"/>
      <c r="R52" s="55"/>
      <c r="S52" s="55" t="s">
        <v>147</v>
      </c>
      <c r="T52" s="55"/>
      <c r="U52" s="55"/>
      <c r="V52" s="55"/>
    </row>
    <row r="53" spans="1:22" x14ac:dyDescent="0.25">
      <c r="A53" s="63">
        <v>16195</v>
      </c>
      <c r="B53" s="52" t="s">
        <v>90</v>
      </c>
      <c r="C53" s="52" t="s">
        <v>915</v>
      </c>
      <c r="D53" s="53">
        <v>27249</v>
      </c>
      <c r="E53" s="53">
        <v>124084</v>
      </c>
      <c r="F53" s="52" t="s">
        <v>8</v>
      </c>
      <c r="G53" s="78" t="s">
        <v>15</v>
      </c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3"/>
      <c r="S53" s="53"/>
      <c r="T53" s="55"/>
      <c r="U53" s="55" t="s">
        <v>15</v>
      </c>
      <c r="V53" s="55"/>
    </row>
    <row r="54" spans="1:22" x14ac:dyDescent="0.25">
      <c r="A54" s="63">
        <v>16198</v>
      </c>
      <c r="B54" s="52" t="s">
        <v>867</v>
      </c>
      <c r="C54" s="52" t="s">
        <v>916</v>
      </c>
      <c r="D54" s="53">
        <v>27573</v>
      </c>
      <c r="E54" s="53">
        <v>125470</v>
      </c>
      <c r="F54" s="52" t="s">
        <v>8</v>
      </c>
      <c r="G54" s="78">
        <f>SUM(P54+R54+S54+U54)</f>
        <v>87.5</v>
      </c>
      <c r="H54" s="55"/>
      <c r="I54" s="55"/>
      <c r="J54" s="55"/>
      <c r="K54" s="55"/>
      <c r="L54" s="55"/>
      <c r="M54" s="55"/>
      <c r="N54" s="55"/>
      <c r="O54" s="55"/>
      <c r="P54" s="55" t="s">
        <v>43</v>
      </c>
      <c r="Q54" s="55"/>
      <c r="R54" s="55" t="s">
        <v>42</v>
      </c>
      <c r="S54" s="55" t="s">
        <v>193</v>
      </c>
      <c r="T54" s="55"/>
      <c r="U54" s="55" t="s">
        <v>1337</v>
      </c>
      <c r="V54" s="55"/>
    </row>
    <row r="55" spans="1:22" x14ac:dyDescent="0.25">
      <c r="A55" s="63">
        <v>16208</v>
      </c>
      <c r="B55" s="52" t="s">
        <v>107</v>
      </c>
      <c r="C55" s="52" t="s">
        <v>917</v>
      </c>
      <c r="D55" s="53">
        <v>27272</v>
      </c>
      <c r="E55" s="53">
        <v>0</v>
      </c>
      <c r="F55" s="52" t="s">
        <v>8</v>
      </c>
      <c r="G55" s="78">
        <f>SUM(L55+M55+O55+P55+Q55+R55)</f>
        <v>340.25</v>
      </c>
      <c r="H55" s="55"/>
      <c r="I55" s="55"/>
      <c r="J55" s="55"/>
      <c r="K55" s="55"/>
      <c r="L55" s="55" t="s">
        <v>933</v>
      </c>
      <c r="M55" s="55" t="s">
        <v>277</v>
      </c>
      <c r="N55" s="55"/>
      <c r="O55" s="55" t="s">
        <v>190</v>
      </c>
      <c r="P55" s="55" t="s">
        <v>932</v>
      </c>
      <c r="Q55" s="55" t="s">
        <v>204</v>
      </c>
      <c r="R55" s="55" t="s">
        <v>319</v>
      </c>
      <c r="S55" s="55"/>
      <c r="T55" s="55"/>
      <c r="U55" s="55"/>
      <c r="V55" s="55"/>
    </row>
    <row r="56" spans="1:22" x14ac:dyDescent="0.25">
      <c r="A56" s="63">
        <v>16224</v>
      </c>
      <c r="B56" s="52" t="s">
        <v>866</v>
      </c>
      <c r="C56" s="52" t="s">
        <v>918</v>
      </c>
      <c r="D56" s="53">
        <v>26873</v>
      </c>
      <c r="E56" s="53">
        <v>128392</v>
      </c>
      <c r="F56" s="52" t="s">
        <v>6</v>
      </c>
      <c r="G56" s="78">
        <f>SUM(M56+P56)</f>
        <v>13</v>
      </c>
      <c r="H56" s="55"/>
      <c r="I56" s="55"/>
      <c r="J56" s="55"/>
      <c r="K56" s="55"/>
      <c r="L56" s="55"/>
      <c r="M56" s="55" t="s">
        <v>158</v>
      </c>
      <c r="N56" s="55"/>
      <c r="O56" s="55"/>
      <c r="P56" s="55" t="s">
        <v>327</v>
      </c>
      <c r="Q56" s="55"/>
      <c r="R56" s="55"/>
      <c r="S56" s="55"/>
      <c r="T56" s="55"/>
      <c r="U56" s="55"/>
      <c r="V56" s="55"/>
    </row>
    <row r="57" spans="1:22" x14ac:dyDescent="0.25">
      <c r="A57" s="63">
        <v>16225</v>
      </c>
      <c r="B57" s="52" t="s">
        <v>97</v>
      </c>
      <c r="C57" s="52" t="s">
        <v>919</v>
      </c>
      <c r="D57" s="53">
        <v>27170</v>
      </c>
      <c r="E57" s="53">
        <v>0</v>
      </c>
      <c r="F57" s="52" t="s">
        <v>8</v>
      </c>
      <c r="G57" s="78">
        <f>SUM(H57+I57+N57+U57+V57)</f>
        <v>102</v>
      </c>
      <c r="H57" s="55" t="s">
        <v>198</v>
      </c>
      <c r="I57" s="55" t="s">
        <v>61</v>
      </c>
      <c r="J57" s="55"/>
      <c r="K57" s="55"/>
      <c r="L57" s="55"/>
      <c r="M57" s="55"/>
      <c r="N57" s="55" t="s">
        <v>66</v>
      </c>
      <c r="O57" s="55"/>
      <c r="P57" s="55"/>
      <c r="Q57" s="55"/>
      <c r="R57" s="55"/>
      <c r="S57" s="55"/>
      <c r="T57" s="55"/>
      <c r="U57" s="55" t="s">
        <v>293</v>
      </c>
      <c r="V57" s="55" t="s">
        <v>41</v>
      </c>
    </row>
  </sheetData>
  <mergeCells count="22">
    <mergeCell ref="P3:P4"/>
    <mergeCell ref="A3:A4"/>
    <mergeCell ref="B3:B4"/>
    <mergeCell ref="C3:C4"/>
    <mergeCell ref="D3:D4"/>
    <mergeCell ref="E3:E4"/>
    <mergeCell ref="U3:U4"/>
    <mergeCell ref="V3:V4"/>
    <mergeCell ref="F3:F4"/>
    <mergeCell ref="G3:G4"/>
    <mergeCell ref="H3:H4"/>
    <mergeCell ref="I3:I4"/>
    <mergeCell ref="J3:J4"/>
    <mergeCell ref="L3:L4"/>
    <mergeCell ref="M3:M4"/>
    <mergeCell ref="N3:N4"/>
    <mergeCell ref="O3:O4"/>
    <mergeCell ref="K3:K4"/>
    <mergeCell ref="Q3:Q4"/>
    <mergeCell ref="R3:R4"/>
    <mergeCell ref="S3:S4"/>
    <mergeCell ref="T3:T4"/>
  </mergeCells>
  <pageMargins left="0.7" right="0.7" top="0.75" bottom="0.75" header="0.3" footer="0.3"/>
  <pageSetup orientation="portrait" verticalDpi="0" r:id="rId1"/>
  <ignoredErrors>
    <ignoredError sqref="G6:G7 H5:T7 H9:T13 H8:Q8 S8:T8 H15:T30 H14:O14 Q14:T14 H32:T33 H31:Q31 S31:T31 H35:T40 H34:L34 T34 Q34:R34 N34 H42:T44 H41:O41 Q41:T41 H46:T48 H45:O45 Q45:T45 H50:T53 H49 O49:T49 J49:K49 M49 H56:T57 H54:O54 Q54:T54 H55:L55 N55:T55 G10:G12 G16 G18:G19 G21 G24 G26:G30 G33 G35:G36 G40 G47 G50:G51 G5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workbookViewId="0">
      <selection activeCell="A3" sqref="A3:A4"/>
    </sheetView>
  </sheetViews>
  <sheetFormatPr baseColWidth="10" defaultRowHeight="15" x14ac:dyDescent="0.25"/>
  <cols>
    <col min="1" max="1" width="10.85546875" customWidth="1"/>
    <col min="2" max="2" width="44" customWidth="1"/>
    <col min="3" max="3" width="105.28515625" customWidth="1"/>
    <col min="4" max="4" width="18.5703125" customWidth="1"/>
    <col min="5" max="5" width="17.85546875" customWidth="1"/>
    <col min="6" max="6" width="22.7109375" customWidth="1"/>
    <col min="7" max="7" width="19.85546875" customWidth="1"/>
    <col min="8" max="8" width="23.28515625" customWidth="1"/>
    <col min="9" max="9" width="22.85546875" customWidth="1"/>
    <col min="10" max="10" width="22.42578125" customWidth="1"/>
    <col min="11" max="11" width="22.5703125" customWidth="1"/>
    <col min="12" max="12" width="22.85546875" customWidth="1"/>
    <col min="13" max="13" width="23.140625" customWidth="1"/>
    <col min="14" max="14" width="22.42578125" customWidth="1"/>
    <col min="15" max="15" width="22.85546875" customWidth="1"/>
    <col min="16" max="16" width="22.5703125" customWidth="1"/>
    <col min="17" max="17" width="22.140625" customWidth="1"/>
    <col min="18" max="19" width="22.85546875" customWidth="1"/>
    <col min="20" max="20" width="22.7109375" customWidth="1"/>
    <col min="21" max="22" width="20.42578125" customWidth="1"/>
    <col min="23" max="23" width="21.42578125" customWidth="1"/>
  </cols>
  <sheetData>
    <row r="2" spans="1:23" ht="15.75" thickBot="1" x14ac:dyDescent="0.3">
      <c r="K2" s="73"/>
      <c r="L2" s="74" t="s">
        <v>33</v>
      </c>
      <c r="M2" s="74"/>
      <c r="N2" s="73"/>
    </row>
    <row r="3" spans="1:23" x14ac:dyDescent="0.25">
      <c r="A3" s="102" t="s">
        <v>0</v>
      </c>
      <c r="B3" s="104" t="s">
        <v>1</v>
      </c>
      <c r="C3" s="92" t="s">
        <v>2</v>
      </c>
      <c r="D3" s="98" t="s">
        <v>3</v>
      </c>
      <c r="E3" s="107" t="s">
        <v>5</v>
      </c>
      <c r="F3" s="102" t="s">
        <v>4</v>
      </c>
      <c r="G3" s="90" t="s">
        <v>9</v>
      </c>
      <c r="H3" s="88" t="s">
        <v>19</v>
      </c>
      <c r="I3" s="111" t="s">
        <v>20</v>
      </c>
      <c r="J3" s="113" t="s">
        <v>21</v>
      </c>
      <c r="K3" s="113" t="s">
        <v>22</v>
      </c>
      <c r="L3" s="113" t="s">
        <v>24</v>
      </c>
      <c r="M3" s="113" t="s">
        <v>25</v>
      </c>
      <c r="N3" s="113" t="s">
        <v>27</v>
      </c>
      <c r="O3" s="113" t="s">
        <v>48</v>
      </c>
      <c r="P3" s="113" t="s">
        <v>30</v>
      </c>
      <c r="Q3" s="113" t="s">
        <v>51</v>
      </c>
      <c r="R3" s="113" t="s">
        <v>52</v>
      </c>
      <c r="S3" s="113" t="s">
        <v>31</v>
      </c>
      <c r="T3" s="113" t="s">
        <v>32</v>
      </c>
      <c r="U3" s="113" t="s">
        <v>1403</v>
      </c>
      <c r="V3" s="113" t="s">
        <v>1436</v>
      </c>
      <c r="W3" s="113" t="s">
        <v>1435</v>
      </c>
    </row>
    <row r="4" spans="1:23" x14ac:dyDescent="0.25">
      <c r="A4" s="103"/>
      <c r="B4" s="105"/>
      <c r="C4" s="106"/>
      <c r="D4" s="99"/>
      <c r="E4" s="108"/>
      <c r="F4" s="109"/>
      <c r="G4" s="110"/>
      <c r="H4" s="101"/>
      <c r="I4" s="112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1:23" x14ac:dyDescent="0.25">
      <c r="A5" s="63">
        <v>16230</v>
      </c>
      <c r="B5" s="52" t="s">
        <v>442</v>
      </c>
      <c r="C5" s="52" t="s">
        <v>946</v>
      </c>
      <c r="D5" s="53">
        <v>0</v>
      </c>
      <c r="E5" s="53">
        <v>0</v>
      </c>
      <c r="F5" s="52" t="s">
        <v>608</v>
      </c>
      <c r="G5" s="84" t="s">
        <v>198</v>
      </c>
      <c r="H5" s="55"/>
      <c r="I5" s="55"/>
      <c r="J5" s="55"/>
      <c r="K5" s="55"/>
      <c r="L5" s="55"/>
      <c r="M5" s="55" t="s">
        <v>198</v>
      </c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 x14ac:dyDescent="0.25">
      <c r="A6" s="63">
        <v>16231</v>
      </c>
      <c r="B6" s="52" t="s">
        <v>78</v>
      </c>
      <c r="C6" s="52" t="s">
        <v>945</v>
      </c>
      <c r="D6" s="53">
        <v>28400</v>
      </c>
      <c r="E6" s="53">
        <v>130711</v>
      </c>
      <c r="F6" s="52" t="s">
        <v>8</v>
      </c>
      <c r="G6" s="86">
        <f>SUM(H6+M6+O6+P6+S6+V6)</f>
        <v>268.25</v>
      </c>
      <c r="H6" s="55" t="s">
        <v>134</v>
      </c>
      <c r="I6" s="55"/>
      <c r="J6" s="55"/>
      <c r="K6" s="55"/>
      <c r="L6" s="55"/>
      <c r="M6" s="55" t="s">
        <v>437</v>
      </c>
      <c r="N6" s="55"/>
      <c r="O6" s="55" t="s">
        <v>1431</v>
      </c>
      <c r="P6" s="55" t="s">
        <v>162</v>
      </c>
      <c r="Q6" s="55"/>
      <c r="R6" s="55"/>
      <c r="S6" s="55" t="s">
        <v>59</v>
      </c>
      <c r="T6" s="55"/>
      <c r="U6" s="55"/>
      <c r="V6" s="55" t="s">
        <v>438</v>
      </c>
      <c r="W6" s="55"/>
    </row>
    <row r="7" spans="1:23" x14ac:dyDescent="0.25">
      <c r="A7" s="63">
        <v>16232</v>
      </c>
      <c r="B7" s="52" t="s">
        <v>78</v>
      </c>
      <c r="C7" s="52" t="s">
        <v>947</v>
      </c>
      <c r="D7" s="53">
        <v>28815</v>
      </c>
      <c r="E7" s="53">
        <v>128343</v>
      </c>
      <c r="F7" s="52" t="s">
        <v>8</v>
      </c>
      <c r="G7" s="86">
        <f>SUM(H7+M7+N7+O7+P7+R7+S7+U7)</f>
        <v>780.5</v>
      </c>
      <c r="H7" s="55" t="s">
        <v>990</v>
      </c>
      <c r="I7" s="55"/>
      <c r="J7" s="55"/>
      <c r="K7" s="55"/>
      <c r="L7" s="55"/>
      <c r="M7" s="55" t="s">
        <v>287</v>
      </c>
      <c r="N7" s="55" t="s">
        <v>991</v>
      </c>
      <c r="O7" s="55" t="s">
        <v>992</v>
      </c>
      <c r="P7" s="55" t="s">
        <v>924</v>
      </c>
      <c r="Q7" s="55"/>
      <c r="R7" s="55" t="s">
        <v>44</v>
      </c>
      <c r="S7" s="55" t="s">
        <v>989</v>
      </c>
      <c r="T7" s="55"/>
      <c r="U7" s="55" t="s">
        <v>167</v>
      </c>
      <c r="V7" s="55"/>
      <c r="W7" s="55"/>
    </row>
    <row r="8" spans="1:23" x14ac:dyDescent="0.25">
      <c r="A8" s="63">
        <v>16235</v>
      </c>
      <c r="B8" s="52" t="s">
        <v>542</v>
      </c>
      <c r="C8" s="52" t="s">
        <v>948</v>
      </c>
      <c r="D8" s="53">
        <v>31572</v>
      </c>
      <c r="E8" s="53">
        <v>128243</v>
      </c>
      <c r="F8" s="52" t="s">
        <v>8</v>
      </c>
      <c r="G8" s="86">
        <f>SUM(M8+O8+P8+S8)</f>
        <v>284</v>
      </c>
      <c r="H8" s="55"/>
      <c r="I8" s="55"/>
      <c r="J8" s="55"/>
      <c r="K8" s="55"/>
      <c r="L8" s="55"/>
      <c r="M8" s="55" t="s">
        <v>437</v>
      </c>
      <c r="N8" s="55"/>
      <c r="O8" s="55" t="s">
        <v>988</v>
      </c>
      <c r="P8" s="55" t="s">
        <v>162</v>
      </c>
      <c r="Q8" s="55"/>
      <c r="R8" s="55"/>
      <c r="S8" s="55" t="s">
        <v>164</v>
      </c>
      <c r="T8" s="55"/>
      <c r="U8" s="55"/>
      <c r="V8" s="55"/>
      <c r="W8" s="55"/>
    </row>
    <row r="9" spans="1:23" x14ac:dyDescent="0.25">
      <c r="A9" s="63">
        <v>16243</v>
      </c>
      <c r="B9" s="52" t="s">
        <v>78</v>
      </c>
      <c r="C9" s="52" t="s">
        <v>949</v>
      </c>
      <c r="D9" s="53">
        <v>27296</v>
      </c>
      <c r="E9" s="53">
        <v>124237</v>
      </c>
      <c r="F9" s="52" t="s">
        <v>273</v>
      </c>
      <c r="G9" s="86">
        <f>SUM(H9+K9+M9+N9+P9+R9)</f>
        <v>36.25</v>
      </c>
      <c r="H9" s="55" t="s">
        <v>339</v>
      </c>
      <c r="I9" s="55"/>
      <c r="J9" s="55"/>
      <c r="K9" s="55" t="s">
        <v>319</v>
      </c>
      <c r="L9" s="55"/>
      <c r="M9" s="55" t="s">
        <v>193</v>
      </c>
      <c r="N9" s="55" t="s">
        <v>43</v>
      </c>
      <c r="O9" s="55"/>
      <c r="P9" s="55" t="s">
        <v>159</v>
      </c>
      <c r="Q9" s="55"/>
      <c r="R9" s="55" t="s">
        <v>162</v>
      </c>
      <c r="S9" s="55"/>
      <c r="T9" s="55"/>
      <c r="U9" s="55"/>
      <c r="V9" s="55"/>
      <c r="W9" s="55"/>
    </row>
    <row r="10" spans="1:23" x14ac:dyDescent="0.25">
      <c r="A10" s="63">
        <v>16244</v>
      </c>
      <c r="B10" s="52" t="s">
        <v>217</v>
      </c>
      <c r="C10" s="52" t="s">
        <v>950</v>
      </c>
      <c r="D10" s="53">
        <v>27486</v>
      </c>
      <c r="E10" s="53">
        <v>124474</v>
      </c>
      <c r="F10" s="52" t="s">
        <v>8</v>
      </c>
      <c r="G10" s="86">
        <f>SUM(P10+S10)</f>
        <v>6.5</v>
      </c>
      <c r="H10" s="55"/>
      <c r="I10" s="55"/>
      <c r="J10" s="55"/>
      <c r="K10" s="55"/>
      <c r="L10" s="55"/>
      <c r="M10" s="55"/>
      <c r="N10" s="55"/>
      <c r="O10" s="55"/>
      <c r="P10" s="55" t="s">
        <v>158</v>
      </c>
      <c r="Q10" s="55"/>
      <c r="R10" s="55"/>
      <c r="S10" s="55" t="s">
        <v>162</v>
      </c>
      <c r="T10" s="55"/>
      <c r="U10" s="55"/>
      <c r="V10" s="55"/>
      <c r="W10" s="55"/>
    </row>
    <row r="11" spans="1:23" x14ac:dyDescent="0.25">
      <c r="A11" s="63">
        <v>16261</v>
      </c>
      <c r="B11" s="52" t="s">
        <v>225</v>
      </c>
      <c r="C11" s="52" t="s">
        <v>951</v>
      </c>
      <c r="D11" s="53">
        <v>27697</v>
      </c>
      <c r="E11" s="53">
        <v>125065</v>
      </c>
      <c r="F11" s="52" t="s">
        <v>8</v>
      </c>
      <c r="G11" s="86">
        <f>SUM(H11+M11+N11+R11+S11)</f>
        <v>354.75</v>
      </c>
      <c r="H11" s="55" t="s">
        <v>40</v>
      </c>
      <c r="I11" s="55"/>
      <c r="J11" s="55"/>
      <c r="K11" s="55"/>
      <c r="L11" s="55"/>
      <c r="M11" s="55" t="s">
        <v>993</v>
      </c>
      <c r="N11" s="55" t="s">
        <v>142</v>
      </c>
      <c r="O11" s="55"/>
      <c r="P11" s="55"/>
      <c r="Q11" s="55"/>
      <c r="R11" s="55" t="s">
        <v>13</v>
      </c>
      <c r="S11" s="55" t="s">
        <v>780</v>
      </c>
      <c r="T11" s="55"/>
      <c r="U11" s="55"/>
      <c r="V11" s="55"/>
      <c r="W11" s="55"/>
    </row>
    <row r="12" spans="1:23" x14ac:dyDescent="0.25">
      <c r="A12" s="67">
        <v>16262</v>
      </c>
      <c r="B12" s="52" t="s">
        <v>934</v>
      </c>
      <c r="C12" s="52" t="s">
        <v>952</v>
      </c>
      <c r="D12" s="53">
        <v>27367</v>
      </c>
      <c r="E12" s="53">
        <v>124144</v>
      </c>
      <c r="F12" s="52" t="s">
        <v>8</v>
      </c>
      <c r="G12" s="86">
        <f>SUM(M12+S12)</f>
        <v>2.5</v>
      </c>
      <c r="H12" s="55"/>
      <c r="I12" s="55"/>
      <c r="J12" s="55"/>
      <c r="K12" s="55"/>
      <c r="L12" s="55"/>
      <c r="M12" s="55" t="s">
        <v>36</v>
      </c>
      <c r="N12" s="55"/>
      <c r="O12" s="55"/>
      <c r="P12" s="55"/>
      <c r="Q12" s="55"/>
      <c r="R12" s="55"/>
      <c r="S12" s="55" t="s">
        <v>55</v>
      </c>
      <c r="T12" s="55"/>
      <c r="U12" s="55"/>
      <c r="V12" s="55"/>
      <c r="W12" s="55"/>
    </row>
    <row r="13" spans="1:23" x14ac:dyDescent="0.25">
      <c r="A13" s="63">
        <v>16269</v>
      </c>
      <c r="B13" s="52" t="s">
        <v>78</v>
      </c>
      <c r="C13" s="52" t="s">
        <v>953</v>
      </c>
      <c r="D13" s="53">
        <v>27920</v>
      </c>
      <c r="E13" s="53">
        <v>125461</v>
      </c>
      <c r="F13" s="52" t="s">
        <v>273</v>
      </c>
      <c r="G13" s="86">
        <f>SUM(H13+M13+N13+P13+R13+S13+T13+U13)</f>
        <v>303.25</v>
      </c>
      <c r="H13" s="55" t="s">
        <v>196</v>
      </c>
      <c r="I13" s="55"/>
      <c r="J13" s="55"/>
      <c r="K13" s="55"/>
      <c r="L13" s="55"/>
      <c r="M13" s="55" t="s">
        <v>49</v>
      </c>
      <c r="N13" s="55" t="s">
        <v>64</v>
      </c>
      <c r="O13" s="55"/>
      <c r="P13" s="55" t="s">
        <v>517</v>
      </c>
      <c r="Q13" s="55"/>
      <c r="R13" s="55" t="s">
        <v>43</v>
      </c>
      <c r="S13" s="55" t="s">
        <v>151</v>
      </c>
      <c r="T13" s="55" t="s">
        <v>994</v>
      </c>
      <c r="U13" s="55" t="s">
        <v>348</v>
      </c>
      <c r="V13" s="55"/>
      <c r="W13" s="55"/>
    </row>
    <row r="14" spans="1:23" x14ac:dyDescent="0.25">
      <c r="A14" s="63">
        <v>16277</v>
      </c>
      <c r="B14" s="52" t="s">
        <v>354</v>
      </c>
      <c r="C14" s="52" t="s">
        <v>971</v>
      </c>
      <c r="D14" s="53">
        <v>27995</v>
      </c>
      <c r="E14" s="53">
        <v>128068</v>
      </c>
      <c r="F14" s="52" t="s">
        <v>8</v>
      </c>
      <c r="G14" s="86">
        <f>SUM(H14+J14+M14+N14+O14+S14+U14)</f>
        <v>243.25</v>
      </c>
      <c r="H14" s="55" t="s">
        <v>194</v>
      </c>
      <c r="I14" s="55"/>
      <c r="J14" s="55" t="s">
        <v>280</v>
      </c>
      <c r="K14" s="55"/>
      <c r="L14" s="55"/>
      <c r="M14" s="55" t="s">
        <v>591</v>
      </c>
      <c r="N14" s="55" t="s">
        <v>44</v>
      </c>
      <c r="O14" s="55" t="s">
        <v>43</v>
      </c>
      <c r="P14" s="55"/>
      <c r="Q14" s="55"/>
      <c r="R14" s="55"/>
      <c r="S14" s="55" t="s">
        <v>188</v>
      </c>
      <c r="T14" s="55"/>
      <c r="U14" s="55" t="s">
        <v>280</v>
      </c>
      <c r="V14" s="55"/>
      <c r="W14" s="55"/>
    </row>
    <row r="15" spans="1:23" x14ac:dyDescent="0.25">
      <c r="A15" s="63">
        <v>16299</v>
      </c>
      <c r="B15" s="52" t="s">
        <v>357</v>
      </c>
      <c r="C15" s="52" t="s">
        <v>954</v>
      </c>
      <c r="D15" s="53">
        <v>27530</v>
      </c>
      <c r="E15" s="53">
        <v>126869</v>
      </c>
      <c r="F15" s="52" t="s">
        <v>8</v>
      </c>
      <c r="G15" s="86">
        <f>SUM(M15+P15+S15+U15)</f>
        <v>84.4</v>
      </c>
      <c r="H15" s="55"/>
      <c r="I15" s="55"/>
      <c r="J15" s="55"/>
      <c r="K15" s="55"/>
      <c r="L15" s="55"/>
      <c r="M15" s="55" t="s">
        <v>995</v>
      </c>
      <c r="N15" s="55"/>
      <c r="O15" s="55"/>
      <c r="P15" s="55" t="s">
        <v>160</v>
      </c>
      <c r="Q15" s="55"/>
      <c r="R15" s="55"/>
      <c r="S15" s="55" t="s">
        <v>298</v>
      </c>
      <c r="T15" s="55"/>
      <c r="U15" s="55" t="s">
        <v>174</v>
      </c>
      <c r="V15" s="55"/>
      <c r="W15" s="55"/>
    </row>
    <row r="16" spans="1:23" x14ac:dyDescent="0.25">
      <c r="A16" s="67">
        <v>16300</v>
      </c>
      <c r="B16" s="52" t="s">
        <v>225</v>
      </c>
      <c r="C16" s="52" t="s">
        <v>955</v>
      </c>
      <c r="D16" s="53">
        <v>0</v>
      </c>
      <c r="E16" s="53">
        <v>124231</v>
      </c>
      <c r="F16" s="52" t="s">
        <v>8</v>
      </c>
      <c r="G16" s="86">
        <f>SUM(N16+R16+S16+W16)</f>
        <v>20.75</v>
      </c>
      <c r="H16" s="55"/>
      <c r="I16" s="55"/>
      <c r="J16" s="55"/>
      <c r="K16" s="55"/>
      <c r="L16" s="55"/>
      <c r="M16" s="55"/>
      <c r="N16" s="55" t="s">
        <v>53</v>
      </c>
      <c r="O16" s="55"/>
      <c r="P16" s="55"/>
      <c r="Q16" s="55"/>
      <c r="R16" s="55" t="s">
        <v>60</v>
      </c>
      <c r="S16" s="55" t="s">
        <v>60</v>
      </c>
      <c r="T16" s="55"/>
      <c r="U16" s="55"/>
      <c r="V16" s="55"/>
      <c r="W16" s="55"/>
    </row>
    <row r="17" spans="1:23" x14ac:dyDescent="0.25">
      <c r="A17" s="63">
        <v>16308</v>
      </c>
      <c r="B17" s="52" t="s">
        <v>78</v>
      </c>
      <c r="C17" s="52" t="s">
        <v>956</v>
      </c>
      <c r="D17" s="53">
        <v>27482</v>
      </c>
      <c r="E17" s="53">
        <v>124340</v>
      </c>
      <c r="F17" s="52" t="s">
        <v>273</v>
      </c>
      <c r="G17" s="86">
        <f>SUM(L17+M17+P17+R17+S17+W17)</f>
        <v>59.75</v>
      </c>
      <c r="H17" s="55"/>
      <c r="I17" s="55"/>
      <c r="J17" s="55"/>
      <c r="K17" s="55"/>
      <c r="L17" s="55" t="s">
        <v>319</v>
      </c>
      <c r="M17" s="55" t="s">
        <v>176</v>
      </c>
      <c r="N17" s="55"/>
      <c r="O17" s="55"/>
      <c r="P17" s="55" t="s">
        <v>319</v>
      </c>
      <c r="Q17" s="55"/>
      <c r="R17" s="55" t="s">
        <v>319</v>
      </c>
      <c r="S17" s="55" t="s">
        <v>56</v>
      </c>
      <c r="T17" s="55"/>
      <c r="U17" s="55"/>
      <c r="V17" s="55"/>
      <c r="W17" s="55" t="s">
        <v>43</v>
      </c>
    </row>
    <row r="18" spans="1:23" x14ac:dyDescent="0.25">
      <c r="A18" s="63">
        <v>16335</v>
      </c>
      <c r="B18" s="52" t="s">
        <v>78</v>
      </c>
      <c r="C18" s="52" t="s">
        <v>957</v>
      </c>
      <c r="D18" s="53">
        <v>27681</v>
      </c>
      <c r="E18" s="53">
        <v>124337</v>
      </c>
      <c r="F18" s="52" t="s">
        <v>273</v>
      </c>
      <c r="G18" s="84"/>
      <c r="H18" s="53"/>
      <c r="I18" s="53"/>
      <c r="J18" s="56"/>
      <c r="K18" s="53"/>
      <c r="L18" s="53"/>
      <c r="M18" s="53"/>
      <c r="N18" s="53"/>
      <c r="O18" s="53"/>
      <c r="P18" s="53"/>
      <c r="Q18" s="53"/>
      <c r="R18" s="53"/>
      <c r="S18" s="53"/>
      <c r="T18" s="55"/>
      <c r="U18" s="55"/>
      <c r="V18" s="55"/>
      <c r="W18" s="55"/>
    </row>
    <row r="19" spans="1:23" x14ac:dyDescent="0.25">
      <c r="A19" s="63">
        <v>16337</v>
      </c>
      <c r="B19" s="52" t="s">
        <v>935</v>
      </c>
      <c r="C19" s="52" t="s">
        <v>958</v>
      </c>
      <c r="D19" s="53">
        <v>27557</v>
      </c>
      <c r="E19" s="53">
        <v>125059</v>
      </c>
      <c r="F19" s="52" t="s">
        <v>8</v>
      </c>
      <c r="G19" s="86">
        <f>SUM(H19+K19+M19+N19+P19+R19+S19)</f>
        <v>80.5</v>
      </c>
      <c r="H19" s="55" t="s">
        <v>154</v>
      </c>
      <c r="I19" s="53"/>
      <c r="J19" s="70"/>
      <c r="K19" s="55" t="s">
        <v>147</v>
      </c>
      <c r="L19" s="55"/>
      <c r="M19" s="55" t="s">
        <v>142</v>
      </c>
      <c r="N19" s="55" t="s">
        <v>205</v>
      </c>
      <c r="O19" s="55"/>
      <c r="P19" s="55" t="s">
        <v>159</v>
      </c>
      <c r="Q19" s="55"/>
      <c r="R19" s="55" t="s">
        <v>583</v>
      </c>
      <c r="S19" s="55" t="s">
        <v>325</v>
      </c>
      <c r="T19" s="55"/>
      <c r="U19" s="55"/>
      <c r="V19" s="55"/>
      <c r="W19" s="55"/>
    </row>
    <row r="20" spans="1:23" x14ac:dyDescent="0.25">
      <c r="A20" s="63">
        <v>16356</v>
      </c>
      <c r="B20" s="52" t="s">
        <v>936</v>
      </c>
      <c r="C20" s="52" t="s">
        <v>959</v>
      </c>
      <c r="D20" s="53">
        <v>27861</v>
      </c>
      <c r="E20" s="53">
        <v>124391</v>
      </c>
      <c r="F20" s="52" t="s">
        <v>8</v>
      </c>
      <c r="G20" s="86">
        <f>SUM(M20+R20+S20)</f>
        <v>82</v>
      </c>
      <c r="H20" s="55"/>
      <c r="I20" s="55"/>
      <c r="J20" s="55"/>
      <c r="K20" s="55"/>
      <c r="L20" s="55"/>
      <c r="M20" s="55" t="s">
        <v>281</v>
      </c>
      <c r="N20" s="55"/>
      <c r="O20" s="55"/>
      <c r="P20" s="55"/>
      <c r="Q20" s="55"/>
      <c r="R20" s="55" t="s">
        <v>59</v>
      </c>
      <c r="S20" s="55" t="s">
        <v>132</v>
      </c>
      <c r="T20" s="55"/>
      <c r="U20" s="55"/>
      <c r="V20" s="55"/>
      <c r="W20" s="55"/>
    </row>
    <row r="21" spans="1:23" x14ac:dyDescent="0.25">
      <c r="A21" s="63">
        <v>16369</v>
      </c>
      <c r="B21" s="52" t="s">
        <v>89</v>
      </c>
      <c r="C21" s="52" t="s">
        <v>960</v>
      </c>
      <c r="D21" s="53">
        <v>28011</v>
      </c>
      <c r="E21" s="53">
        <v>127001</v>
      </c>
      <c r="F21" s="52" t="s">
        <v>8</v>
      </c>
      <c r="G21" s="86">
        <f>SUM(H21+K21+N21+O21+P21+R21+S21+U21)</f>
        <v>554.5</v>
      </c>
      <c r="H21" s="55" t="s">
        <v>996</v>
      </c>
      <c r="I21" s="55"/>
      <c r="J21" s="55"/>
      <c r="K21" s="55" t="s">
        <v>854</v>
      </c>
      <c r="L21" s="55"/>
      <c r="M21" s="55"/>
      <c r="N21" s="55" t="s">
        <v>163</v>
      </c>
      <c r="O21" s="55" t="s">
        <v>133</v>
      </c>
      <c r="P21" s="55" t="s">
        <v>1437</v>
      </c>
      <c r="Q21" s="55"/>
      <c r="R21" s="55" t="s">
        <v>143</v>
      </c>
      <c r="S21" s="55" t="s">
        <v>289</v>
      </c>
      <c r="T21" s="55"/>
      <c r="U21" s="55" t="s">
        <v>920</v>
      </c>
      <c r="V21" s="55"/>
      <c r="W21" s="55"/>
    </row>
    <row r="22" spans="1:23" x14ac:dyDescent="0.25">
      <c r="A22" s="67">
        <v>16370</v>
      </c>
      <c r="B22" s="52" t="s">
        <v>937</v>
      </c>
      <c r="C22" s="52" t="s">
        <v>961</v>
      </c>
      <c r="D22" s="53">
        <v>27494</v>
      </c>
      <c r="E22" s="53">
        <v>124447</v>
      </c>
      <c r="F22" s="52" t="s">
        <v>8</v>
      </c>
      <c r="G22" s="86">
        <f>SUM(P22+S22+U22)</f>
        <v>49</v>
      </c>
      <c r="H22" s="55"/>
      <c r="I22" s="55"/>
      <c r="J22" s="55"/>
      <c r="K22" s="55"/>
      <c r="L22" s="55"/>
      <c r="M22" s="55"/>
      <c r="N22" s="55"/>
      <c r="O22" s="55"/>
      <c r="P22" s="55" t="s">
        <v>42</v>
      </c>
      <c r="Q22" s="55"/>
      <c r="R22" s="55"/>
      <c r="S22" s="55" t="s">
        <v>143</v>
      </c>
      <c r="T22" s="55"/>
      <c r="U22" s="55" t="s">
        <v>152</v>
      </c>
      <c r="V22" s="55"/>
      <c r="W22" s="55"/>
    </row>
    <row r="23" spans="1:23" x14ac:dyDescent="0.25">
      <c r="A23" s="63">
        <v>16372</v>
      </c>
      <c r="B23" s="52" t="s">
        <v>939</v>
      </c>
      <c r="C23" s="52" t="s">
        <v>962</v>
      </c>
      <c r="D23" s="53">
        <v>27597</v>
      </c>
      <c r="E23" s="53">
        <v>124403</v>
      </c>
      <c r="F23" s="52" t="s">
        <v>8</v>
      </c>
      <c r="G23" s="84" t="s">
        <v>159</v>
      </c>
      <c r="H23" s="53"/>
      <c r="I23" s="53"/>
      <c r="J23" s="53"/>
      <c r="K23" s="53"/>
      <c r="L23" s="55"/>
      <c r="M23" s="55"/>
      <c r="N23" s="55"/>
      <c r="O23" s="55"/>
      <c r="P23" s="55"/>
      <c r="Q23" s="55"/>
      <c r="R23" s="55"/>
      <c r="S23" s="55"/>
      <c r="T23" s="55" t="s">
        <v>159</v>
      </c>
      <c r="U23" s="55"/>
      <c r="V23" s="55"/>
      <c r="W23" s="55"/>
    </row>
    <row r="24" spans="1:23" x14ac:dyDescent="0.25">
      <c r="A24" s="63">
        <v>16374</v>
      </c>
      <c r="B24" s="52" t="s">
        <v>938</v>
      </c>
      <c r="C24" s="52" t="s">
        <v>963</v>
      </c>
      <c r="D24" s="53">
        <v>0</v>
      </c>
      <c r="E24" s="53">
        <v>124349</v>
      </c>
      <c r="F24" s="52" t="s">
        <v>8</v>
      </c>
      <c r="G24" s="86">
        <f>SUM(H24+J24+K24+U24)</f>
        <v>25.5</v>
      </c>
      <c r="H24" s="55" t="s">
        <v>56</v>
      </c>
      <c r="I24" s="55"/>
      <c r="J24" s="55" t="s">
        <v>292</v>
      </c>
      <c r="K24" s="55" t="s">
        <v>142</v>
      </c>
      <c r="L24" s="55"/>
      <c r="M24" s="55"/>
      <c r="N24" s="55"/>
      <c r="O24" s="55"/>
      <c r="P24" s="55"/>
      <c r="Q24" s="55"/>
      <c r="R24" s="55"/>
      <c r="S24" s="55"/>
      <c r="T24" s="55"/>
      <c r="U24" s="55" t="s">
        <v>158</v>
      </c>
      <c r="V24" s="55"/>
      <c r="W24" s="55"/>
    </row>
    <row r="25" spans="1:23" x14ac:dyDescent="0.25">
      <c r="A25" s="63">
        <v>16391</v>
      </c>
      <c r="B25" s="52" t="s">
        <v>940</v>
      </c>
      <c r="C25" s="52" t="s">
        <v>964</v>
      </c>
      <c r="D25" s="53">
        <v>27591</v>
      </c>
      <c r="E25" s="53">
        <v>0</v>
      </c>
      <c r="F25" s="52" t="s">
        <v>8</v>
      </c>
      <c r="G25" s="86">
        <f>SUM(H25+I25+K25+N25+P25+R25+S25+U25)</f>
        <v>187</v>
      </c>
      <c r="H25" s="55" t="s">
        <v>42</v>
      </c>
      <c r="I25" s="55" t="s">
        <v>134</v>
      </c>
      <c r="J25" s="55"/>
      <c r="K25" s="55" t="s">
        <v>331</v>
      </c>
      <c r="L25" s="55"/>
      <c r="M25" s="55"/>
      <c r="N25" s="55" t="s">
        <v>281</v>
      </c>
      <c r="O25" s="55"/>
      <c r="P25" s="55" t="s">
        <v>66</v>
      </c>
      <c r="Q25" s="55"/>
      <c r="R25" s="55" t="s">
        <v>333</v>
      </c>
      <c r="S25" s="55" t="s">
        <v>292</v>
      </c>
      <c r="T25" s="55"/>
      <c r="U25" s="55" t="s">
        <v>601</v>
      </c>
      <c r="V25" s="55"/>
      <c r="W25" s="55"/>
    </row>
    <row r="26" spans="1:23" x14ac:dyDescent="0.25">
      <c r="A26" s="63">
        <v>16393</v>
      </c>
      <c r="B26" s="52" t="s">
        <v>78</v>
      </c>
      <c r="C26" s="52" t="s">
        <v>965</v>
      </c>
      <c r="D26" s="53">
        <v>27685</v>
      </c>
      <c r="E26" s="53">
        <v>0</v>
      </c>
      <c r="F26" s="52" t="s">
        <v>7</v>
      </c>
      <c r="G26" s="84" t="s">
        <v>43</v>
      </c>
      <c r="H26" s="55"/>
      <c r="I26" s="55"/>
      <c r="J26" s="55"/>
      <c r="K26" s="55"/>
      <c r="L26" s="55"/>
      <c r="M26" s="55"/>
      <c r="N26" s="55" t="s">
        <v>43</v>
      </c>
      <c r="O26" s="55"/>
      <c r="P26" s="55"/>
      <c r="Q26" s="55"/>
      <c r="R26" s="55"/>
      <c r="S26" s="55"/>
      <c r="T26" s="55"/>
      <c r="U26" s="55"/>
      <c r="V26" s="55"/>
      <c r="W26" s="55"/>
    </row>
    <row r="27" spans="1:23" x14ac:dyDescent="0.25">
      <c r="A27" s="63">
        <v>16394</v>
      </c>
      <c r="B27" s="52" t="s">
        <v>217</v>
      </c>
      <c r="C27" s="52" t="s">
        <v>966</v>
      </c>
      <c r="D27" s="53">
        <v>27679</v>
      </c>
      <c r="E27" s="53">
        <v>124362</v>
      </c>
      <c r="F27" s="52" t="s">
        <v>8</v>
      </c>
      <c r="G27" s="86">
        <f>SUM(P27+R27)</f>
        <v>6.25</v>
      </c>
      <c r="H27" s="55"/>
      <c r="I27" s="55"/>
      <c r="J27" s="55"/>
      <c r="K27" s="55"/>
      <c r="L27" s="55"/>
      <c r="M27" s="55"/>
      <c r="N27" s="55"/>
      <c r="O27" s="55"/>
      <c r="P27" s="55" t="s">
        <v>43</v>
      </c>
      <c r="Q27" s="55"/>
      <c r="R27" s="55" t="s">
        <v>414</v>
      </c>
      <c r="S27" s="55"/>
      <c r="T27" s="55"/>
      <c r="U27" s="55"/>
      <c r="V27" s="55"/>
      <c r="W27" s="55"/>
    </row>
    <row r="28" spans="1:23" x14ac:dyDescent="0.25">
      <c r="A28" s="63">
        <v>16404</v>
      </c>
      <c r="B28" s="52" t="s">
        <v>223</v>
      </c>
      <c r="C28" s="52" t="s">
        <v>967</v>
      </c>
      <c r="D28" s="53">
        <v>27714</v>
      </c>
      <c r="E28" s="53">
        <v>124411</v>
      </c>
      <c r="F28" s="52" t="s">
        <v>8</v>
      </c>
      <c r="G28" s="86">
        <f>SUM(R28+S28)</f>
        <v>5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 t="s">
        <v>162</v>
      </c>
      <c r="S28" s="55" t="s">
        <v>57</v>
      </c>
      <c r="T28" s="55"/>
      <c r="U28" s="55"/>
      <c r="V28" s="55"/>
      <c r="W28" s="55"/>
    </row>
    <row r="29" spans="1:23" x14ac:dyDescent="0.25">
      <c r="A29" s="63">
        <v>16411</v>
      </c>
      <c r="B29" s="52" t="s">
        <v>77</v>
      </c>
      <c r="C29" s="52" t="s">
        <v>968</v>
      </c>
      <c r="D29" s="53">
        <v>27706</v>
      </c>
      <c r="E29" s="53">
        <v>0</v>
      </c>
      <c r="F29" s="52" t="s">
        <v>129</v>
      </c>
      <c r="G29" s="8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 x14ac:dyDescent="0.25">
      <c r="A30" s="63">
        <v>16418</v>
      </c>
      <c r="B30" s="52" t="s">
        <v>77</v>
      </c>
      <c r="C30" s="52" t="s">
        <v>969</v>
      </c>
      <c r="D30" s="53">
        <v>27784</v>
      </c>
      <c r="E30" s="53">
        <v>124384</v>
      </c>
      <c r="F30" s="52" t="s">
        <v>8</v>
      </c>
      <c r="G30" s="86">
        <f>SUM(H30+K30+O30+P30+R30+S30)</f>
        <v>289.39999999999998</v>
      </c>
      <c r="H30" s="55" t="s">
        <v>414</v>
      </c>
      <c r="I30" s="55"/>
      <c r="J30" s="55"/>
      <c r="K30" s="55" t="s">
        <v>162</v>
      </c>
      <c r="L30" s="55"/>
      <c r="M30" s="55"/>
      <c r="N30" s="55"/>
      <c r="O30" s="55" t="s">
        <v>997</v>
      </c>
      <c r="P30" s="55" t="s">
        <v>133</v>
      </c>
      <c r="Q30" s="55"/>
      <c r="R30" s="55" t="s">
        <v>998</v>
      </c>
      <c r="S30" s="55" t="s">
        <v>148</v>
      </c>
      <c r="T30" s="55"/>
      <c r="U30" s="55"/>
      <c r="V30" s="55"/>
      <c r="W30" s="55"/>
    </row>
    <row r="31" spans="1:23" x14ac:dyDescent="0.25">
      <c r="A31" s="63">
        <v>16419</v>
      </c>
      <c r="B31" s="52" t="s">
        <v>77</v>
      </c>
      <c r="C31" s="52" t="s">
        <v>970</v>
      </c>
      <c r="D31" s="53">
        <v>28434</v>
      </c>
      <c r="E31" s="53">
        <v>125413</v>
      </c>
      <c r="F31" s="52" t="s">
        <v>8</v>
      </c>
      <c r="G31" s="86">
        <f>SUM(K31+M31+N31+O31+P31+S31)</f>
        <v>334.25</v>
      </c>
      <c r="H31" s="55"/>
      <c r="I31" s="55"/>
      <c r="J31" s="55"/>
      <c r="K31" s="55" t="s">
        <v>134</v>
      </c>
      <c r="L31" s="55"/>
      <c r="M31" s="55" t="s">
        <v>336</v>
      </c>
      <c r="N31" s="55" t="s">
        <v>516</v>
      </c>
      <c r="O31" s="55" t="s">
        <v>999</v>
      </c>
      <c r="P31" s="55" t="s">
        <v>59</v>
      </c>
      <c r="Q31" s="55"/>
      <c r="R31" s="55"/>
      <c r="S31" s="55" t="s">
        <v>324</v>
      </c>
      <c r="T31" s="55"/>
      <c r="U31" s="55"/>
      <c r="V31" s="55"/>
      <c r="W31" s="55"/>
    </row>
    <row r="32" spans="1:23" x14ac:dyDescent="0.25">
      <c r="A32" s="67">
        <v>16426</v>
      </c>
      <c r="B32" s="52" t="s">
        <v>225</v>
      </c>
      <c r="C32" s="52" t="s">
        <v>972</v>
      </c>
      <c r="D32" s="53">
        <v>0</v>
      </c>
      <c r="E32" s="53">
        <v>124400</v>
      </c>
      <c r="F32" s="52" t="s">
        <v>8</v>
      </c>
      <c r="G32" s="86">
        <f>SUM(S32+U32)</f>
        <v>4.75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 t="s">
        <v>132</v>
      </c>
      <c r="T32" s="55"/>
      <c r="U32" s="55" t="s">
        <v>410</v>
      </c>
      <c r="V32" s="55"/>
      <c r="W32" s="55"/>
    </row>
    <row r="33" spans="1:23" x14ac:dyDescent="0.25">
      <c r="A33" s="63">
        <v>16427</v>
      </c>
      <c r="B33" s="52" t="s">
        <v>96</v>
      </c>
      <c r="C33" s="52" t="s">
        <v>973</v>
      </c>
      <c r="D33" s="53">
        <v>27767</v>
      </c>
      <c r="E33" s="53">
        <v>125021</v>
      </c>
      <c r="F33" s="52" t="s">
        <v>8</v>
      </c>
      <c r="G33" s="86">
        <f>SUM(P33+S33+U33)</f>
        <v>24.25</v>
      </c>
      <c r="H33" s="55"/>
      <c r="I33" s="55"/>
      <c r="J33" s="55"/>
      <c r="K33" s="55"/>
      <c r="L33" s="55"/>
      <c r="M33" s="55"/>
      <c r="N33" s="55"/>
      <c r="O33" s="55"/>
      <c r="P33" s="55" t="s">
        <v>42</v>
      </c>
      <c r="Q33" s="55"/>
      <c r="R33" s="55"/>
      <c r="S33" s="55" t="s">
        <v>62</v>
      </c>
      <c r="T33" s="55"/>
      <c r="U33" s="55" t="s">
        <v>42</v>
      </c>
      <c r="V33" s="55"/>
      <c r="W33" s="55"/>
    </row>
    <row r="34" spans="1:23" x14ac:dyDescent="0.25">
      <c r="A34" s="63">
        <v>16428</v>
      </c>
      <c r="B34" s="52" t="s">
        <v>103</v>
      </c>
      <c r="C34" s="52" t="s">
        <v>974</v>
      </c>
      <c r="D34" s="53">
        <v>0</v>
      </c>
      <c r="E34" s="53">
        <v>0</v>
      </c>
      <c r="F34" s="52" t="s">
        <v>273</v>
      </c>
      <c r="G34" s="86">
        <f>SUM(H34+M34+O34+S34)</f>
        <v>111</v>
      </c>
      <c r="H34" s="55" t="s">
        <v>134</v>
      </c>
      <c r="I34" s="55"/>
      <c r="J34" s="55"/>
      <c r="K34" s="55"/>
      <c r="L34" s="55"/>
      <c r="M34" s="55" t="s">
        <v>59</v>
      </c>
      <c r="N34" s="55"/>
      <c r="O34" s="55" t="s">
        <v>419</v>
      </c>
      <c r="P34" s="55"/>
      <c r="Q34" s="55"/>
      <c r="R34" s="55"/>
      <c r="S34" s="55" t="s">
        <v>63</v>
      </c>
      <c r="T34" s="55"/>
      <c r="U34" s="55"/>
      <c r="V34" s="55"/>
      <c r="W34" s="55"/>
    </row>
    <row r="35" spans="1:23" x14ac:dyDescent="0.25">
      <c r="A35" s="63">
        <v>16431</v>
      </c>
      <c r="B35" s="52" t="s">
        <v>90</v>
      </c>
      <c r="C35" s="52" t="s">
        <v>975</v>
      </c>
      <c r="D35" s="53">
        <v>0</v>
      </c>
      <c r="E35" s="53">
        <v>124439</v>
      </c>
      <c r="F35" s="52" t="s">
        <v>8</v>
      </c>
      <c r="G35" s="86">
        <f>SUM(K35+P35+S35+U35)</f>
        <v>110</v>
      </c>
      <c r="H35" s="55"/>
      <c r="I35" s="55"/>
      <c r="J35" s="55"/>
      <c r="K35" s="55" t="s">
        <v>158</v>
      </c>
      <c r="L35" s="55"/>
      <c r="M35" s="55"/>
      <c r="N35" s="55"/>
      <c r="O35" s="55"/>
      <c r="P35" s="55" t="s">
        <v>55</v>
      </c>
      <c r="Q35" s="55"/>
      <c r="R35" s="55"/>
      <c r="S35" s="55" t="s">
        <v>134</v>
      </c>
      <c r="T35" s="55"/>
      <c r="U35" s="55" t="s">
        <v>994</v>
      </c>
      <c r="V35" s="55"/>
      <c r="W35" s="55"/>
    </row>
    <row r="36" spans="1:23" x14ac:dyDescent="0.25">
      <c r="A36" s="63">
        <v>16451</v>
      </c>
      <c r="B36" s="52" t="s">
        <v>941</v>
      </c>
      <c r="C36" s="52" t="s">
        <v>976</v>
      </c>
      <c r="D36" s="53">
        <v>27791</v>
      </c>
      <c r="E36" s="53">
        <v>125097</v>
      </c>
      <c r="F36" s="52" t="s">
        <v>8</v>
      </c>
      <c r="G36" s="86">
        <f>SUM(H36+P36)</f>
        <v>13.5</v>
      </c>
      <c r="H36" s="55" t="s">
        <v>163</v>
      </c>
      <c r="I36" s="55"/>
      <c r="J36" s="55"/>
      <c r="K36" s="55"/>
      <c r="L36" s="55"/>
      <c r="M36" s="55"/>
      <c r="N36" s="55"/>
      <c r="O36" s="55"/>
      <c r="P36" s="55" t="s">
        <v>43</v>
      </c>
      <c r="Q36" s="55"/>
      <c r="R36" s="55"/>
      <c r="S36" s="55"/>
      <c r="T36" s="55"/>
      <c r="U36" s="55"/>
      <c r="V36" s="55"/>
      <c r="W36" s="55"/>
    </row>
    <row r="37" spans="1:23" x14ac:dyDescent="0.25">
      <c r="A37" s="63">
        <v>16452</v>
      </c>
      <c r="B37" s="52" t="s">
        <v>82</v>
      </c>
      <c r="C37" s="52" t="s">
        <v>977</v>
      </c>
      <c r="D37" s="53">
        <v>27622</v>
      </c>
      <c r="E37" s="53">
        <v>125697</v>
      </c>
      <c r="F37" s="52" t="s">
        <v>8</v>
      </c>
      <c r="G37" s="84" t="s">
        <v>604</v>
      </c>
      <c r="H37" s="55"/>
      <c r="I37" s="55"/>
      <c r="J37" s="55"/>
      <c r="K37" s="55" t="s">
        <v>332</v>
      </c>
      <c r="L37" s="55"/>
      <c r="M37" s="55"/>
      <c r="N37" s="55"/>
      <c r="O37" s="55"/>
      <c r="P37" s="55" t="s">
        <v>55</v>
      </c>
      <c r="Q37" s="55"/>
      <c r="R37" s="55"/>
      <c r="S37" s="55" t="s">
        <v>36</v>
      </c>
      <c r="T37" s="55" t="s">
        <v>1000</v>
      </c>
      <c r="U37" s="55" t="s">
        <v>441</v>
      </c>
      <c r="V37" s="55"/>
      <c r="W37" s="55"/>
    </row>
    <row r="38" spans="1:23" x14ac:dyDescent="0.25">
      <c r="A38" s="63">
        <v>16486</v>
      </c>
      <c r="B38" s="52" t="s">
        <v>78</v>
      </c>
      <c r="C38" s="52" t="s">
        <v>978</v>
      </c>
      <c r="D38" s="53">
        <v>28100</v>
      </c>
      <c r="E38" s="53">
        <v>0</v>
      </c>
      <c r="F38" s="52" t="s">
        <v>129</v>
      </c>
      <c r="G38" s="86">
        <f>SUM(L38+M38)</f>
        <v>19</v>
      </c>
      <c r="H38" s="55"/>
      <c r="I38" s="55"/>
      <c r="J38" s="55"/>
      <c r="K38" s="55"/>
      <c r="L38" s="55" t="s">
        <v>134</v>
      </c>
      <c r="M38" s="55" t="s">
        <v>163</v>
      </c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1:23" x14ac:dyDescent="0.25">
      <c r="A39" s="63">
        <v>16488</v>
      </c>
      <c r="B39" s="52" t="s">
        <v>942</v>
      </c>
      <c r="C39" s="52" t="s">
        <v>979</v>
      </c>
      <c r="D39" s="53">
        <v>27942</v>
      </c>
      <c r="E39" s="53">
        <v>0</v>
      </c>
      <c r="F39" s="52" t="s">
        <v>8</v>
      </c>
      <c r="G39" s="86">
        <f>SUM(P39+U39)</f>
        <v>155.5</v>
      </c>
      <c r="H39" s="55"/>
      <c r="I39" s="55"/>
      <c r="J39" s="55"/>
      <c r="K39" s="55"/>
      <c r="L39" s="55"/>
      <c r="M39" s="55"/>
      <c r="N39" s="55"/>
      <c r="O39" s="55"/>
      <c r="P39" s="55" t="s">
        <v>1438</v>
      </c>
      <c r="Q39" s="55"/>
      <c r="R39" s="55"/>
      <c r="S39" s="53"/>
      <c r="T39" s="55"/>
      <c r="U39" s="55" t="s">
        <v>55</v>
      </c>
      <c r="V39" s="55"/>
      <c r="W39" s="55"/>
    </row>
    <row r="40" spans="1:23" x14ac:dyDescent="0.25">
      <c r="A40" s="63">
        <v>16493</v>
      </c>
      <c r="B40" s="52" t="s">
        <v>89</v>
      </c>
      <c r="C40" s="52" t="s">
        <v>980</v>
      </c>
      <c r="D40" s="53">
        <v>28739</v>
      </c>
      <c r="E40" s="53">
        <v>125036</v>
      </c>
      <c r="F40" s="52" t="s">
        <v>8</v>
      </c>
      <c r="G40" s="86">
        <f>SUM(H40+M40+O40+P40+R40+S40+U40)</f>
        <v>185.5</v>
      </c>
      <c r="H40" s="55" t="s">
        <v>159</v>
      </c>
      <c r="I40" s="55"/>
      <c r="J40" s="55"/>
      <c r="K40" s="55"/>
      <c r="L40" s="55"/>
      <c r="M40" s="55" t="s">
        <v>325</v>
      </c>
      <c r="N40" s="55"/>
      <c r="O40" s="55" t="s">
        <v>1001</v>
      </c>
      <c r="P40" s="55" t="s">
        <v>162</v>
      </c>
      <c r="Q40" s="55"/>
      <c r="R40" s="55" t="s">
        <v>37</v>
      </c>
      <c r="S40" s="55" t="s">
        <v>12</v>
      </c>
      <c r="T40" s="55"/>
      <c r="U40" s="55" t="s">
        <v>493</v>
      </c>
      <c r="V40" s="55"/>
      <c r="W40" s="55"/>
    </row>
    <row r="41" spans="1:23" x14ac:dyDescent="0.25">
      <c r="A41" s="63">
        <v>16494</v>
      </c>
      <c r="B41" s="52" t="s">
        <v>78</v>
      </c>
      <c r="C41" s="52" t="s">
        <v>981</v>
      </c>
      <c r="D41" s="53">
        <v>27014</v>
      </c>
      <c r="E41" s="53">
        <v>125289</v>
      </c>
      <c r="F41" s="52" t="s">
        <v>273</v>
      </c>
      <c r="G41" s="86">
        <f>SUM(H41+K41+N41+P41+S41)</f>
        <v>61.5</v>
      </c>
      <c r="H41" s="55" t="s">
        <v>192</v>
      </c>
      <c r="I41" s="55"/>
      <c r="J41" s="55"/>
      <c r="K41" s="55" t="s">
        <v>59</v>
      </c>
      <c r="L41" s="55"/>
      <c r="M41" s="55"/>
      <c r="N41" s="55" t="s">
        <v>397</v>
      </c>
      <c r="O41" s="55"/>
      <c r="P41" s="55" t="s">
        <v>158</v>
      </c>
      <c r="Q41" s="55"/>
      <c r="R41" s="55"/>
      <c r="S41" s="55" t="s">
        <v>134</v>
      </c>
      <c r="T41" s="55"/>
      <c r="U41" s="55"/>
      <c r="V41" s="55"/>
      <c r="W41" s="55"/>
    </row>
    <row r="42" spans="1:23" x14ac:dyDescent="0.25">
      <c r="A42" s="63">
        <v>16502</v>
      </c>
      <c r="B42" s="52" t="s">
        <v>78</v>
      </c>
      <c r="C42" s="52" t="s">
        <v>982</v>
      </c>
      <c r="D42" s="53">
        <v>27813</v>
      </c>
      <c r="E42" s="53">
        <v>125377</v>
      </c>
      <c r="F42" s="52" t="s">
        <v>8</v>
      </c>
      <c r="G42" s="86">
        <f>SUM(M42+U42)</f>
        <v>96</v>
      </c>
      <c r="H42" s="55"/>
      <c r="I42" s="55"/>
      <c r="J42" s="55"/>
      <c r="K42" s="55"/>
      <c r="L42" s="55"/>
      <c r="M42" s="55" t="s">
        <v>1002</v>
      </c>
      <c r="N42" s="55"/>
      <c r="O42" s="55"/>
      <c r="P42" s="55"/>
      <c r="Q42" s="55"/>
      <c r="R42" s="55"/>
      <c r="S42" s="55"/>
      <c r="T42" s="55"/>
      <c r="U42" s="55" t="s">
        <v>36</v>
      </c>
      <c r="V42" s="55"/>
      <c r="W42" s="55"/>
    </row>
    <row r="43" spans="1:23" x14ac:dyDescent="0.25">
      <c r="A43" s="67">
        <v>16514</v>
      </c>
      <c r="B43" s="52" t="s">
        <v>443</v>
      </c>
      <c r="C43" s="52" t="s">
        <v>983</v>
      </c>
      <c r="D43" s="53">
        <v>29001</v>
      </c>
      <c r="E43" s="53">
        <v>125888</v>
      </c>
      <c r="F43" s="52" t="s">
        <v>8</v>
      </c>
      <c r="G43" s="86">
        <f>SUM(N43+P43+S43+U43)</f>
        <v>46.25</v>
      </c>
      <c r="H43" s="55"/>
      <c r="I43" s="55"/>
      <c r="J43" s="55"/>
      <c r="K43" s="55"/>
      <c r="L43" s="55"/>
      <c r="M43" s="55"/>
      <c r="N43" s="55" t="s">
        <v>147</v>
      </c>
      <c r="O43" s="55"/>
      <c r="P43" s="55" t="s">
        <v>133</v>
      </c>
      <c r="Q43" s="55"/>
      <c r="R43" s="55"/>
      <c r="S43" s="55" t="s">
        <v>404</v>
      </c>
      <c r="T43" s="55"/>
      <c r="U43" s="55" t="s">
        <v>331</v>
      </c>
      <c r="V43" s="55"/>
      <c r="W43" s="55"/>
    </row>
    <row r="44" spans="1:23" x14ac:dyDescent="0.25">
      <c r="A44" s="63">
        <v>16515</v>
      </c>
      <c r="B44" s="52" t="s">
        <v>863</v>
      </c>
      <c r="C44" s="52" t="s">
        <v>984</v>
      </c>
      <c r="D44" s="53">
        <v>26602</v>
      </c>
      <c r="E44" s="53">
        <v>0</v>
      </c>
      <c r="F44" s="52" t="s">
        <v>8</v>
      </c>
      <c r="G44" s="84" t="s">
        <v>344</v>
      </c>
      <c r="H44" s="55"/>
      <c r="I44" s="55"/>
      <c r="J44" s="55"/>
      <c r="K44" s="55"/>
      <c r="L44" s="55"/>
      <c r="M44" s="55"/>
      <c r="N44" s="55"/>
      <c r="O44" s="55" t="s">
        <v>344</v>
      </c>
      <c r="P44" s="55"/>
      <c r="Q44" s="55"/>
      <c r="R44" s="55"/>
      <c r="S44" s="55"/>
      <c r="T44" s="55"/>
      <c r="U44" s="55"/>
      <c r="V44" s="55"/>
      <c r="W44" s="55"/>
    </row>
    <row r="45" spans="1:23" x14ac:dyDescent="0.25">
      <c r="A45" s="63">
        <v>16527</v>
      </c>
      <c r="B45" s="52" t="s">
        <v>107</v>
      </c>
      <c r="C45" s="52" t="s">
        <v>985</v>
      </c>
      <c r="D45" s="53">
        <v>28089</v>
      </c>
      <c r="E45" s="53">
        <v>0</v>
      </c>
      <c r="F45" s="52" t="s">
        <v>8</v>
      </c>
      <c r="G45" s="86">
        <f>SUM(L45+M45+O45+P45+Q45)</f>
        <v>166.5</v>
      </c>
      <c r="H45" s="55"/>
      <c r="I45" s="55"/>
      <c r="J45" s="55"/>
      <c r="K45" s="55"/>
      <c r="L45" s="55" t="s">
        <v>134</v>
      </c>
      <c r="M45" s="55" t="s">
        <v>134</v>
      </c>
      <c r="N45" s="55"/>
      <c r="O45" s="55" t="s">
        <v>411</v>
      </c>
      <c r="P45" s="55" t="s">
        <v>516</v>
      </c>
      <c r="Q45" s="55" t="s">
        <v>305</v>
      </c>
      <c r="R45" s="55"/>
      <c r="S45" s="55"/>
      <c r="T45" s="55"/>
      <c r="U45" s="55"/>
      <c r="V45" s="55"/>
      <c r="W45" s="55"/>
    </row>
    <row r="46" spans="1:23" x14ac:dyDescent="0.25">
      <c r="A46" s="63">
        <v>16540</v>
      </c>
      <c r="B46" s="52" t="s">
        <v>225</v>
      </c>
      <c r="C46" s="52" t="s">
        <v>986</v>
      </c>
      <c r="D46" s="53">
        <v>28252</v>
      </c>
      <c r="E46" s="53">
        <v>125617</v>
      </c>
      <c r="F46" s="52" t="s">
        <v>8</v>
      </c>
      <c r="G46" s="86">
        <f>SUM(H46+M46+N46+P46+R46+S46+T46+U46
)</f>
        <v>549.25</v>
      </c>
      <c r="H46" s="55" t="s">
        <v>173</v>
      </c>
      <c r="I46" s="55"/>
      <c r="J46" s="55"/>
      <c r="K46" s="55"/>
      <c r="L46" s="55"/>
      <c r="M46" s="55" t="s">
        <v>1004</v>
      </c>
      <c r="N46" s="55" t="s">
        <v>856</v>
      </c>
      <c r="O46" s="55"/>
      <c r="P46" s="55" t="s">
        <v>1439</v>
      </c>
      <c r="Q46" s="55"/>
      <c r="R46" s="55" t="s">
        <v>36</v>
      </c>
      <c r="S46" s="55" t="s">
        <v>1003</v>
      </c>
      <c r="T46" s="55" t="s">
        <v>56</v>
      </c>
      <c r="U46" s="55" t="s">
        <v>311</v>
      </c>
      <c r="V46" s="55"/>
      <c r="W46" s="55"/>
    </row>
    <row r="47" spans="1:23" x14ac:dyDescent="0.25">
      <c r="A47" s="63">
        <v>16553</v>
      </c>
      <c r="B47" s="52" t="s">
        <v>77</v>
      </c>
      <c r="C47" s="52" t="s">
        <v>987</v>
      </c>
      <c r="D47" s="53">
        <v>24349</v>
      </c>
      <c r="E47" s="53">
        <v>125730</v>
      </c>
      <c r="F47" s="52" t="s">
        <v>8</v>
      </c>
      <c r="G47" s="86">
        <f>SUM(M47+N47+R47+S47)</f>
        <v>218.25</v>
      </c>
      <c r="H47" s="55"/>
      <c r="I47" s="55"/>
      <c r="J47" s="55"/>
      <c r="K47" s="55"/>
      <c r="L47" s="55"/>
      <c r="M47" s="55" t="s">
        <v>59</v>
      </c>
      <c r="N47" s="55" t="s">
        <v>991</v>
      </c>
      <c r="O47" s="55"/>
      <c r="P47" s="55"/>
      <c r="Q47" s="55"/>
      <c r="R47" s="55" t="s">
        <v>944</v>
      </c>
      <c r="S47" s="55" t="s">
        <v>1005</v>
      </c>
      <c r="T47" s="55"/>
      <c r="U47" s="55"/>
      <c r="V47" s="55"/>
      <c r="W47" s="55"/>
    </row>
  </sheetData>
  <mergeCells count="23">
    <mergeCell ref="T3:T4"/>
    <mergeCell ref="P3:P4"/>
    <mergeCell ref="A3:A4"/>
    <mergeCell ref="B3:B4"/>
    <mergeCell ref="C3:C4"/>
    <mergeCell ref="D3:D4"/>
    <mergeCell ref="E3:E4"/>
    <mergeCell ref="U3:U4"/>
    <mergeCell ref="V3:V4"/>
    <mergeCell ref="W3:W4"/>
    <mergeCell ref="F3:F4"/>
    <mergeCell ref="G3:G4"/>
    <mergeCell ref="H3:H4"/>
    <mergeCell ref="I3:I4"/>
    <mergeCell ref="J3:J4"/>
    <mergeCell ref="L3:L4"/>
    <mergeCell ref="M3:M4"/>
    <mergeCell ref="N3:N4"/>
    <mergeCell ref="O3:O4"/>
    <mergeCell ref="K3:K4"/>
    <mergeCell ref="Q3:Q4"/>
    <mergeCell ref="R3:R4"/>
    <mergeCell ref="S3:S4"/>
  </mergeCells>
  <pageMargins left="0.7" right="0.7" top="0.75" bottom="0.75" header="0.3" footer="0.3"/>
  <pageSetup orientation="portrait" verticalDpi="0" r:id="rId1"/>
  <ignoredErrors>
    <ignoredError sqref="G5 H8:T20 M5:T5 M6:N6 P6:T6 H7:O7 Q7:T7 H22:T34 H21:O21 Q21:T21 H36:T36 H35:O35 Q35:T35 H38:T38 H37:O37 Q37:T37 H40:T44 H39:O39 Q39:T39 H47:T47 H45:O45 Q45:T45 H46:O46 Q46:T46 G18 G23 G26 G29 G37 G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Quintanilla Salinas</dc:creator>
  <cp:lastModifiedBy>Eduardo Quintanilla Salinas</cp:lastModifiedBy>
  <dcterms:created xsi:type="dcterms:W3CDTF">2014-05-29T15:50:13Z</dcterms:created>
  <dcterms:modified xsi:type="dcterms:W3CDTF">2014-08-13T12:35:45Z</dcterms:modified>
</cp:coreProperties>
</file>