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4655D345-EEE2-405A-91B9-C4BEE036D96C}" xr6:coauthVersionLast="36" xr6:coauthVersionMax="36" xr10:uidLastSave="{00000000-0000-0000-0000-000000000000}"/>
  <bookViews>
    <workbookView xWindow="-120" yWindow="-120" windowWidth="29040" windowHeight="15840" activeTab="2" xr2:uid="{C5A99546-7124-44B9-951F-993656F33D6B}"/>
  </bookViews>
  <sheets>
    <sheet name="Chegar p Furb" sheetId="1" r:id="rId1"/>
    <sheet name="Voltar p Casa" sheetId="2" r:id="rId2"/>
    <sheet name="Questão1" sheetId="4" r:id="rId3"/>
    <sheet name="Questão2" sheetId="5" r:id="rId4"/>
    <sheet name="Questão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U3" i="3"/>
  <c r="T3" i="3"/>
  <c r="R9" i="3"/>
  <c r="R8" i="3"/>
  <c r="R7" i="3"/>
  <c r="R6" i="3"/>
  <c r="R5" i="3"/>
  <c r="S3" i="3" s="1"/>
  <c r="R4" i="3"/>
  <c r="R3" i="3"/>
  <c r="R2" i="3"/>
  <c r="T3" i="4"/>
  <c r="S3" i="5"/>
  <c r="S3" i="4"/>
  <c r="R8" i="4"/>
  <c r="R9" i="4"/>
  <c r="R7" i="4"/>
  <c r="R6" i="4"/>
  <c r="R5" i="4"/>
  <c r="R4" i="4"/>
  <c r="R3" i="4"/>
  <c r="R2" i="4"/>
  <c r="U3" i="5"/>
  <c r="T3" i="5" l="1"/>
  <c r="R7" i="5"/>
  <c r="R6" i="5"/>
  <c r="R5" i="5"/>
  <c r="R4" i="5"/>
  <c r="R3" i="5"/>
  <c r="R2" i="5"/>
  <c r="L9" i="1" l="1"/>
  <c r="K9" i="1"/>
  <c r="E2" i="1"/>
  <c r="Q8" i="1"/>
  <c r="O8" i="1"/>
  <c r="M8" i="1"/>
  <c r="K8" i="1"/>
  <c r="Q7" i="1"/>
  <c r="O7" i="1"/>
  <c r="M7" i="1"/>
  <c r="K7" i="1"/>
  <c r="Q6" i="1"/>
  <c r="O6" i="1"/>
  <c r="M6" i="1"/>
  <c r="K6" i="1"/>
  <c r="Q5" i="1"/>
  <c r="O5" i="1"/>
  <c r="M5" i="1"/>
  <c r="K5" i="1"/>
  <c r="Q4" i="1"/>
  <c r="O4" i="1"/>
  <c r="M4" i="1"/>
  <c r="K4" i="1"/>
  <c r="Q3" i="1"/>
  <c r="O3" i="1"/>
  <c r="M3" i="1"/>
  <c r="K3" i="1"/>
  <c r="Q2" i="1"/>
  <c r="O2" i="1"/>
  <c r="M2" i="1"/>
  <c r="K2" i="1"/>
  <c r="C2" i="1"/>
  <c r="L8" i="5"/>
  <c r="K8" i="5"/>
  <c r="E2" i="5" l="1"/>
  <c r="Q7" i="5" l="1"/>
  <c r="O7" i="5"/>
  <c r="M7" i="5"/>
  <c r="K7" i="5"/>
  <c r="Q6" i="5"/>
  <c r="O6" i="5"/>
  <c r="M6" i="5"/>
  <c r="K6" i="5"/>
  <c r="Q5" i="5"/>
  <c r="O5" i="5"/>
  <c r="M5" i="5"/>
  <c r="K5" i="5"/>
  <c r="Q4" i="5"/>
  <c r="O4" i="5"/>
  <c r="M4" i="5"/>
  <c r="K4" i="5"/>
  <c r="Q3" i="5"/>
  <c r="O3" i="5"/>
  <c r="M3" i="5"/>
  <c r="K3" i="5"/>
  <c r="Q2" i="5"/>
  <c r="O2" i="5"/>
  <c r="M2" i="5"/>
  <c r="K2" i="5"/>
  <c r="C2" i="5"/>
  <c r="K10" i="4"/>
  <c r="K9" i="4"/>
  <c r="M9" i="4"/>
  <c r="Q9" i="4"/>
  <c r="O9" i="4"/>
  <c r="E2" i="4"/>
  <c r="C2" i="4"/>
  <c r="C2" i="3"/>
  <c r="E2" i="3"/>
  <c r="Q8" i="4"/>
  <c r="O8" i="4"/>
  <c r="M8" i="4"/>
  <c r="K8" i="4"/>
  <c r="Q7" i="4"/>
  <c r="O7" i="4"/>
  <c r="M7" i="4"/>
  <c r="K7" i="4"/>
  <c r="Q6" i="4"/>
  <c r="O6" i="4"/>
  <c r="M6" i="4"/>
  <c r="K6" i="4"/>
  <c r="Q5" i="4"/>
  <c r="O5" i="4"/>
  <c r="M5" i="4"/>
  <c r="K5" i="4"/>
  <c r="Q4" i="4"/>
  <c r="O4" i="4"/>
  <c r="M4" i="4"/>
  <c r="K4" i="4"/>
  <c r="Q3" i="4"/>
  <c r="O3" i="4"/>
  <c r="M3" i="4"/>
  <c r="K3" i="4"/>
  <c r="Q2" i="4"/>
  <c r="O2" i="4"/>
  <c r="M2" i="4"/>
  <c r="K2" i="4"/>
  <c r="Q3" i="3"/>
  <c r="Q4" i="3"/>
  <c r="Q5" i="3"/>
  <c r="Q6" i="3"/>
  <c r="Q7" i="3"/>
  <c r="Q8" i="3"/>
  <c r="Q9" i="3"/>
  <c r="Q2" i="3"/>
  <c r="O3" i="3"/>
  <c r="O4" i="3"/>
  <c r="O5" i="3"/>
  <c r="O6" i="3"/>
  <c r="O7" i="3"/>
  <c r="O8" i="3"/>
  <c r="O9" i="3"/>
  <c r="O2" i="3"/>
  <c r="M3" i="3"/>
  <c r="M4" i="3"/>
  <c r="M5" i="3"/>
  <c r="M6" i="3"/>
  <c r="M7" i="3"/>
  <c r="M8" i="3"/>
  <c r="M2" i="3"/>
  <c r="K3" i="3"/>
  <c r="K4" i="3"/>
  <c r="K5" i="3"/>
  <c r="K6" i="3"/>
  <c r="K7" i="3"/>
  <c r="K8" i="3"/>
  <c r="K9" i="3"/>
  <c r="K2" i="3"/>
  <c r="M9" i="3"/>
  <c r="K10" i="3" l="1"/>
  <c r="P4" i="3" s="1"/>
  <c r="N8" i="3"/>
  <c r="N5" i="3"/>
  <c r="N3" i="3"/>
  <c r="L7" i="3"/>
  <c r="P9" i="3"/>
  <c r="N9" i="3"/>
  <c r="L9" i="3"/>
  <c r="L2" i="3"/>
  <c r="N7" i="3"/>
  <c r="P3" i="3"/>
  <c r="P5" i="3" l="1"/>
  <c r="P7" i="3"/>
  <c r="N6" i="3"/>
  <c r="N2" i="3"/>
  <c r="N4" i="3"/>
  <c r="P6" i="3"/>
  <c r="L3" i="3"/>
  <c r="L4" i="3"/>
  <c r="L8" i="3"/>
  <c r="L6" i="3"/>
  <c r="P2" i="3"/>
  <c r="P8" i="3"/>
  <c r="L5" i="3"/>
  <c r="L10" i="3" l="1"/>
  <c r="L2" i="4"/>
  <c r="P3" i="4"/>
  <c r="P4" i="4"/>
  <c r="N2" i="4"/>
  <c r="P7" i="4"/>
  <c r="N9" i="4"/>
  <c r="N3" i="4"/>
  <c r="N6" i="4"/>
  <c r="N5" i="4"/>
  <c r="P9" i="4"/>
  <c r="P5" i="4"/>
  <c r="L4" i="4"/>
  <c r="N7" i="4"/>
  <c r="P6" i="4"/>
  <c r="L8" i="4"/>
  <c r="N8" i="4"/>
  <c r="L5" i="4"/>
  <c r="L7" i="4"/>
  <c r="P2" i="4"/>
  <c r="P8" i="4"/>
  <c r="L9" i="4"/>
  <c r="N4" i="4"/>
  <c r="L3" i="4"/>
  <c r="L6" i="4"/>
  <c r="L2" i="5"/>
  <c r="N3" i="5"/>
  <c r="P2" i="5"/>
  <c r="N6" i="5"/>
  <c r="N4" i="5"/>
  <c r="L4" i="5"/>
  <c r="P3" i="5"/>
  <c r="P7" i="5"/>
  <c r="P5" i="5"/>
  <c r="P6" i="5"/>
  <c r="N5" i="5"/>
  <c r="L6" i="5"/>
  <c r="L5" i="5"/>
  <c r="N7" i="5"/>
  <c r="P4" i="5"/>
  <c r="L7" i="5"/>
  <c r="N2" i="5"/>
  <c r="L3" i="5"/>
  <c r="L2" i="1"/>
  <c r="N8" i="1"/>
  <c r="N5" i="1"/>
  <c r="L5" i="1"/>
  <c r="L4" i="1"/>
  <c r="P8" i="1"/>
  <c r="L7" i="1"/>
  <c r="N3" i="1"/>
  <c r="P4" i="1"/>
  <c r="P2" i="1"/>
  <c r="L6" i="1"/>
  <c r="N7" i="1"/>
  <c r="P3" i="1"/>
  <c r="N6" i="1"/>
  <c r="N4" i="1"/>
  <c r="P7" i="1"/>
  <c r="N2" i="1"/>
  <c r="L8" i="1"/>
  <c r="P6" i="1"/>
  <c r="P5" i="1"/>
  <c r="L3" i="1"/>
  <c r="L10" i="4" l="1"/>
</calcChain>
</file>

<file path=xl/sharedStrings.xml><?xml version="1.0" encoding="utf-8"?>
<sst xmlns="http://schemas.openxmlformats.org/spreadsheetml/2006/main" count="150" uniqueCount="38">
  <si>
    <t>Xi</t>
  </si>
  <si>
    <t>fA↓</t>
  </si>
  <si>
    <t>fA↓(%)</t>
  </si>
  <si>
    <t>fA↑</t>
  </si>
  <si>
    <t>fA↑(%)</t>
  </si>
  <si>
    <t>fr(%)</t>
  </si>
  <si>
    <t>fr(aluno)</t>
  </si>
  <si>
    <t>Tempo desl. (min)</t>
  </si>
  <si>
    <t>Ordem</t>
  </si>
  <si>
    <t>├─</t>
  </si>
  <si>
    <t>i = 1 + 3,3 * log25</t>
  </si>
  <si>
    <t>i = 1 + 3,3 * 1,3979</t>
  </si>
  <si>
    <t>i = 1 + 4,61</t>
  </si>
  <si>
    <t xml:space="preserve">i ≅ 5,61 = 6 classes </t>
  </si>
  <si>
    <t>h = (90 - 5) / 6</t>
  </si>
  <si>
    <t>h = 14,1667 ≅ 14 min</t>
  </si>
  <si>
    <t>h = (valorMaior - valorMenor) / i</t>
  </si>
  <si>
    <t>Σ</t>
  </si>
  <si>
    <t>-</t>
  </si>
  <si>
    <t>Residências (unidade)</t>
  </si>
  <si>
    <t>fr(residências)</t>
  </si>
  <si>
    <t>i = 1 + 3,3 * log(n)</t>
  </si>
  <si>
    <t>fr(taxas)</t>
  </si>
  <si>
    <t>Taxas(dinheiro)</t>
  </si>
  <si>
    <t>Xi * F</t>
  </si>
  <si>
    <t>Média (M)</t>
  </si>
  <si>
    <t>M = Σ(Xi*f) / Σ f</t>
  </si>
  <si>
    <t>Mediana (Me)</t>
  </si>
  <si>
    <t>Me = X1 + ((1/2Σf - fA&lt;)/f)*Ai</t>
  </si>
  <si>
    <t>Gasto (dinheiro)</t>
  </si>
  <si>
    <t>f (acadêmicos)</t>
  </si>
  <si>
    <t>Moda (Mo)</t>
  </si>
  <si>
    <t>Mo = X1 (d1 /d1 -d2) * Ai</t>
  </si>
  <si>
    <t>MCE 2</t>
  </si>
  <si>
    <t>MCO 1</t>
  </si>
  <si>
    <t>MCE MCO 3</t>
  </si>
  <si>
    <t>MCO 6</t>
  </si>
  <si>
    <t>MCE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</si>
</sst>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D92-C8ED-4A4F-B66B-E330DF39E078}">
  <dimension ref="A1:Q25"/>
  <sheetViews>
    <sheetView workbookViewId="0">
      <selection activeCell="L10" sqref="L10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6.6640625" bestFit="1" customWidth="1"/>
    <col min="4" max="4" width="13.33203125" customWidth="1"/>
    <col min="5" max="5" width="27.6640625" bestFit="1" customWidth="1"/>
    <col min="6" max="6" width="11.6640625" customWidth="1"/>
    <col min="10" max="10" width="6.88671875" bestFit="1" customWidth="1"/>
  </cols>
  <sheetData>
    <row r="1" spans="1:17" x14ac:dyDescent="0.3">
      <c r="A1">
        <v>5</v>
      </c>
      <c r="C1" s="1" t="s">
        <v>21</v>
      </c>
      <c r="E1" s="1" t="s">
        <v>16</v>
      </c>
      <c r="G1" t="s">
        <v>8</v>
      </c>
      <c r="H1" s="9" t="s">
        <v>23</v>
      </c>
      <c r="I1" s="9"/>
      <c r="J1" s="9"/>
      <c r="K1" t="s">
        <v>22</v>
      </c>
      <c r="L1" t="s">
        <v>5</v>
      </c>
      <c r="M1" t="s">
        <v>1</v>
      </c>
      <c r="N1" t="s">
        <v>2</v>
      </c>
      <c r="O1" t="s">
        <v>3</v>
      </c>
      <c r="P1" t="s">
        <v>4</v>
      </c>
      <c r="Q1" t="s">
        <v>0</v>
      </c>
    </row>
    <row r="2" spans="1:17" x14ac:dyDescent="0.3">
      <c r="A2">
        <v>5</v>
      </c>
      <c r="C2" s="5">
        <f>ROUND(1 + 3.3 * LOG(COUNTA(A:A),10),0)</f>
        <v>6</v>
      </c>
      <c r="E2" s="5">
        <f>(ROUND((LARGE(A1:A50,1) - SMALL(A1:A50,1)) / C2,0))</f>
        <v>14</v>
      </c>
      <c r="G2">
        <v>1</v>
      </c>
      <c r="H2">
        <v>5</v>
      </c>
      <c r="I2" t="s">
        <v>9</v>
      </c>
      <c r="J2">
        <v>19</v>
      </c>
      <c r="K2" s="4">
        <f t="shared" ref="K2:K8" si="0">COUNTIFS($A$1:$A$103,"&gt;="&amp;H2,$A$1:$A$103,"&lt;"&amp;J2)</f>
        <v>5</v>
      </c>
      <c r="L2" s="4">
        <f t="shared" ref="L2:L8" si="1">ROUND(((K2/$K$9)*100),1)</f>
        <v>20</v>
      </c>
      <c r="M2">
        <f t="shared" ref="M2:M8" si="2">COUNTIFS($A$1:$A$103,"&lt;"&amp;J2)</f>
        <v>5</v>
      </c>
      <c r="N2" s="4">
        <f t="shared" ref="N2:N8" si="3">ROUND(((M2/$K$9)*100),1)</f>
        <v>20</v>
      </c>
      <c r="O2">
        <f t="shared" ref="O2:O8" si="4">COUNTIFS($A$1:$A$103,"&gt;="&amp;H2)</f>
        <v>25</v>
      </c>
      <c r="P2" s="4">
        <f t="shared" ref="P2:P8" si="5">ROUND(((O2/$K$9)*100),1)</f>
        <v>100</v>
      </c>
      <c r="Q2">
        <f>((H2 + J2) / 2)</f>
        <v>12</v>
      </c>
    </row>
    <row r="3" spans="1:17" x14ac:dyDescent="0.3">
      <c r="A3">
        <v>10</v>
      </c>
      <c r="E3" s="1"/>
      <c r="G3">
        <v>2</v>
      </c>
      <c r="H3">
        <v>19</v>
      </c>
      <c r="I3" t="s">
        <v>9</v>
      </c>
      <c r="J3">
        <v>33</v>
      </c>
      <c r="K3" s="4">
        <f t="shared" si="0"/>
        <v>10</v>
      </c>
      <c r="L3" s="4">
        <f t="shared" si="1"/>
        <v>40</v>
      </c>
      <c r="M3">
        <f t="shared" si="2"/>
        <v>15</v>
      </c>
      <c r="N3" s="4">
        <f t="shared" si="3"/>
        <v>60</v>
      </c>
      <c r="O3">
        <f t="shared" si="4"/>
        <v>20</v>
      </c>
      <c r="P3" s="4">
        <f t="shared" si="5"/>
        <v>80</v>
      </c>
      <c r="Q3">
        <f t="shared" ref="Q3:Q8" si="6">((H3 + J3) / 2)</f>
        <v>26</v>
      </c>
    </row>
    <row r="4" spans="1:17" x14ac:dyDescent="0.3">
      <c r="A4">
        <v>12</v>
      </c>
      <c r="G4">
        <v>3</v>
      </c>
      <c r="H4">
        <v>33</v>
      </c>
      <c r="I4" t="s">
        <v>9</v>
      </c>
      <c r="J4">
        <v>47</v>
      </c>
      <c r="K4" s="4">
        <f t="shared" si="0"/>
        <v>5</v>
      </c>
      <c r="L4" s="4">
        <f t="shared" si="1"/>
        <v>20</v>
      </c>
      <c r="M4">
        <f t="shared" si="2"/>
        <v>20</v>
      </c>
      <c r="N4" s="4">
        <f t="shared" si="3"/>
        <v>80</v>
      </c>
      <c r="O4">
        <f t="shared" si="4"/>
        <v>10</v>
      </c>
      <c r="P4" s="4">
        <f t="shared" si="5"/>
        <v>40</v>
      </c>
      <c r="Q4">
        <f t="shared" si="6"/>
        <v>40</v>
      </c>
    </row>
    <row r="5" spans="1:17" x14ac:dyDescent="0.3">
      <c r="A5">
        <v>15</v>
      </c>
      <c r="G5">
        <v>4</v>
      </c>
      <c r="H5">
        <v>47</v>
      </c>
      <c r="I5" t="s">
        <v>9</v>
      </c>
      <c r="J5">
        <v>61</v>
      </c>
      <c r="K5" s="4">
        <f t="shared" si="0"/>
        <v>3</v>
      </c>
      <c r="L5" s="4">
        <f t="shared" si="1"/>
        <v>12</v>
      </c>
      <c r="M5">
        <f t="shared" si="2"/>
        <v>23</v>
      </c>
      <c r="N5" s="4">
        <f t="shared" si="3"/>
        <v>92</v>
      </c>
      <c r="O5">
        <f t="shared" si="4"/>
        <v>5</v>
      </c>
      <c r="P5" s="4">
        <f t="shared" si="5"/>
        <v>20</v>
      </c>
      <c r="Q5">
        <f t="shared" si="6"/>
        <v>54</v>
      </c>
    </row>
    <row r="6" spans="1:17" x14ac:dyDescent="0.3">
      <c r="A6">
        <v>20</v>
      </c>
      <c r="G6">
        <v>5</v>
      </c>
      <c r="H6">
        <v>61</v>
      </c>
      <c r="I6" t="s">
        <v>9</v>
      </c>
      <c r="J6">
        <v>75</v>
      </c>
      <c r="K6" s="4">
        <f t="shared" si="0"/>
        <v>0</v>
      </c>
      <c r="L6" s="4">
        <f t="shared" si="1"/>
        <v>0</v>
      </c>
      <c r="M6">
        <f t="shared" si="2"/>
        <v>23</v>
      </c>
      <c r="N6" s="4">
        <f t="shared" si="3"/>
        <v>92</v>
      </c>
      <c r="O6">
        <f t="shared" si="4"/>
        <v>2</v>
      </c>
      <c r="P6" s="4">
        <f t="shared" si="5"/>
        <v>8</v>
      </c>
      <c r="Q6">
        <f t="shared" si="6"/>
        <v>68</v>
      </c>
    </row>
    <row r="7" spans="1:17" x14ac:dyDescent="0.3">
      <c r="A7">
        <v>20</v>
      </c>
      <c r="G7">
        <v>6</v>
      </c>
      <c r="H7">
        <v>75</v>
      </c>
      <c r="I7" t="s">
        <v>9</v>
      </c>
      <c r="J7">
        <v>89</v>
      </c>
      <c r="K7" s="4">
        <f t="shared" si="0"/>
        <v>1</v>
      </c>
      <c r="L7" s="4">
        <f t="shared" si="1"/>
        <v>4</v>
      </c>
      <c r="M7">
        <f t="shared" si="2"/>
        <v>24</v>
      </c>
      <c r="N7" s="4">
        <f t="shared" si="3"/>
        <v>96</v>
      </c>
      <c r="O7">
        <f t="shared" si="4"/>
        <v>2</v>
      </c>
      <c r="P7" s="4">
        <f t="shared" si="5"/>
        <v>8</v>
      </c>
      <c r="Q7">
        <f t="shared" si="6"/>
        <v>82</v>
      </c>
    </row>
    <row r="8" spans="1:17" x14ac:dyDescent="0.3">
      <c r="A8">
        <v>20</v>
      </c>
      <c r="G8">
        <v>7</v>
      </c>
      <c r="H8">
        <v>89</v>
      </c>
      <c r="I8" t="s">
        <v>9</v>
      </c>
      <c r="J8">
        <v>103</v>
      </c>
      <c r="K8" s="4">
        <f t="shared" si="0"/>
        <v>1</v>
      </c>
      <c r="L8" s="4">
        <f t="shared" si="1"/>
        <v>4</v>
      </c>
      <c r="M8">
        <f t="shared" si="2"/>
        <v>25</v>
      </c>
      <c r="N8" s="4">
        <f t="shared" si="3"/>
        <v>100</v>
      </c>
      <c r="O8">
        <f t="shared" si="4"/>
        <v>1</v>
      </c>
      <c r="P8" s="4">
        <f t="shared" si="5"/>
        <v>4</v>
      </c>
      <c r="Q8">
        <f t="shared" si="6"/>
        <v>96</v>
      </c>
    </row>
    <row r="9" spans="1:17" ht="15.6" x14ac:dyDescent="0.3">
      <c r="A9">
        <v>25</v>
      </c>
      <c r="G9" s="3" t="s">
        <v>17</v>
      </c>
      <c r="H9" s="9" t="s">
        <v>18</v>
      </c>
      <c r="I9" s="9"/>
      <c r="J9" s="9"/>
      <c r="K9" s="7">
        <f>SUM(K2:K8)</f>
        <v>25</v>
      </c>
      <c r="L9" s="4">
        <f>SUM(L2:L8)</f>
        <v>100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</row>
    <row r="10" spans="1:17" x14ac:dyDescent="0.3">
      <c r="A10">
        <v>25</v>
      </c>
    </row>
    <row r="11" spans="1:17" x14ac:dyDescent="0.3">
      <c r="A11">
        <v>30</v>
      </c>
    </row>
    <row r="12" spans="1:17" x14ac:dyDescent="0.3">
      <c r="A12">
        <v>30</v>
      </c>
    </row>
    <row r="13" spans="1:17" x14ac:dyDescent="0.3">
      <c r="A13">
        <v>30</v>
      </c>
    </row>
    <row r="14" spans="1:17" x14ac:dyDescent="0.3">
      <c r="A14">
        <v>30</v>
      </c>
    </row>
    <row r="15" spans="1:17" x14ac:dyDescent="0.3">
      <c r="A15">
        <v>30</v>
      </c>
    </row>
    <row r="16" spans="1:17" x14ac:dyDescent="0.3">
      <c r="A16">
        <v>40</v>
      </c>
    </row>
    <row r="17" spans="1:1" x14ac:dyDescent="0.3">
      <c r="A17">
        <v>40</v>
      </c>
    </row>
    <row r="18" spans="1:1" x14ac:dyDescent="0.3">
      <c r="A18">
        <v>40</v>
      </c>
    </row>
    <row r="19" spans="1:1" x14ac:dyDescent="0.3">
      <c r="A19">
        <v>40</v>
      </c>
    </row>
    <row r="20" spans="1:1" x14ac:dyDescent="0.3">
      <c r="A20">
        <v>40</v>
      </c>
    </row>
    <row r="21" spans="1:1" x14ac:dyDescent="0.3">
      <c r="A21">
        <v>60</v>
      </c>
    </row>
    <row r="22" spans="1:1" x14ac:dyDescent="0.3">
      <c r="A22">
        <v>60</v>
      </c>
    </row>
    <row r="23" spans="1:1" x14ac:dyDescent="0.3">
      <c r="A23">
        <v>60</v>
      </c>
    </row>
    <row r="24" spans="1:1" x14ac:dyDescent="0.3">
      <c r="A24">
        <v>80</v>
      </c>
    </row>
    <row r="25" spans="1:1" x14ac:dyDescent="0.3">
      <c r="A25">
        <v>90</v>
      </c>
    </row>
  </sheetData>
  <mergeCells count="2">
    <mergeCell ref="H1:J1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235D-AF0E-4FFA-B21A-D91AFB4119BE}">
  <dimension ref="A1:Q25"/>
  <sheetViews>
    <sheetView workbookViewId="0">
      <selection activeCell="E18" sqref="E18"/>
    </sheetView>
  </sheetViews>
  <sheetFormatPr defaultRowHeight="14.4" x14ac:dyDescent="0.3"/>
  <cols>
    <col min="1" max="1" width="14.5546875" bestFit="1" customWidth="1"/>
    <col min="3" max="3" width="16.6640625" bestFit="1" customWidth="1"/>
    <col min="5" max="5" width="27.6640625" bestFit="1" customWidth="1"/>
  </cols>
  <sheetData>
    <row r="1" spans="1:17" x14ac:dyDescent="0.3">
      <c r="A1">
        <v>5</v>
      </c>
      <c r="C1" t="s">
        <v>10</v>
      </c>
      <c r="E1" s="1" t="s">
        <v>16</v>
      </c>
      <c r="G1" t="s">
        <v>8</v>
      </c>
      <c r="H1" s="9" t="s">
        <v>7</v>
      </c>
      <c r="I1" s="9"/>
      <c r="J1" s="9"/>
      <c r="K1" t="s">
        <v>6</v>
      </c>
      <c r="L1" t="s">
        <v>5</v>
      </c>
      <c r="M1" t="s">
        <v>1</v>
      </c>
      <c r="N1" t="s">
        <v>2</v>
      </c>
      <c r="O1" t="s">
        <v>3</v>
      </c>
      <c r="P1" t="s">
        <v>4</v>
      </c>
      <c r="Q1" t="s">
        <v>0</v>
      </c>
    </row>
    <row r="2" spans="1:17" x14ac:dyDescent="0.3">
      <c r="A2">
        <v>5</v>
      </c>
      <c r="C2" t="s">
        <v>11</v>
      </c>
      <c r="E2" s="1" t="s">
        <v>14</v>
      </c>
      <c r="G2">
        <v>1</v>
      </c>
      <c r="H2">
        <v>5</v>
      </c>
      <c r="I2" t="s">
        <v>9</v>
      </c>
      <c r="J2">
        <v>19</v>
      </c>
      <c r="K2">
        <v>14</v>
      </c>
      <c r="L2">
        <v>56</v>
      </c>
      <c r="M2">
        <v>14</v>
      </c>
      <c r="N2">
        <v>56</v>
      </c>
      <c r="O2">
        <v>25</v>
      </c>
      <c r="P2">
        <v>100</v>
      </c>
      <c r="Q2">
        <v>12</v>
      </c>
    </row>
    <row r="3" spans="1:17" x14ac:dyDescent="0.3">
      <c r="A3">
        <v>5</v>
      </c>
      <c r="C3" t="s">
        <v>12</v>
      </c>
      <c r="E3" s="1" t="s">
        <v>15</v>
      </c>
      <c r="G3">
        <v>2</v>
      </c>
      <c r="H3">
        <v>19</v>
      </c>
      <c r="I3" t="s">
        <v>9</v>
      </c>
      <c r="J3">
        <v>33</v>
      </c>
      <c r="K3">
        <v>4</v>
      </c>
      <c r="L3">
        <v>16</v>
      </c>
      <c r="M3">
        <v>18</v>
      </c>
      <c r="N3">
        <v>72</v>
      </c>
      <c r="O3">
        <v>11</v>
      </c>
      <c r="P3">
        <v>44</v>
      </c>
      <c r="Q3">
        <v>26</v>
      </c>
    </row>
    <row r="4" spans="1:17" x14ac:dyDescent="0.3">
      <c r="A4">
        <v>10</v>
      </c>
      <c r="C4" t="s">
        <v>13</v>
      </c>
      <c r="G4">
        <v>3</v>
      </c>
      <c r="H4">
        <v>33</v>
      </c>
      <c r="I4" t="s">
        <v>9</v>
      </c>
      <c r="J4">
        <v>47</v>
      </c>
      <c r="K4">
        <v>1</v>
      </c>
      <c r="L4">
        <v>4</v>
      </c>
      <c r="M4">
        <v>19</v>
      </c>
      <c r="N4">
        <v>76</v>
      </c>
      <c r="O4">
        <v>7</v>
      </c>
      <c r="P4">
        <v>28</v>
      </c>
      <c r="Q4">
        <v>40</v>
      </c>
    </row>
    <row r="5" spans="1:17" x14ac:dyDescent="0.3">
      <c r="A5">
        <v>10</v>
      </c>
      <c r="G5">
        <v>4</v>
      </c>
      <c r="H5">
        <v>47</v>
      </c>
      <c r="I5" t="s">
        <v>9</v>
      </c>
      <c r="J5">
        <v>61</v>
      </c>
      <c r="K5">
        <v>4</v>
      </c>
      <c r="L5">
        <v>16</v>
      </c>
      <c r="M5">
        <v>23</v>
      </c>
      <c r="N5">
        <v>92</v>
      </c>
      <c r="O5">
        <v>6</v>
      </c>
      <c r="P5">
        <v>24</v>
      </c>
      <c r="Q5">
        <v>54</v>
      </c>
    </row>
    <row r="6" spans="1:17" x14ac:dyDescent="0.3">
      <c r="A6">
        <v>10</v>
      </c>
      <c r="G6">
        <v>5</v>
      </c>
      <c r="H6">
        <v>61</v>
      </c>
      <c r="I6" t="s">
        <v>9</v>
      </c>
      <c r="J6">
        <v>75</v>
      </c>
      <c r="K6">
        <v>0</v>
      </c>
      <c r="L6">
        <v>0</v>
      </c>
      <c r="M6">
        <v>23</v>
      </c>
      <c r="N6">
        <v>92</v>
      </c>
      <c r="O6">
        <v>2</v>
      </c>
      <c r="P6">
        <v>8</v>
      </c>
      <c r="Q6">
        <v>68</v>
      </c>
    </row>
    <row r="7" spans="1:17" x14ac:dyDescent="0.3">
      <c r="A7">
        <v>10</v>
      </c>
      <c r="G7">
        <v>6</v>
      </c>
      <c r="H7">
        <v>75</v>
      </c>
      <c r="I7" t="s">
        <v>9</v>
      </c>
      <c r="J7">
        <v>89</v>
      </c>
      <c r="K7">
        <v>0</v>
      </c>
      <c r="L7">
        <v>0</v>
      </c>
      <c r="M7">
        <v>23</v>
      </c>
      <c r="N7">
        <v>92</v>
      </c>
      <c r="O7">
        <v>2</v>
      </c>
      <c r="P7">
        <v>8</v>
      </c>
      <c r="Q7">
        <v>82</v>
      </c>
    </row>
    <row r="8" spans="1:17" x14ac:dyDescent="0.3">
      <c r="A8">
        <v>10</v>
      </c>
      <c r="G8">
        <v>7</v>
      </c>
      <c r="H8">
        <v>89</v>
      </c>
      <c r="I8" t="s">
        <v>9</v>
      </c>
      <c r="J8">
        <v>103</v>
      </c>
      <c r="K8">
        <v>2</v>
      </c>
      <c r="L8">
        <v>8</v>
      </c>
      <c r="M8">
        <v>25</v>
      </c>
      <c r="N8">
        <v>100</v>
      </c>
      <c r="O8">
        <v>2</v>
      </c>
      <c r="P8">
        <v>8</v>
      </c>
      <c r="Q8">
        <v>96</v>
      </c>
    </row>
    <row r="9" spans="1:17" x14ac:dyDescent="0.3">
      <c r="A9">
        <v>10</v>
      </c>
    </row>
    <row r="10" spans="1:17" x14ac:dyDescent="0.3">
      <c r="A10">
        <v>10</v>
      </c>
    </row>
    <row r="11" spans="1:17" x14ac:dyDescent="0.3">
      <c r="A11">
        <v>12</v>
      </c>
    </row>
    <row r="12" spans="1:17" x14ac:dyDescent="0.3">
      <c r="A12">
        <v>13</v>
      </c>
    </row>
    <row r="13" spans="1:17" x14ac:dyDescent="0.3">
      <c r="A13">
        <v>14</v>
      </c>
    </row>
    <row r="14" spans="1:17" x14ac:dyDescent="0.3">
      <c r="A14">
        <v>15</v>
      </c>
    </row>
    <row r="15" spans="1:17" x14ac:dyDescent="0.3">
      <c r="A15">
        <v>20</v>
      </c>
    </row>
    <row r="16" spans="1:17" x14ac:dyDescent="0.3">
      <c r="A16">
        <v>30</v>
      </c>
    </row>
    <row r="17" spans="1:1" x14ac:dyDescent="0.3">
      <c r="A17">
        <v>30</v>
      </c>
    </row>
    <row r="18" spans="1:1" x14ac:dyDescent="0.3">
      <c r="A18">
        <v>30</v>
      </c>
    </row>
    <row r="19" spans="1:1" x14ac:dyDescent="0.3">
      <c r="A19">
        <v>40</v>
      </c>
    </row>
    <row r="20" spans="1:1" x14ac:dyDescent="0.3">
      <c r="A20">
        <v>60</v>
      </c>
    </row>
    <row r="21" spans="1:1" x14ac:dyDescent="0.3">
      <c r="A21">
        <v>60</v>
      </c>
    </row>
    <row r="22" spans="1:1" x14ac:dyDescent="0.3">
      <c r="A22">
        <v>60</v>
      </c>
    </row>
    <row r="23" spans="1:1" x14ac:dyDescent="0.3">
      <c r="A23">
        <v>60</v>
      </c>
    </row>
    <row r="24" spans="1:1" x14ac:dyDescent="0.3">
      <c r="A24">
        <v>90</v>
      </c>
    </row>
    <row r="25" spans="1:1" x14ac:dyDescent="0.3">
      <c r="A25">
        <v>90</v>
      </c>
    </row>
  </sheetData>
  <mergeCells count="1"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9336-4763-476F-8CA3-1A0875B30367}">
  <dimension ref="A1:U50"/>
  <sheetViews>
    <sheetView tabSelected="1" topLeftCell="F1" workbookViewId="0">
      <selection activeCell="T3" sqref="T3"/>
    </sheetView>
  </sheetViews>
  <sheetFormatPr defaultRowHeight="14.4" x14ac:dyDescent="0.3"/>
  <cols>
    <col min="3" max="3" width="16.109375" bestFit="1" customWidth="1"/>
    <col min="5" max="5" width="29.88671875" bestFit="1" customWidth="1"/>
    <col min="7" max="7" width="10.77734375" bestFit="1" customWidth="1"/>
    <col min="11" max="11" width="14" bestFit="1" customWidth="1"/>
    <col min="19" max="19" width="13.44140625" bestFit="1" customWidth="1"/>
    <col min="20" max="20" width="24.6640625" bestFit="1" customWidth="1"/>
    <col min="21" max="21" width="21.33203125" bestFit="1" customWidth="1"/>
  </cols>
  <sheetData>
    <row r="1" spans="1:21" x14ac:dyDescent="0.3">
      <c r="A1" s="6">
        <v>12</v>
      </c>
      <c r="C1" s="1" t="s">
        <v>21</v>
      </c>
      <c r="E1" s="1" t="s">
        <v>16</v>
      </c>
      <c r="G1" t="s">
        <v>8</v>
      </c>
      <c r="H1" s="9" t="s">
        <v>23</v>
      </c>
      <c r="I1" s="9"/>
      <c r="J1" s="9"/>
      <c r="K1" t="s">
        <v>22</v>
      </c>
      <c r="L1" t="s">
        <v>5</v>
      </c>
      <c r="M1" t="s">
        <v>1</v>
      </c>
      <c r="N1" t="s">
        <v>2</v>
      </c>
      <c r="O1" t="s">
        <v>3</v>
      </c>
      <c r="P1" t="s">
        <v>4</v>
      </c>
      <c r="Q1" t="s">
        <v>0</v>
      </c>
      <c r="R1" t="s">
        <v>24</v>
      </c>
      <c r="S1" t="s">
        <v>25</v>
      </c>
      <c r="T1" t="s">
        <v>27</v>
      </c>
      <c r="U1" t="s">
        <v>31</v>
      </c>
    </row>
    <row r="2" spans="1:21" x14ac:dyDescent="0.3">
      <c r="A2" s="6">
        <v>12.5</v>
      </c>
      <c r="C2" s="5">
        <f>ROUND(1 + 3.3 * LOG(COUNTA(A:A),10),0)</f>
        <v>7</v>
      </c>
      <c r="E2" s="5">
        <f>(ROUND((LARGE(A1:A50,1) - SMALL(A1:A50,1)) / C2,1))</f>
        <v>12.4</v>
      </c>
      <c r="G2">
        <v>1</v>
      </c>
      <c r="H2">
        <v>12</v>
      </c>
      <c r="I2" t="s">
        <v>9</v>
      </c>
      <c r="J2">
        <v>24.4</v>
      </c>
      <c r="K2" s="4">
        <f t="shared" ref="K2:K9" si="0">COUNTIFS($A$1:$A$103,"&gt;="&amp;H2,$A$1:$A$103,"&lt;"&amp;J2)</f>
        <v>8</v>
      </c>
      <c r="L2" s="4">
        <f t="shared" ref="L2:L9" si="1">ROUND(((K2/$K$10)*100),1)</f>
        <v>16</v>
      </c>
      <c r="M2">
        <f t="shared" ref="M2:M9" si="2">COUNTIFS($A$1:$A$103,"&lt;"&amp;J2)</f>
        <v>8</v>
      </c>
      <c r="N2" s="4">
        <f t="shared" ref="N2:N9" si="3">ROUND(((M2/$K$10)*100),1)</f>
        <v>16</v>
      </c>
      <c r="O2">
        <f t="shared" ref="O2:O9" si="4">COUNTIFS($A$1:$A$103,"&gt;="&amp;H2)</f>
        <v>50</v>
      </c>
      <c r="P2" s="4">
        <f t="shared" ref="P2:P9" si="5">ROUND(((O2/$K$10)*100),1)</f>
        <v>100</v>
      </c>
      <c r="Q2">
        <f>((H2 + J2) / 2)</f>
        <v>18.2</v>
      </c>
      <c r="R2">
        <f>(Q2*K2)</f>
        <v>145.6</v>
      </c>
      <c r="S2" t="s">
        <v>26</v>
      </c>
      <c r="T2" t="s">
        <v>28</v>
      </c>
      <c r="U2" t="s">
        <v>32</v>
      </c>
    </row>
    <row r="3" spans="1:21" x14ac:dyDescent="0.3">
      <c r="A3" s="6">
        <v>14</v>
      </c>
      <c r="E3" s="1"/>
      <c r="G3">
        <v>2</v>
      </c>
      <c r="H3">
        <v>24.4</v>
      </c>
      <c r="I3" t="s">
        <v>9</v>
      </c>
      <c r="J3">
        <v>36.799999999999997</v>
      </c>
      <c r="K3" s="4">
        <f t="shared" si="0"/>
        <v>10</v>
      </c>
      <c r="L3" s="4">
        <f t="shared" si="1"/>
        <v>20</v>
      </c>
      <c r="M3">
        <f t="shared" si="2"/>
        <v>18</v>
      </c>
      <c r="N3" s="4">
        <f t="shared" si="3"/>
        <v>36</v>
      </c>
      <c r="O3">
        <f t="shared" si="4"/>
        <v>42</v>
      </c>
      <c r="P3" s="4">
        <f t="shared" si="5"/>
        <v>84</v>
      </c>
      <c r="Q3">
        <f t="shared" ref="Q3:Q9" si="6">((H3 + J3) / 2)</f>
        <v>30.599999999999998</v>
      </c>
      <c r="R3">
        <f t="shared" ref="R3:R9" si="7">(Q3*K3)</f>
        <v>306</v>
      </c>
      <c r="S3">
        <f>ROUND(SUM(R:R)/K10,1)</f>
        <v>48.2</v>
      </c>
      <c r="T3">
        <f>ROUND(H4+(((0.5*K10)-M3)/K4)*E2,1)</f>
        <v>44</v>
      </c>
      <c r="U3">
        <f>ROUND(H4+((K4 - K3) / ((K4 - K3) + (K4 - K5))) * E2,1)</f>
        <v>39.299999999999997</v>
      </c>
    </row>
    <row r="4" spans="1:21" x14ac:dyDescent="0.3">
      <c r="A4" s="6">
        <v>14.3</v>
      </c>
      <c r="G4" t="s">
        <v>35</v>
      </c>
      <c r="H4">
        <v>36.799999999999997</v>
      </c>
      <c r="I4" t="s">
        <v>9</v>
      </c>
      <c r="J4">
        <v>49.2</v>
      </c>
      <c r="K4" s="4">
        <f t="shared" si="0"/>
        <v>12</v>
      </c>
      <c r="L4" s="4">
        <f t="shared" si="1"/>
        <v>24</v>
      </c>
      <c r="M4">
        <f t="shared" si="2"/>
        <v>30</v>
      </c>
      <c r="N4" s="4">
        <f t="shared" si="3"/>
        <v>60</v>
      </c>
      <c r="O4">
        <f t="shared" si="4"/>
        <v>32</v>
      </c>
      <c r="P4" s="4">
        <f t="shared" si="5"/>
        <v>64</v>
      </c>
      <c r="Q4">
        <f t="shared" si="6"/>
        <v>43</v>
      </c>
      <c r="R4">
        <f t="shared" si="7"/>
        <v>516</v>
      </c>
    </row>
    <row r="5" spans="1:21" x14ac:dyDescent="0.3">
      <c r="A5" s="6">
        <v>16.8</v>
      </c>
      <c r="G5">
        <v>4</v>
      </c>
      <c r="H5">
        <v>49.2</v>
      </c>
      <c r="I5" t="s">
        <v>9</v>
      </c>
      <c r="J5">
        <v>61.6</v>
      </c>
      <c r="K5" s="4">
        <f t="shared" si="0"/>
        <v>4</v>
      </c>
      <c r="L5" s="4">
        <f t="shared" si="1"/>
        <v>8</v>
      </c>
      <c r="M5">
        <f t="shared" si="2"/>
        <v>34</v>
      </c>
      <c r="N5" s="4">
        <f t="shared" si="3"/>
        <v>68</v>
      </c>
      <c r="O5">
        <f t="shared" si="4"/>
        <v>20</v>
      </c>
      <c r="P5" s="4">
        <f t="shared" si="5"/>
        <v>40</v>
      </c>
      <c r="Q5">
        <f t="shared" si="6"/>
        <v>55.400000000000006</v>
      </c>
      <c r="R5">
        <f t="shared" si="7"/>
        <v>221.60000000000002</v>
      </c>
    </row>
    <row r="6" spans="1:21" x14ac:dyDescent="0.3">
      <c r="A6" s="6">
        <v>18.2</v>
      </c>
      <c r="G6">
        <v>5</v>
      </c>
      <c r="H6">
        <v>61.6</v>
      </c>
      <c r="I6" t="s">
        <v>9</v>
      </c>
      <c r="J6">
        <v>74</v>
      </c>
      <c r="K6" s="4">
        <f t="shared" si="0"/>
        <v>10</v>
      </c>
      <c r="L6" s="4">
        <f t="shared" si="1"/>
        <v>20</v>
      </c>
      <c r="M6">
        <f t="shared" si="2"/>
        <v>44</v>
      </c>
      <c r="N6" s="4">
        <f t="shared" si="3"/>
        <v>88</v>
      </c>
      <c r="O6">
        <f t="shared" si="4"/>
        <v>16</v>
      </c>
      <c r="P6" s="4">
        <f t="shared" si="5"/>
        <v>32</v>
      </c>
      <c r="Q6">
        <f t="shared" si="6"/>
        <v>67.8</v>
      </c>
      <c r="R6">
        <f t="shared" si="7"/>
        <v>678</v>
      </c>
    </row>
    <row r="7" spans="1:21" x14ac:dyDescent="0.3">
      <c r="A7" s="6">
        <v>18.7</v>
      </c>
      <c r="G7">
        <v>6</v>
      </c>
      <c r="H7">
        <v>74</v>
      </c>
      <c r="I7" t="s">
        <v>9</v>
      </c>
      <c r="J7">
        <v>86.4</v>
      </c>
      <c r="K7" s="4">
        <f t="shared" si="0"/>
        <v>2</v>
      </c>
      <c r="L7" s="4">
        <f t="shared" si="1"/>
        <v>4</v>
      </c>
      <c r="M7">
        <f t="shared" si="2"/>
        <v>46</v>
      </c>
      <c r="N7" s="4">
        <f t="shared" si="3"/>
        <v>92</v>
      </c>
      <c r="O7">
        <f t="shared" si="4"/>
        <v>6</v>
      </c>
      <c r="P7" s="4">
        <f t="shared" si="5"/>
        <v>12</v>
      </c>
      <c r="Q7">
        <f t="shared" si="6"/>
        <v>80.2</v>
      </c>
      <c r="R7">
        <f t="shared" si="7"/>
        <v>160.4</v>
      </c>
    </row>
    <row r="8" spans="1:21" x14ac:dyDescent="0.3">
      <c r="A8" s="6">
        <v>24</v>
      </c>
      <c r="G8">
        <v>7</v>
      </c>
      <c r="H8">
        <v>86.4</v>
      </c>
      <c r="I8" t="s">
        <v>9</v>
      </c>
      <c r="J8">
        <v>98.8</v>
      </c>
      <c r="K8" s="4">
        <f t="shared" si="0"/>
        <v>3</v>
      </c>
      <c r="L8" s="4">
        <f t="shared" si="1"/>
        <v>6</v>
      </c>
      <c r="M8">
        <f t="shared" si="2"/>
        <v>49</v>
      </c>
      <c r="N8" s="4">
        <f t="shared" si="3"/>
        <v>98</v>
      </c>
      <c r="O8">
        <f t="shared" si="4"/>
        <v>4</v>
      </c>
      <c r="P8" s="4">
        <f t="shared" si="5"/>
        <v>8</v>
      </c>
      <c r="Q8">
        <f t="shared" si="6"/>
        <v>92.6</v>
      </c>
      <c r="R8">
        <f t="shared" si="7"/>
        <v>277.79999999999995</v>
      </c>
    </row>
    <row r="9" spans="1:21" x14ac:dyDescent="0.3">
      <c r="A9" s="6">
        <v>24.4</v>
      </c>
      <c r="G9">
        <v>8</v>
      </c>
      <c r="H9">
        <v>98.8</v>
      </c>
      <c r="I9" t="s">
        <v>9</v>
      </c>
      <c r="J9">
        <v>111.2</v>
      </c>
      <c r="K9" s="4">
        <f t="shared" si="0"/>
        <v>1</v>
      </c>
      <c r="L9" s="4">
        <f t="shared" si="1"/>
        <v>2</v>
      </c>
      <c r="M9">
        <f t="shared" si="2"/>
        <v>50</v>
      </c>
      <c r="N9" s="4">
        <f t="shared" si="3"/>
        <v>100</v>
      </c>
      <c r="O9">
        <f t="shared" si="4"/>
        <v>1</v>
      </c>
      <c r="P9" s="4">
        <f t="shared" si="5"/>
        <v>2</v>
      </c>
      <c r="Q9">
        <f t="shared" si="6"/>
        <v>105</v>
      </c>
      <c r="R9">
        <f t="shared" si="7"/>
        <v>105</v>
      </c>
    </row>
    <row r="10" spans="1:21" ht="15.6" x14ac:dyDescent="0.3">
      <c r="A10" s="6">
        <v>25</v>
      </c>
      <c r="G10" s="3" t="s">
        <v>17</v>
      </c>
      <c r="H10" s="9" t="s">
        <v>18</v>
      </c>
      <c r="I10" s="9"/>
      <c r="J10" s="9"/>
      <c r="K10" s="7">
        <f>SUM(K2:K9)</f>
        <v>50</v>
      </c>
      <c r="L10" s="4">
        <f ca="1">SUM(L2:L10)</f>
        <v>100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</row>
    <row r="11" spans="1:21" x14ac:dyDescent="0.3">
      <c r="A11" s="6">
        <v>25</v>
      </c>
    </row>
    <row r="12" spans="1:21" x14ac:dyDescent="0.3">
      <c r="A12" s="6">
        <v>25.4</v>
      </c>
    </row>
    <row r="13" spans="1:21" x14ac:dyDescent="0.3">
      <c r="A13" s="6">
        <v>25.8</v>
      </c>
    </row>
    <row r="14" spans="1:21" x14ac:dyDescent="0.3">
      <c r="A14" s="6">
        <v>27.9</v>
      </c>
    </row>
    <row r="15" spans="1:21" x14ac:dyDescent="0.3">
      <c r="A15" s="6">
        <v>28.6</v>
      </c>
    </row>
    <row r="16" spans="1:21" x14ac:dyDescent="0.3">
      <c r="A16" s="6">
        <v>28.9</v>
      </c>
    </row>
    <row r="17" spans="1:1" x14ac:dyDescent="0.3">
      <c r="A17" s="6">
        <v>32.6</v>
      </c>
    </row>
    <row r="18" spans="1:1" x14ac:dyDescent="0.3">
      <c r="A18" s="6">
        <v>36</v>
      </c>
    </row>
    <row r="19" spans="1:1" x14ac:dyDescent="0.3">
      <c r="A19" s="6">
        <v>36.799999999999997</v>
      </c>
    </row>
    <row r="20" spans="1:1" x14ac:dyDescent="0.3">
      <c r="A20" s="6">
        <v>42.3</v>
      </c>
    </row>
    <row r="21" spans="1:1" x14ac:dyDescent="0.3">
      <c r="A21" s="6">
        <v>44.5</v>
      </c>
    </row>
    <row r="22" spans="1:1" x14ac:dyDescent="0.3">
      <c r="A22" s="6">
        <v>45.8</v>
      </c>
    </row>
    <row r="23" spans="1:1" x14ac:dyDescent="0.3">
      <c r="A23" s="6">
        <v>45.8</v>
      </c>
    </row>
    <row r="24" spans="1:1" x14ac:dyDescent="0.3">
      <c r="A24" s="6">
        <v>45.8</v>
      </c>
    </row>
    <row r="25" spans="1:1" x14ac:dyDescent="0.3">
      <c r="A25" s="6">
        <v>47</v>
      </c>
    </row>
    <row r="26" spans="1:1" x14ac:dyDescent="0.3">
      <c r="A26" s="6">
        <v>47.8</v>
      </c>
    </row>
    <row r="27" spans="1:1" x14ac:dyDescent="0.3">
      <c r="A27" s="6">
        <v>48.5</v>
      </c>
    </row>
    <row r="28" spans="1:1" x14ac:dyDescent="0.3">
      <c r="A28" s="6">
        <v>48.5</v>
      </c>
    </row>
    <row r="29" spans="1:1" x14ac:dyDescent="0.3">
      <c r="A29" s="6">
        <v>48.7</v>
      </c>
    </row>
    <row r="30" spans="1:1" x14ac:dyDescent="0.3">
      <c r="A30" s="6">
        <v>48.9</v>
      </c>
    </row>
    <row r="31" spans="1:1" x14ac:dyDescent="0.3">
      <c r="A31" s="6">
        <v>49.3</v>
      </c>
    </row>
    <row r="32" spans="1:1" x14ac:dyDescent="0.3">
      <c r="A32" s="6">
        <v>58.6</v>
      </c>
    </row>
    <row r="33" spans="1:1" x14ac:dyDescent="0.3">
      <c r="A33" s="6">
        <v>58.9</v>
      </c>
    </row>
    <row r="34" spans="1:1" x14ac:dyDescent="0.3">
      <c r="A34" s="6">
        <v>58.9</v>
      </c>
    </row>
    <row r="35" spans="1:1" x14ac:dyDescent="0.3">
      <c r="A35" s="6">
        <v>62</v>
      </c>
    </row>
    <row r="36" spans="1:1" x14ac:dyDescent="0.3">
      <c r="A36" s="6">
        <v>62.3</v>
      </c>
    </row>
    <row r="37" spans="1:1" x14ac:dyDescent="0.3">
      <c r="A37" s="6">
        <v>63</v>
      </c>
    </row>
    <row r="38" spans="1:1" x14ac:dyDescent="0.3">
      <c r="A38" s="6">
        <v>65</v>
      </c>
    </row>
    <row r="39" spans="1:1" x14ac:dyDescent="0.3">
      <c r="A39" s="6">
        <v>66.8</v>
      </c>
    </row>
    <row r="40" spans="1:1" x14ac:dyDescent="0.3">
      <c r="A40" s="6">
        <v>68.2</v>
      </c>
    </row>
    <row r="41" spans="1:1" x14ac:dyDescent="0.3">
      <c r="A41" s="6">
        <v>69</v>
      </c>
    </row>
    <row r="42" spans="1:1" x14ac:dyDescent="0.3">
      <c r="A42" s="6">
        <v>69.3</v>
      </c>
    </row>
    <row r="43" spans="1:1" x14ac:dyDescent="0.3">
      <c r="A43" s="6">
        <v>69.5</v>
      </c>
    </row>
    <row r="44" spans="1:1" x14ac:dyDescent="0.3">
      <c r="A44" s="6">
        <v>73.2</v>
      </c>
    </row>
    <row r="45" spans="1:1" x14ac:dyDescent="0.3">
      <c r="A45" s="6">
        <v>78.2</v>
      </c>
    </row>
    <row r="46" spans="1:1" x14ac:dyDescent="0.3">
      <c r="A46" s="6">
        <v>78.5</v>
      </c>
    </row>
    <row r="47" spans="1:1" x14ac:dyDescent="0.3">
      <c r="A47" s="6">
        <v>88.4</v>
      </c>
    </row>
    <row r="48" spans="1:1" x14ac:dyDescent="0.3">
      <c r="A48" s="6">
        <v>95</v>
      </c>
    </row>
    <row r="49" spans="1:1" x14ac:dyDescent="0.3">
      <c r="A49" s="6">
        <v>97</v>
      </c>
    </row>
    <row r="50" spans="1:1" x14ac:dyDescent="0.3">
      <c r="A50" s="6">
        <v>98.9</v>
      </c>
    </row>
  </sheetData>
  <mergeCells count="2">
    <mergeCell ref="H1:J1"/>
    <mergeCell ref="H10:J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4F21-F02A-4E24-8A2E-958D3D9DB940}">
  <dimension ref="A1:U50"/>
  <sheetViews>
    <sheetView topLeftCell="F1" workbookViewId="0">
      <selection activeCell="J4" sqref="J4"/>
    </sheetView>
  </sheetViews>
  <sheetFormatPr defaultRowHeight="14.4" x14ac:dyDescent="0.3"/>
  <cols>
    <col min="3" max="3" width="16.109375" bestFit="1" customWidth="1"/>
    <col min="5" max="5" width="29.88671875" bestFit="1" customWidth="1"/>
    <col min="11" max="11" width="14" bestFit="1" customWidth="1"/>
    <col min="19" max="19" width="13.44140625" bestFit="1" customWidth="1"/>
    <col min="20" max="20" width="24.6640625" bestFit="1" customWidth="1"/>
    <col min="21" max="21" width="21.33203125" bestFit="1" customWidth="1"/>
  </cols>
  <sheetData>
    <row r="1" spans="1:21" x14ac:dyDescent="0.3">
      <c r="A1" s="6">
        <v>24.8</v>
      </c>
      <c r="C1" s="1" t="s">
        <v>21</v>
      </c>
      <c r="E1" s="1" t="s">
        <v>16</v>
      </c>
      <c r="G1" t="s">
        <v>8</v>
      </c>
      <c r="H1" s="9" t="s">
        <v>29</v>
      </c>
      <c r="I1" s="9"/>
      <c r="J1" s="9"/>
      <c r="K1" t="s">
        <v>30</v>
      </c>
      <c r="L1" t="s">
        <v>5</v>
      </c>
      <c r="M1" t="s">
        <v>1</v>
      </c>
      <c r="N1" t="s">
        <v>2</v>
      </c>
      <c r="O1" t="s">
        <v>3</v>
      </c>
      <c r="P1" t="s">
        <v>4</v>
      </c>
      <c r="Q1" t="s">
        <v>0</v>
      </c>
      <c r="R1" t="s">
        <v>24</v>
      </c>
      <c r="S1" t="s">
        <v>25</v>
      </c>
      <c r="T1" t="s">
        <v>27</v>
      </c>
      <c r="U1" t="s">
        <v>31</v>
      </c>
    </row>
    <row r="2" spans="1:21" x14ac:dyDescent="0.3">
      <c r="A2" s="6">
        <v>25</v>
      </c>
      <c r="C2" s="5">
        <f>ROUND(1 + 3.3 * LOG(COUNTA(A:A),10),0)</f>
        <v>6</v>
      </c>
      <c r="E2" s="5">
        <f>(ROUND((LARGE(A1:A45,1) - SMALL(A1:A45,1)) / C2,1))</f>
        <v>39</v>
      </c>
      <c r="G2" t="s">
        <v>34</v>
      </c>
      <c r="H2">
        <v>24.8</v>
      </c>
      <c r="I2" t="s">
        <v>9</v>
      </c>
      <c r="J2">
        <v>63.8</v>
      </c>
      <c r="K2" s="4">
        <f t="shared" ref="K2:K7" si="0">COUNTIFS($A$1:$A$103,"&gt;="&amp;H2,$A$1:$A$103,"&lt;"&amp;J2)</f>
        <v>15</v>
      </c>
      <c r="L2" s="4">
        <f t="shared" ref="L2:L7" si="1">ROUND(((K2/$K$8)*100),1)</f>
        <v>33.299999999999997</v>
      </c>
      <c r="M2">
        <f t="shared" ref="M2:M7" si="2">COUNTIFS($A$1:$A$103,"&lt;"&amp;J2)</f>
        <v>15</v>
      </c>
      <c r="N2" s="4">
        <f t="shared" ref="N2:N7" si="3">ROUND(((M2/$K$8)*100),1)</f>
        <v>33.299999999999997</v>
      </c>
      <c r="O2">
        <f t="shared" ref="O2:O7" si="4">COUNTIFS($A$1:$A$103,"&gt;="&amp;H2)</f>
        <v>45</v>
      </c>
      <c r="P2" s="4">
        <f t="shared" ref="P2:P7" si="5">ROUND(((O2/$K$8)*100),1)</f>
        <v>100</v>
      </c>
      <c r="Q2">
        <f>((H2 + J2) / 2)</f>
        <v>44.3</v>
      </c>
      <c r="R2">
        <f>(Q2*K2)</f>
        <v>664.5</v>
      </c>
      <c r="S2" t="s">
        <v>26</v>
      </c>
      <c r="T2" t="s">
        <v>28</v>
      </c>
      <c r="U2" t="s">
        <v>32</v>
      </c>
    </row>
    <row r="3" spans="1:21" x14ac:dyDescent="0.3">
      <c r="A3" s="6">
        <v>29.8</v>
      </c>
      <c r="E3" s="1"/>
      <c r="G3" t="s">
        <v>33</v>
      </c>
      <c r="H3">
        <v>63.8</v>
      </c>
      <c r="I3" t="s">
        <v>9</v>
      </c>
      <c r="J3">
        <v>102.8</v>
      </c>
      <c r="K3" s="4">
        <f t="shared" si="0"/>
        <v>8</v>
      </c>
      <c r="L3" s="4">
        <f t="shared" si="1"/>
        <v>17.8</v>
      </c>
      <c r="M3">
        <f t="shared" si="2"/>
        <v>23</v>
      </c>
      <c r="N3" s="4">
        <f t="shared" si="3"/>
        <v>51.1</v>
      </c>
      <c r="O3">
        <f t="shared" si="4"/>
        <v>30</v>
      </c>
      <c r="P3" s="4">
        <f t="shared" si="5"/>
        <v>66.7</v>
      </c>
      <c r="Q3">
        <f t="shared" ref="Q3:Q7" si="6">((H3 + J3) / 2)</f>
        <v>83.3</v>
      </c>
      <c r="R3">
        <f t="shared" ref="R3:R7" si="7">(Q3*K3)</f>
        <v>666.4</v>
      </c>
      <c r="S3">
        <f>ROUND(SUM(R:R)/K8,1)</f>
        <v>111.9</v>
      </c>
      <c r="T3">
        <f>ROUND(H3+(((0.5*K8)-M2)/K3)*E2,1)</f>
        <v>100.4</v>
      </c>
      <c r="U3">
        <f>ROUND(H2+(K2 / (K2 + (K2-K3))) * E2,1)</f>
        <v>51.4</v>
      </c>
    </row>
    <row r="4" spans="1:21" x14ac:dyDescent="0.3">
      <c r="A4" s="6">
        <v>32.799999999999997</v>
      </c>
      <c r="G4">
        <v>3</v>
      </c>
      <c r="H4">
        <v>102.8</v>
      </c>
      <c r="I4" t="s">
        <v>9</v>
      </c>
      <c r="J4">
        <v>141.80000000000001</v>
      </c>
      <c r="K4" s="4">
        <f t="shared" si="0"/>
        <v>5</v>
      </c>
      <c r="L4" s="4">
        <f t="shared" si="1"/>
        <v>11.1</v>
      </c>
      <c r="M4">
        <f t="shared" si="2"/>
        <v>28</v>
      </c>
      <c r="N4" s="4">
        <f t="shared" si="3"/>
        <v>62.2</v>
      </c>
      <c r="O4">
        <f t="shared" si="4"/>
        <v>22</v>
      </c>
      <c r="P4" s="4">
        <f t="shared" si="5"/>
        <v>48.9</v>
      </c>
      <c r="Q4">
        <f t="shared" si="6"/>
        <v>122.30000000000001</v>
      </c>
      <c r="R4">
        <f t="shared" si="7"/>
        <v>611.5</v>
      </c>
    </row>
    <row r="5" spans="1:21" x14ac:dyDescent="0.3">
      <c r="A5" s="6">
        <v>36</v>
      </c>
      <c r="G5">
        <v>4</v>
      </c>
      <c r="H5">
        <v>141.80000000000001</v>
      </c>
      <c r="I5" t="s">
        <v>9</v>
      </c>
      <c r="J5">
        <v>180.8</v>
      </c>
      <c r="K5" s="4">
        <f t="shared" si="0"/>
        <v>12</v>
      </c>
      <c r="L5" s="4">
        <f t="shared" si="1"/>
        <v>26.7</v>
      </c>
      <c r="M5">
        <f t="shared" si="2"/>
        <v>40</v>
      </c>
      <c r="N5" s="4">
        <f t="shared" si="3"/>
        <v>88.9</v>
      </c>
      <c r="O5">
        <f t="shared" si="4"/>
        <v>17</v>
      </c>
      <c r="P5" s="4">
        <f t="shared" si="5"/>
        <v>37.799999999999997</v>
      </c>
      <c r="Q5">
        <f t="shared" si="6"/>
        <v>161.30000000000001</v>
      </c>
      <c r="R5">
        <f t="shared" si="7"/>
        <v>1935.6000000000001</v>
      </c>
    </row>
    <row r="6" spans="1:21" x14ac:dyDescent="0.3">
      <c r="A6" s="6">
        <v>39.4</v>
      </c>
      <c r="G6">
        <v>5</v>
      </c>
      <c r="H6">
        <v>180.8</v>
      </c>
      <c r="I6" t="s">
        <v>9</v>
      </c>
      <c r="J6">
        <v>219.8</v>
      </c>
      <c r="K6" s="4">
        <f t="shared" si="0"/>
        <v>1</v>
      </c>
      <c r="L6" s="4">
        <f t="shared" si="1"/>
        <v>2.2000000000000002</v>
      </c>
      <c r="M6">
        <f t="shared" si="2"/>
        <v>41</v>
      </c>
      <c r="N6" s="4">
        <f t="shared" si="3"/>
        <v>91.1</v>
      </c>
      <c r="O6">
        <f t="shared" si="4"/>
        <v>5</v>
      </c>
      <c r="P6" s="4">
        <f t="shared" si="5"/>
        <v>11.1</v>
      </c>
      <c r="Q6">
        <f t="shared" si="6"/>
        <v>200.3</v>
      </c>
      <c r="R6">
        <f t="shared" si="7"/>
        <v>200.3</v>
      </c>
    </row>
    <row r="7" spans="1:21" x14ac:dyDescent="0.3">
      <c r="A7" s="6">
        <v>45.2</v>
      </c>
      <c r="G7">
        <v>6</v>
      </c>
      <c r="H7">
        <v>219.8</v>
      </c>
      <c r="I7" t="s">
        <v>9</v>
      </c>
      <c r="J7">
        <v>258.8</v>
      </c>
      <c r="K7" s="4">
        <f t="shared" si="0"/>
        <v>4</v>
      </c>
      <c r="L7" s="4">
        <f t="shared" si="1"/>
        <v>8.9</v>
      </c>
      <c r="M7">
        <f t="shared" si="2"/>
        <v>45</v>
      </c>
      <c r="N7" s="4">
        <f t="shared" si="3"/>
        <v>100</v>
      </c>
      <c r="O7">
        <f t="shared" si="4"/>
        <v>4</v>
      </c>
      <c r="P7" s="4">
        <f t="shared" si="5"/>
        <v>8.9</v>
      </c>
      <c r="Q7">
        <f t="shared" si="6"/>
        <v>239.3</v>
      </c>
      <c r="R7">
        <f t="shared" si="7"/>
        <v>957.2</v>
      </c>
    </row>
    <row r="8" spans="1:21" ht="15.6" x14ac:dyDescent="0.3">
      <c r="A8" s="6">
        <v>46.3</v>
      </c>
      <c r="G8" s="3" t="s">
        <v>17</v>
      </c>
      <c r="H8" s="9" t="s">
        <v>18</v>
      </c>
      <c r="I8" s="9"/>
      <c r="J8" s="9"/>
      <c r="K8" s="7">
        <f>SUM(K2:K7)</f>
        <v>45</v>
      </c>
      <c r="L8" s="4">
        <f>SUM(L2:L7)</f>
        <v>100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</row>
    <row r="9" spans="1:21" x14ac:dyDescent="0.3">
      <c r="A9" s="6">
        <v>47.6</v>
      </c>
      <c r="K9" s="4"/>
      <c r="L9" s="4"/>
      <c r="N9" s="4"/>
      <c r="P9" s="4"/>
    </row>
    <row r="10" spans="1:21" x14ac:dyDescent="0.3">
      <c r="A10" s="6">
        <v>48</v>
      </c>
    </row>
    <row r="11" spans="1:21" x14ac:dyDescent="0.3">
      <c r="A11" s="6">
        <v>48.5</v>
      </c>
      <c r="L11" s="4"/>
      <c r="N11" s="4"/>
      <c r="P11" s="4"/>
    </row>
    <row r="12" spans="1:21" x14ac:dyDescent="0.3">
      <c r="A12" s="6">
        <v>48.9</v>
      </c>
      <c r="L12" s="4"/>
      <c r="N12" s="4"/>
      <c r="P12" s="4"/>
    </row>
    <row r="13" spans="1:21" x14ac:dyDescent="0.3">
      <c r="A13" s="6">
        <v>49</v>
      </c>
      <c r="L13" s="4"/>
      <c r="N13" s="4"/>
      <c r="P13" s="4"/>
    </row>
    <row r="14" spans="1:21" ht="15.6" x14ac:dyDescent="0.3">
      <c r="A14" s="6">
        <v>54</v>
      </c>
      <c r="G14" s="3"/>
      <c r="K14" s="2"/>
      <c r="L14" s="4"/>
    </row>
    <row r="15" spans="1:21" x14ac:dyDescent="0.3">
      <c r="A15" s="6">
        <v>55</v>
      </c>
    </row>
    <row r="16" spans="1:21" x14ac:dyDescent="0.3">
      <c r="A16" s="6">
        <v>69</v>
      </c>
    </row>
    <row r="17" spans="1:1" x14ac:dyDescent="0.3">
      <c r="A17" s="6">
        <v>69</v>
      </c>
    </row>
    <row r="18" spans="1:1" x14ac:dyDescent="0.3">
      <c r="A18" s="6">
        <v>76.5</v>
      </c>
    </row>
    <row r="19" spans="1:1" x14ac:dyDescent="0.3">
      <c r="A19" s="6">
        <v>84.3</v>
      </c>
    </row>
    <row r="20" spans="1:1" x14ac:dyDescent="0.3">
      <c r="A20" s="6">
        <v>87.6</v>
      </c>
    </row>
    <row r="21" spans="1:1" x14ac:dyDescent="0.3">
      <c r="A21" s="6">
        <v>88.4</v>
      </c>
    </row>
    <row r="22" spans="1:1" x14ac:dyDescent="0.3">
      <c r="A22" s="6">
        <v>89.5</v>
      </c>
    </row>
    <row r="23" spans="1:1" x14ac:dyDescent="0.3">
      <c r="A23" s="6">
        <v>89.7</v>
      </c>
    </row>
    <row r="24" spans="1:1" x14ac:dyDescent="0.3">
      <c r="A24" s="6">
        <v>112.3</v>
      </c>
    </row>
    <row r="25" spans="1:1" x14ac:dyDescent="0.3">
      <c r="A25" s="6">
        <v>125.7</v>
      </c>
    </row>
    <row r="26" spans="1:1" x14ac:dyDescent="0.3">
      <c r="A26" s="6">
        <v>125.8</v>
      </c>
    </row>
    <row r="27" spans="1:1" x14ac:dyDescent="0.3">
      <c r="A27" s="6">
        <v>136</v>
      </c>
    </row>
    <row r="28" spans="1:1" x14ac:dyDescent="0.3">
      <c r="A28" s="6">
        <v>136.80000000000001</v>
      </c>
    </row>
    <row r="29" spans="1:1" x14ac:dyDescent="0.3">
      <c r="A29" s="6">
        <v>142.5</v>
      </c>
    </row>
    <row r="30" spans="1:1" x14ac:dyDescent="0.3">
      <c r="A30" s="6">
        <v>145</v>
      </c>
    </row>
    <row r="31" spans="1:1" x14ac:dyDescent="0.3">
      <c r="A31" s="6">
        <v>145</v>
      </c>
    </row>
    <row r="32" spans="1:1" x14ac:dyDescent="0.3">
      <c r="A32" s="6">
        <v>145.30000000000001</v>
      </c>
    </row>
    <row r="33" spans="1:1" x14ac:dyDescent="0.3">
      <c r="A33" s="6">
        <v>145.9</v>
      </c>
    </row>
    <row r="34" spans="1:1" x14ac:dyDescent="0.3">
      <c r="A34" s="6">
        <v>154</v>
      </c>
    </row>
    <row r="35" spans="1:1" x14ac:dyDescent="0.3">
      <c r="A35" s="6">
        <v>158.9</v>
      </c>
    </row>
    <row r="36" spans="1:1" x14ac:dyDescent="0.3">
      <c r="A36" s="6">
        <v>159.19999999999999</v>
      </c>
    </row>
    <row r="37" spans="1:1" x14ac:dyDescent="0.3">
      <c r="A37" s="6">
        <v>169.3</v>
      </c>
    </row>
    <row r="38" spans="1:1" x14ac:dyDescent="0.3">
      <c r="A38" s="6">
        <v>173.6</v>
      </c>
    </row>
    <row r="39" spans="1:1" x14ac:dyDescent="0.3">
      <c r="A39" s="6">
        <v>178</v>
      </c>
    </row>
    <row r="40" spans="1:1" x14ac:dyDescent="0.3">
      <c r="A40" s="6">
        <v>180</v>
      </c>
    </row>
    <row r="41" spans="1:1" x14ac:dyDescent="0.3">
      <c r="A41" s="6">
        <v>186.2</v>
      </c>
    </row>
    <row r="42" spans="1:1" x14ac:dyDescent="0.3">
      <c r="A42" s="6">
        <v>236.5</v>
      </c>
    </row>
    <row r="43" spans="1:1" x14ac:dyDescent="0.3">
      <c r="A43" s="6">
        <v>245.3</v>
      </c>
    </row>
    <row r="44" spans="1:1" x14ac:dyDescent="0.3">
      <c r="A44" s="6">
        <v>258</v>
      </c>
    </row>
    <row r="45" spans="1:1" x14ac:dyDescent="0.3">
      <c r="A45" s="6">
        <v>258.7</v>
      </c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</sheetData>
  <mergeCells count="2">
    <mergeCell ref="H1:J1"/>
    <mergeCell ref="H8:J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B263-F846-4F7B-A254-06C3ADA8E830}">
  <dimension ref="A1:U103"/>
  <sheetViews>
    <sheetView topLeftCell="E1" workbookViewId="0">
      <selection activeCell="U3" sqref="U3"/>
    </sheetView>
  </sheetViews>
  <sheetFormatPr defaultRowHeight="14.4" x14ac:dyDescent="0.3"/>
  <cols>
    <col min="3" max="3" width="16.6640625" bestFit="1" customWidth="1"/>
    <col min="5" max="5" width="27.6640625" bestFit="1" customWidth="1"/>
    <col min="11" max="11" width="12.44140625" bestFit="1" customWidth="1"/>
    <col min="19" max="19" width="13.44140625" bestFit="1" customWidth="1"/>
    <col min="20" max="20" width="24.6640625" bestFit="1" customWidth="1"/>
    <col min="21" max="21" width="21.33203125" bestFit="1" customWidth="1"/>
  </cols>
  <sheetData>
    <row r="1" spans="1:21" ht="15" x14ac:dyDescent="0.3">
      <c r="A1" s="2">
        <v>53</v>
      </c>
      <c r="C1" s="1" t="s">
        <v>21</v>
      </c>
      <c r="E1" s="1" t="s">
        <v>16</v>
      </c>
      <c r="G1" t="s">
        <v>8</v>
      </c>
      <c r="H1" s="9" t="s">
        <v>19</v>
      </c>
      <c r="I1" s="9"/>
      <c r="J1" s="9"/>
      <c r="K1" t="s">
        <v>20</v>
      </c>
      <c r="L1" t="s">
        <v>5</v>
      </c>
      <c r="M1" t="s">
        <v>1</v>
      </c>
      <c r="N1" t="s">
        <v>2</v>
      </c>
      <c r="O1" t="s">
        <v>3</v>
      </c>
      <c r="P1" t="s">
        <v>4</v>
      </c>
      <c r="Q1" t="s">
        <v>0</v>
      </c>
      <c r="R1" t="s">
        <v>24</v>
      </c>
      <c r="S1" t="s">
        <v>25</v>
      </c>
      <c r="T1" t="s">
        <v>27</v>
      </c>
      <c r="U1" t="s">
        <v>31</v>
      </c>
    </row>
    <row r="2" spans="1:21" ht="15" x14ac:dyDescent="0.3">
      <c r="A2" s="2">
        <v>84</v>
      </c>
      <c r="C2" s="5">
        <f>ROUND(1 + 3.3 * LOG(COUNTA(A:A),10),0)</f>
        <v>8</v>
      </c>
      <c r="E2" s="5">
        <f>(ROUND((LARGE(A1:A103,1) - SMALL(A1:A103,1)) / C2,0))</f>
        <v>38</v>
      </c>
      <c r="G2">
        <v>1</v>
      </c>
      <c r="H2">
        <v>53</v>
      </c>
      <c r="I2" t="s">
        <v>9</v>
      </c>
      <c r="J2">
        <v>91</v>
      </c>
      <c r="K2">
        <f>COUNTIFS($A$1:$A$103,"&gt;="&amp;H2,$A$1:$A$103,"&lt;"&amp;J2)</f>
        <v>2</v>
      </c>
      <c r="L2" s="4">
        <f>ROUND(((K2/$K$10)*100),1)</f>
        <v>1.9</v>
      </c>
      <c r="M2">
        <f>COUNTIFS($A$1:$A$103,"&lt;"&amp;J2)</f>
        <v>2</v>
      </c>
      <c r="N2" s="4">
        <f>ROUND(((M2/$K$10)*100),1)</f>
        <v>1.9</v>
      </c>
      <c r="O2">
        <f>COUNTIFS($A$1:$A$103,"&gt;="&amp;H2)</f>
        <v>103</v>
      </c>
      <c r="P2" s="4">
        <f>ROUND(((O2/$K$10)*100),1)</f>
        <v>100</v>
      </c>
      <c r="Q2">
        <f>((H2 + J2) / 2)</f>
        <v>72</v>
      </c>
      <c r="R2">
        <f>(Q2*K2)</f>
        <v>144</v>
      </c>
      <c r="S2" t="s">
        <v>26</v>
      </c>
      <c r="T2" t="s">
        <v>28</v>
      </c>
      <c r="U2" t="s">
        <v>32</v>
      </c>
    </row>
    <row r="3" spans="1:21" ht="15" x14ac:dyDescent="0.3">
      <c r="A3" s="2">
        <v>98</v>
      </c>
      <c r="E3" s="1"/>
      <c r="G3">
        <v>2</v>
      </c>
      <c r="H3">
        <v>91</v>
      </c>
      <c r="I3" t="s">
        <v>9</v>
      </c>
      <c r="J3">
        <v>129</v>
      </c>
      <c r="K3">
        <f t="shared" ref="K3:K9" si="0">COUNTIFS($A$1:$A$103,"&gt;="&amp;H3,$A$1:$A$103,"&lt;"&amp;J3)</f>
        <v>3</v>
      </c>
      <c r="L3" s="4">
        <f t="shared" ref="L3:L9" si="1">ROUND(((K3/$K$10)*100),1)</f>
        <v>2.9</v>
      </c>
      <c r="M3">
        <f t="shared" ref="M3:M8" si="2">COUNTIFS($A$1:$A$103,"&lt;"&amp;J3)</f>
        <v>5</v>
      </c>
      <c r="N3" s="4">
        <f t="shared" ref="N3:N9" si="3">ROUND(((M3/$K$10)*100),1)</f>
        <v>4.9000000000000004</v>
      </c>
      <c r="O3">
        <f t="shared" ref="O3:O9" si="4">COUNTIFS($A$1:$A$103,"&gt;="&amp;H3)</f>
        <v>101</v>
      </c>
      <c r="P3" s="4">
        <f t="shared" ref="P3:P9" si="5">ROUND(((O3/$K$10)*100),1)</f>
        <v>98.1</v>
      </c>
      <c r="Q3">
        <f t="shared" ref="Q3:Q9" si="6">((H3 + J3) / 2)</f>
        <v>110</v>
      </c>
      <c r="R3">
        <f t="shared" ref="R3:R9" si="7">(Q3*K3)</f>
        <v>330</v>
      </c>
      <c r="S3">
        <f>ROUND(SUM(R:R)/K10,1)</f>
        <v>233.2</v>
      </c>
      <c r="T3">
        <f>ROUND(H6+(((0.5*K10)-M5)/K6)*E2,1)</f>
        <v>241.9</v>
      </c>
      <c r="U3">
        <f>ROUND(H7+((K7 - K6) / ((K7 - K6) + (K7 - K8))) * E2,1)</f>
        <v>259</v>
      </c>
    </row>
    <row r="4" spans="1:21" ht="15" x14ac:dyDescent="0.3">
      <c r="A4" s="2">
        <v>100</v>
      </c>
      <c r="G4">
        <v>3</v>
      </c>
      <c r="H4">
        <v>129</v>
      </c>
      <c r="I4" t="s">
        <v>9</v>
      </c>
      <c r="J4">
        <v>167</v>
      </c>
      <c r="K4">
        <f t="shared" si="0"/>
        <v>15</v>
      </c>
      <c r="L4" s="4">
        <f t="shared" si="1"/>
        <v>14.6</v>
      </c>
      <c r="M4">
        <f t="shared" si="2"/>
        <v>20</v>
      </c>
      <c r="N4" s="4">
        <f t="shared" si="3"/>
        <v>19.399999999999999</v>
      </c>
      <c r="O4">
        <f t="shared" si="4"/>
        <v>98</v>
      </c>
      <c r="P4" s="4">
        <f t="shared" si="5"/>
        <v>95.1</v>
      </c>
      <c r="Q4">
        <f t="shared" si="6"/>
        <v>148</v>
      </c>
      <c r="R4">
        <f t="shared" si="7"/>
        <v>2220</v>
      </c>
    </row>
    <row r="5" spans="1:21" ht="15" x14ac:dyDescent="0.3">
      <c r="A5" s="2">
        <v>113</v>
      </c>
      <c r="G5">
        <v>4</v>
      </c>
      <c r="H5">
        <v>167</v>
      </c>
      <c r="I5" t="s">
        <v>9</v>
      </c>
      <c r="J5">
        <v>205</v>
      </c>
      <c r="K5">
        <f t="shared" si="0"/>
        <v>14</v>
      </c>
      <c r="L5" s="4">
        <f t="shared" si="1"/>
        <v>13.6</v>
      </c>
      <c r="M5">
        <f t="shared" si="2"/>
        <v>34</v>
      </c>
      <c r="N5" s="4">
        <f t="shared" si="3"/>
        <v>33</v>
      </c>
      <c r="O5">
        <f t="shared" si="4"/>
        <v>83</v>
      </c>
      <c r="P5" s="4">
        <f t="shared" si="5"/>
        <v>80.599999999999994</v>
      </c>
      <c r="Q5">
        <f t="shared" si="6"/>
        <v>186</v>
      </c>
      <c r="R5">
        <f t="shared" si="7"/>
        <v>2604</v>
      </c>
    </row>
    <row r="6" spans="1:21" ht="15" x14ac:dyDescent="0.3">
      <c r="A6" s="2">
        <v>132</v>
      </c>
      <c r="G6" t="s">
        <v>37</v>
      </c>
      <c r="H6">
        <v>205</v>
      </c>
      <c r="I6" t="s">
        <v>9</v>
      </c>
      <c r="J6">
        <v>243</v>
      </c>
      <c r="K6">
        <f t="shared" si="0"/>
        <v>18</v>
      </c>
      <c r="L6" s="4">
        <f t="shared" si="1"/>
        <v>17.5</v>
      </c>
      <c r="M6">
        <f t="shared" si="2"/>
        <v>52</v>
      </c>
      <c r="N6" s="4">
        <f t="shared" si="3"/>
        <v>50.5</v>
      </c>
      <c r="O6">
        <f t="shared" si="4"/>
        <v>69</v>
      </c>
      <c r="P6" s="4">
        <f t="shared" si="5"/>
        <v>67</v>
      </c>
      <c r="Q6">
        <f t="shared" si="6"/>
        <v>224</v>
      </c>
      <c r="R6">
        <f t="shared" si="7"/>
        <v>4032</v>
      </c>
    </row>
    <row r="7" spans="1:21" ht="15" x14ac:dyDescent="0.3">
      <c r="A7" s="2">
        <v>134</v>
      </c>
      <c r="G7" t="s">
        <v>36</v>
      </c>
      <c r="H7">
        <v>243</v>
      </c>
      <c r="I7" t="s">
        <v>9</v>
      </c>
      <c r="J7">
        <v>281</v>
      </c>
      <c r="K7">
        <f t="shared" si="0"/>
        <v>26</v>
      </c>
      <c r="L7" s="4">
        <f t="shared" si="1"/>
        <v>25.2</v>
      </c>
      <c r="M7">
        <f t="shared" si="2"/>
        <v>78</v>
      </c>
      <c r="N7" s="4">
        <f t="shared" si="3"/>
        <v>75.7</v>
      </c>
      <c r="O7">
        <f t="shared" si="4"/>
        <v>51</v>
      </c>
      <c r="P7" s="4">
        <f t="shared" si="5"/>
        <v>49.5</v>
      </c>
      <c r="Q7">
        <f t="shared" si="6"/>
        <v>262</v>
      </c>
      <c r="R7">
        <f t="shared" si="7"/>
        <v>6812</v>
      </c>
    </row>
    <row r="8" spans="1:21" ht="15" x14ac:dyDescent="0.3">
      <c r="A8" s="2">
        <v>138</v>
      </c>
      <c r="G8">
        <v>7</v>
      </c>
      <c r="H8">
        <v>281</v>
      </c>
      <c r="I8" t="s">
        <v>9</v>
      </c>
      <c r="J8">
        <v>319</v>
      </c>
      <c r="K8">
        <f t="shared" si="0"/>
        <v>15</v>
      </c>
      <c r="L8" s="4">
        <f t="shared" si="1"/>
        <v>14.6</v>
      </c>
      <c r="M8">
        <f t="shared" si="2"/>
        <v>93</v>
      </c>
      <c r="N8" s="4">
        <f t="shared" si="3"/>
        <v>90.3</v>
      </c>
      <c r="O8">
        <f t="shared" si="4"/>
        <v>25</v>
      </c>
      <c r="P8" s="4">
        <f t="shared" si="5"/>
        <v>24.3</v>
      </c>
      <c r="Q8">
        <f t="shared" si="6"/>
        <v>300</v>
      </c>
      <c r="R8">
        <f t="shared" si="7"/>
        <v>4500</v>
      </c>
    </row>
    <row r="9" spans="1:21" ht="15" x14ac:dyDescent="0.3">
      <c r="A9" s="2">
        <v>138</v>
      </c>
      <c r="G9">
        <v>8</v>
      </c>
      <c r="H9">
        <v>319</v>
      </c>
      <c r="I9" t="s">
        <v>9</v>
      </c>
      <c r="J9">
        <v>357</v>
      </c>
      <c r="K9">
        <f t="shared" si="0"/>
        <v>10</v>
      </c>
      <c r="L9" s="4">
        <f t="shared" si="1"/>
        <v>9.6999999999999993</v>
      </c>
      <c r="M9">
        <f>COUNTIFS($A1:$A103,"&lt;"&amp;J9)</f>
        <v>103</v>
      </c>
      <c r="N9" s="4">
        <f t="shared" si="3"/>
        <v>100</v>
      </c>
      <c r="O9">
        <f t="shared" si="4"/>
        <v>10</v>
      </c>
      <c r="P9" s="4">
        <f t="shared" si="5"/>
        <v>9.6999999999999993</v>
      </c>
      <c r="Q9">
        <f t="shared" si="6"/>
        <v>338</v>
      </c>
      <c r="R9">
        <f t="shared" si="7"/>
        <v>3380</v>
      </c>
    </row>
    <row r="10" spans="1:21" ht="15.6" x14ac:dyDescent="0.3">
      <c r="A10" s="2">
        <v>139</v>
      </c>
      <c r="G10" s="3" t="s">
        <v>17</v>
      </c>
      <c r="H10" s="9" t="s">
        <v>18</v>
      </c>
      <c r="I10" s="9"/>
      <c r="J10" s="9"/>
      <c r="K10" s="2">
        <f>SUM(K2:K9)</f>
        <v>103</v>
      </c>
      <c r="L10" s="4">
        <f>SUM(L2:L9)</f>
        <v>100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</row>
    <row r="11" spans="1:21" ht="15" x14ac:dyDescent="0.3">
      <c r="A11" s="2">
        <v>142</v>
      </c>
    </row>
    <row r="12" spans="1:21" ht="15" x14ac:dyDescent="0.3">
      <c r="A12" s="2">
        <v>147</v>
      </c>
    </row>
    <row r="13" spans="1:21" ht="15" x14ac:dyDescent="0.3">
      <c r="A13" s="2">
        <v>149</v>
      </c>
    </row>
    <row r="14" spans="1:21" ht="15" x14ac:dyDescent="0.3">
      <c r="A14" s="2">
        <v>150</v>
      </c>
    </row>
    <row r="15" spans="1:21" ht="15" x14ac:dyDescent="0.3">
      <c r="A15" s="2">
        <v>151</v>
      </c>
    </row>
    <row r="16" spans="1:21" ht="15" x14ac:dyDescent="0.3">
      <c r="A16" s="2">
        <v>151</v>
      </c>
    </row>
    <row r="17" spans="1:1" ht="15" x14ac:dyDescent="0.3">
      <c r="A17" s="2">
        <v>152</v>
      </c>
    </row>
    <row r="18" spans="1:1" ht="15" x14ac:dyDescent="0.3">
      <c r="A18" s="2">
        <v>154</v>
      </c>
    </row>
    <row r="19" spans="1:1" ht="15" x14ac:dyDescent="0.3">
      <c r="A19" s="2">
        <v>156</v>
      </c>
    </row>
    <row r="20" spans="1:1" ht="15" x14ac:dyDescent="0.3">
      <c r="A20" s="2">
        <v>166</v>
      </c>
    </row>
    <row r="21" spans="1:1" ht="15" x14ac:dyDescent="0.3">
      <c r="A21" s="2">
        <v>167</v>
      </c>
    </row>
    <row r="22" spans="1:1" ht="15" x14ac:dyDescent="0.3">
      <c r="A22" s="2">
        <v>168</v>
      </c>
    </row>
    <row r="23" spans="1:1" ht="15" x14ac:dyDescent="0.3">
      <c r="A23" s="2">
        <v>168</v>
      </c>
    </row>
    <row r="24" spans="1:1" ht="15" x14ac:dyDescent="0.3">
      <c r="A24" s="2">
        <v>168</v>
      </c>
    </row>
    <row r="25" spans="1:1" ht="15" x14ac:dyDescent="0.3">
      <c r="A25" s="2">
        <v>173</v>
      </c>
    </row>
    <row r="26" spans="1:1" ht="15" x14ac:dyDescent="0.3">
      <c r="A26" s="2">
        <v>173</v>
      </c>
    </row>
    <row r="27" spans="1:1" ht="15" x14ac:dyDescent="0.3">
      <c r="A27" s="2">
        <v>173</v>
      </c>
    </row>
    <row r="28" spans="1:1" ht="15" x14ac:dyDescent="0.3">
      <c r="A28" s="2">
        <v>179</v>
      </c>
    </row>
    <row r="29" spans="1:1" ht="15" x14ac:dyDescent="0.3">
      <c r="A29" s="2">
        <v>184</v>
      </c>
    </row>
    <row r="30" spans="1:1" ht="15" x14ac:dyDescent="0.3">
      <c r="A30" s="2">
        <v>188</v>
      </c>
    </row>
    <row r="31" spans="1:1" ht="15" x14ac:dyDescent="0.3">
      <c r="A31" s="2">
        <v>195</v>
      </c>
    </row>
    <row r="32" spans="1:1" ht="15" x14ac:dyDescent="0.3">
      <c r="A32" s="2">
        <v>201</v>
      </c>
    </row>
    <row r="33" spans="1:1" ht="15" x14ac:dyDescent="0.3">
      <c r="A33" s="2">
        <v>201</v>
      </c>
    </row>
    <row r="34" spans="1:1" ht="15" x14ac:dyDescent="0.3">
      <c r="A34" s="2">
        <v>202</v>
      </c>
    </row>
    <row r="35" spans="1:1" ht="15" x14ac:dyDescent="0.3">
      <c r="A35" s="2">
        <v>211</v>
      </c>
    </row>
    <row r="36" spans="1:1" ht="15" x14ac:dyDescent="0.3">
      <c r="A36" s="2">
        <v>215</v>
      </c>
    </row>
    <row r="37" spans="1:1" ht="15" x14ac:dyDescent="0.3">
      <c r="A37" s="2">
        <v>215</v>
      </c>
    </row>
    <row r="38" spans="1:1" ht="15" x14ac:dyDescent="0.3">
      <c r="A38" s="2">
        <v>216</v>
      </c>
    </row>
    <row r="39" spans="1:1" ht="15" x14ac:dyDescent="0.3">
      <c r="A39" s="2">
        <v>217</v>
      </c>
    </row>
    <row r="40" spans="1:1" ht="15" x14ac:dyDescent="0.3">
      <c r="A40" s="2">
        <v>223</v>
      </c>
    </row>
    <row r="41" spans="1:1" ht="15" x14ac:dyDescent="0.3">
      <c r="A41" s="2">
        <v>225</v>
      </c>
    </row>
    <row r="42" spans="1:1" ht="15" x14ac:dyDescent="0.3">
      <c r="A42" s="2">
        <v>226</v>
      </c>
    </row>
    <row r="43" spans="1:1" ht="15" x14ac:dyDescent="0.3">
      <c r="A43" s="2">
        <v>226</v>
      </c>
    </row>
    <row r="44" spans="1:1" ht="15" x14ac:dyDescent="0.3">
      <c r="A44" s="2">
        <v>237</v>
      </c>
    </row>
    <row r="45" spans="1:1" ht="15" x14ac:dyDescent="0.3">
      <c r="A45" s="2">
        <v>237</v>
      </c>
    </row>
    <row r="46" spans="1:1" ht="15" x14ac:dyDescent="0.3">
      <c r="A46" s="2">
        <v>238</v>
      </c>
    </row>
    <row r="47" spans="1:1" ht="15" x14ac:dyDescent="0.3">
      <c r="A47" s="2">
        <v>238</v>
      </c>
    </row>
    <row r="48" spans="1:1" ht="15" x14ac:dyDescent="0.3">
      <c r="A48" s="2">
        <v>239</v>
      </c>
    </row>
    <row r="49" spans="1:1" ht="15" x14ac:dyDescent="0.3">
      <c r="A49" s="2">
        <v>239</v>
      </c>
    </row>
    <row r="50" spans="1:1" ht="15" x14ac:dyDescent="0.3">
      <c r="A50" s="2">
        <v>239</v>
      </c>
    </row>
    <row r="51" spans="1:1" ht="15" x14ac:dyDescent="0.3">
      <c r="A51" s="2">
        <v>241</v>
      </c>
    </row>
    <row r="52" spans="1:1" ht="15" x14ac:dyDescent="0.3">
      <c r="A52" s="2">
        <v>242</v>
      </c>
    </row>
    <row r="53" spans="1:1" ht="15" x14ac:dyDescent="0.3">
      <c r="A53" s="2">
        <v>245</v>
      </c>
    </row>
    <row r="54" spans="1:1" ht="15" x14ac:dyDescent="0.3">
      <c r="A54" s="2">
        <v>245</v>
      </c>
    </row>
    <row r="55" spans="1:1" ht="15" x14ac:dyDescent="0.3">
      <c r="A55" s="2">
        <v>250</v>
      </c>
    </row>
    <row r="56" spans="1:1" ht="15" x14ac:dyDescent="0.3">
      <c r="A56" s="2">
        <v>250</v>
      </c>
    </row>
    <row r="57" spans="1:1" ht="15" x14ac:dyDescent="0.3">
      <c r="A57" s="2">
        <v>251</v>
      </c>
    </row>
    <row r="58" spans="1:1" ht="15" x14ac:dyDescent="0.3">
      <c r="A58" s="2">
        <v>251</v>
      </c>
    </row>
    <row r="59" spans="1:1" ht="15" x14ac:dyDescent="0.3">
      <c r="A59" s="2">
        <v>251</v>
      </c>
    </row>
    <row r="60" spans="1:1" ht="15" x14ac:dyDescent="0.3">
      <c r="A60" s="2">
        <v>254</v>
      </c>
    </row>
    <row r="61" spans="1:1" ht="15" x14ac:dyDescent="0.3">
      <c r="A61" s="2">
        <v>258</v>
      </c>
    </row>
    <row r="62" spans="1:1" ht="15" x14ac:dyDescent="0.3">
      <c r="A62" s="2">
        <v>259</v>
      </c>
    </row>
    <row r="63" spans="1:1" ht="15" x14ac:dyDescent="0.3">
      <c r="A63" s="2">
        <v>263</v>
      </c>
    </row>
    <row r="64" spans="1:1" ht="15" x14ac:dyDescent="0.3">
      <c r="A64" s="2">
        <v>263</v>
      </c>
    </row>
    <row r="65" spans="1:1" ht="15" x14ac:dyDescent="0.3">
      <c r="A65" s="2">
        <v>264</v>
      </c>
    </row>
    <row r="66" spans="1:1" ht="15" x14ac:dyDescent="0.3">
      <c r="A66" s="2">
        <v>268</v>
      </c>
    </row>
    <row r="67" spans="1:1" ht="15" x14ac:dyDescent="0.3">
      <c r="A67" s="2">
        <v>269</v>
      </c>
    </row>
    <row r="68" spans="1:1" ht="15" x14ac:dyDescent="0.3">
      <c r="A68" s="2">
        <v>269</v>
      </c>
    </row>
    <row r="69" spans="1:1" ht="15" x14ac:dyDescent="0.3">
      <c r="A69" s="2">
        <v>270</v>
      </c>
    </row>
    <row r="70" spans="1:1" ht="15" x14ac:dyDescent="0.3">
      <c r="A70" s="2">
        <v>270</v>
      </c>
    </row>
    <row r="71" spans="1:1" ht="15" x14ac:dyDescent="0.3">
      <c r="A71" s="2">
        <v>274</v>
      </c>
    </row>
    <row r="72" spans="1:1" ht="15" x14ac:dyDescent="0.3">
      <c r="A72" s="2">
        <v>275</v>
      </c>
    </row>
    <row r="73" spans="1:1" ht="15" x14ac:dyDescent="0.3">
      <c r="A73" s="2">
        <v>276</v>
      </c>
    </row>
    <row r="74" spans="1:1" ht="15" x14ac:dyDescent="0.3">
      <c r="A74" s="2">
        <v>277</v>
      </c>
    </row>
    <row r="75" spans="1:1" ht="15" x14ac:dyDescent="0.3">
      <c r="A75" s="2">
        <v>277</v>
      </c>
    </row>
    <row r="76" spans="1:1" ht="15" x14ac:dyDescent="0.3">
      <c r="A76" s="2">
        <v>278</v>
      </c>
    </row>
    <row r="77" spans="1:1" ht="15" x14ac:dyDescent="0.3">
      <c r="A77" s="2">
        <v>280</v>
      </c>
    </row>
    <row r="78" spans="1:1" ht="15" x14ac:dyDescent="0.3">
      <c r="A78" s="2">
        <v>280</v>
      </c>
    </row>
    <row r="79" spans="1:1" ht="15" x14ac:dyDescent="0.3">
      <c r="A79" s="2">
        <v>283</v>
      </c>
    </row>
    <row r="80" spans="1:1" ht="15" x14ac:dyDescent="0.3">
      <c r="A80" s="2">
        <v>284</v>
      </c>
    </row>
    <row r="81" spans="1:1" ht="15" x14ac:dyDescent="0.3">
      <c r="A81" s="2">
        <v>287</v>
      </c>
    </row>
    <row r="82" spans="1:1" ht="15" x14ac:dyDescent="0.3">
      <c r="A82" s="2">
        <v>288</v>
      </c>
    </row>
    <row r="83" spans="1:1" ht="15" x14ac:dyDescent="0.3">
      <c r="A83" s="2">
        <v>288</v>
      </c>
    </row>
    <row r="84" spans="1:1" ht="15" x14ac:dyDescent="0.3">
      <c r="A84" s="2">
        <v>289</v>
      </c>
    </row>
    <row r="85" spans="1:1" ht="15" x14ac:dyDescent="0.3">
      <c r="A85" s="2">
        <v>290</v>
      </c>
    </row>
    <row r="86" spans="1:1" ht="15" x14ac:dyDescent="0.3">
      <c r="A86" s="2">
        <v>291</v>
      </c>
    </row>
    <row r="87" spans="1:1" ht="15" x14ac:dyDescent="0.3">
      <c r="A87" s="2">
        <v>295</v>
      </c>
    </row>
    <row r="88" spans="1:1" ht="15" x14ac:dyDescent="0.3">
      <c r="A88" s="2">
        <v>296</v>
      </c>
    </row>
    <row r="89" spans="1:1" ht="15" x14ac:dyDescent="0.3">
      <c r="A89" s="2">
        <v>296</v>
      </c>
    </row>
    <row r="90" spans="1:1" ht="15" x14ac:dyDescent="0.3">
      <c r="A90" s="2">
        <v>298</v>
      </c>
    </row>
    <row r="91" spans="1:1" ht="15" x14ac:dyDescent="0.3">
      <c r="A91" s="2">
        <v>298</v>
      </c>
    </row>
    <row r="92" spans="1:1" ht="15" x14ac:dyDescent="0.3">
      <c r="A92" s="2">
        <v>299</v>
      </c>
    </row>
    <row r="93" spans="1:1" ht="15" x14ac:dyDescent="0.3">
      <c r="A93" s="2">
        <v>300</v>
      </c>
    </row>
    <row r="94" spans="1:1" ht="15" x14ac:dyDescent="0.3">
      <c r="A94" s="2">
        <v>321</v>
      </c>
    </row>
    <row r="95" spans="1:1" ht="15" x14ac:dyDescent="0.3">
      <c r="A95" s="2">
        <v>325</v>
      </c>
    </row>
    <row r="96" spans="1:1" ht="15" x14ac:dyDescent="0.3">
      <c r="A96" s="2">
        <v>327</v>
      </c>
    </row>
    <row r="97" spans="1:1" ht="15" x14ac:dyDescent="0.3">
      <c r="A97" s="2">
        <v>338</v>
      </c>
    </row>
    <row r="98" spans="1:1" ht="15" x14ac:dyDescent="0.3">
      <c r="A98" s="2">
        <v>342</v>
      </c>
    </row>
    <row r="99" spans="1:1" ht="15" x14ac:dyDescent="0.3">
      <c r="A99" s="2">
        <v>345</v>
      </c>
    </row>
    <row r="100" spans="1:1" ht="15" x14ac:dyDescent="0.3">
      <c r="A100" s="2">
        <v>349</v>
      </c>
    </row>
    <row r="101" spans="1:1" ht="15" x14ac:dyDescent="0.3">
      <c r="A101" s="2">
        <v>349</v>
      </c>
    </row>
    <row r="102" spans="1:1" ht="15" x14ac:dyDescent="0.3">
      <c r="A102" s="2">
        <v>350</v>
      </c>
    </row>
    <row r="103" spans="1:1" ht="15" x14ac:dyDescent="0.3">
      <c r="A103" s="2">
        <v>354</v>
      </c>
    </row>
  </sheetData>
  <sortState ref="A1:A103">
    <sortCondition ref="A1"/>
  </sortState>
  <mergeCells count="2">
    <mergeCell ref="H1:J1"/>
    <mergeCell ref="H10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Chegar p Furb</vt:lpstr>
      <vt:lpstr>Voltar p Casa</vt:lpstr>
      <vt:lpstr>Questão1</vt:lpstr>
      <vt:lpstr>Questão2</vt:lpstr>
      <vt:lpstr>Questão3</vt:lpstr>
    </vt:vector>
  </TitlesOfParts>
  <Company>MagnaTI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Zirbell</dc:creator>
  <cp:lastModifiedBy>Eduardo Zirbell</cp:lastModifiedBy>
  <dcterms:created xsi:type="dcterms:W3CDTF">2023-10-19T22:22:15Z</dcterms:created>
  <dcterms:modified xsi:type="dcterms:W3CDTF">2023-11-17T01:45:59Z</dcterms:modified>
</cp:coreProperties>
</file>