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ário\Desktop\projeto\"/>
    </mc:Choice>
  </mc:AlternateContent>
  <bookViews>
    <workbookView xWindow="0" yWindow="0" windowWidth="20490" windowHeight="7650" tabRatio="0"/>
  </bookViews>
  <sheets>
    <sheet name="APP" sheetId="1" r:id="rId1"/>
    <sheet name="DADOS" sheetId="4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4"/>
  <c r="A9" i="4"/>
  <c r="A10" i="4"/>
  <c r="A11" i="4"/>
  <c r="A12" i="4"/>
  <c r="A13" i="4"/>
  <c r="A14" i="4"/>
  <c r="A15" i="4"/>
  <c r="A16" i="4"/>
  <c r="A17" i="4"/>
  <c r="A18" i="4"/>
  <c r="A19" i="4"/>
  <c r="A20" i="4"/>
  <c r="A4" i="4"/>
  <c r="A5" i="4"/>
  <c r="A6" i="4"/>
  <c r="A7" i="4"/>
  <c r="A8" i="4"/>
  <c r="A3" i="4"/>
  <c r="C33" i="1"/>
  <c r="D20" i="1"/>
  <c r="D21" i="1" s="1"/>
  <c r="D39" i="1" l="1"/>
  <c r="D40" i="1"/>
  <c r="D36" i="1"/>
  <c r="D38" i="1"/>
  <c r="D41" i="1"/>
  <c r="D37" i="1"/>
  <c r="D14" i="1"/>
  <c r="C26" i="1"/>
  <c r="D26" i="1" s="1"/>
  <c r="C27" i="1"/>
  <c r="D27" i="1" s="1"/>
  <c r="C28" i="1"/>
  <c r="D28" i="1" s="1"/>
  <c r="C29" i="1"/>
  <c r="D29" i="1" s="1"/>
  <c r="C25" i="1"/>
  <c r="D25" i="1" s="1"/>
</calcChain>
</file>

<file path=xl/sharedStrings.xml><?xml version="1.0" encoding="utf-8"?>
<sst xmlns="http://schemas.openxmlformats.org/spreadsheetml/2006/main" count="71" uniqueCount="35">
  <si>
    <t>Taxa de Rendimento Mensal ?</t>
  </si>
  <si>
    <t>Dividendos Mensais ?</t>
  </si>
  <si>
    <t>INVESTIMENTO MENSAL</t>
  </si>
  <si>
    <t xml:space="preserve">Patrimônio Acumulado? </t>
  </si>
  <si>
    <t>Por Quantos anos?</t>
  </si>
  <si>
    <t>Quanto Investir Por Mês?</t>
  </si>
  <si>
    <t>CENÁRIO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</si>
  <si>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</si>
  <si>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</si>
  <si>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</si>
  <si>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</si>
  <si>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</si>
  <si>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</si>
  <si>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CONFIGURAÇÕES</t>
  </si>
  <si>
    <t>Rendimento da Carteira</t>
  </si>
  <si>
    <t>Salário</t>
  </si>
  <si>
    <t>PERFIL</t>
  </si>
  <si>
    <t xml:space="preserve">Valor a ser Investido por Mês </t>
  </si>
  <si>
    <t xml:space="preserve">TIPOS DE FII 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</si>
  <si>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</si>
  <si>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</si>
  <si>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</si>
  <si>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</si>
  <si>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</si>
  <si>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</si>
  <si>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</si>
  <si>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Conservador</t>
  </si>
  <si>
    <t>%</t>
  </si>
  <si>
    <t>CHAVE</t>
  </si>
  <si>
    <t>Moderado</t>
  </si>
  <si>
    <t>Agressivo</t>
  </si>
  <si>
    <t>Moderado-TIJOLO</t>
  </si>
  <si>
    <t>HOTELARIAS</t>
  </si>
  <si>
    <t>TIPO DE FII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</si>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</sst>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n">
        <color theme="1" tint="0.499984740745262"/>
      </right>
      <top style="thick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auto="1"/>
      </top>
      <bottom style="thin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ck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auto="1"/>
      </left>
      <right style="thin">
        <color theme="1" tint="0.499984740745262"/>
      </right>
      <top style="thin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ck">
        <color auto="1"/>
      </bottom>
      <diagonal/>
    </border>
    <border>
      <left style="thin">
        <color theme="1" tint="0.499984740745262"/>
      </left>
      <right style="thick">
        <color auto="1"/>
      </right>
      <top style="thin">
        <color theme="1" tint="0.499984740745262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theme="1" tint="0.499984740745262"/>
      </left>
      <right style="thick">
        <color auto="1"/>
      </right>
      <top/>
      <bottom style="thin">
        <color theme="1" tint="0.499984740745262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6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Alignment="1"/>
    <xf numFmtId="166" fontId="0" fillId="4" borderId="4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9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166" fontId="0" fillId="0" borderId="25" xfId="1" applyNumberFormat="1" applyFon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8" fontId="0" fillId="2" borderId="26" xfId="0" applyNumberFormat="1" applyFill="1" applyBorder="1" applyAlignment="1">
      <alignment horizontal="center"/>
    </xf>
    <xf numFmtId="0" fontId="7" fillId="2" borderId="14" xfId="0" applyFont="1" applyFill="1" applyBorder="1" applyAlignment="1">
      <alignment horizontal="left" indent="3"/>
    </xf>
    <xf numFmtId="0" fontId="7" fillId="2" borderId="29" xfId="0" applyFont="1" applyFill="1" applyBorder="1" applyAlignment="1">
      <alignment horizontal="left" indent="3"/>
    </xf>
    <xf numFmtId="0" fontId="7" fillId="2" borderId="17" xfId="0" applyFont="1" applyFill="1" applyBorder="1" applyAlignment="1">
      <alignment horizontal="left" indent="3"/>
    </xf>
    <xf numFmtId="0" fontId="7" fillId="2" borderId="30" xfId="0" applyFont="1" applyFill="1" applyBorder="1" applyAlignment="1">
      <alignment horizontal="left" indent="3"/>
    </xf>
    <xf numFmtId="0" fontId="7" fillId="4" borderId="3" xfId="0" applyFont="1" applyFill="1" applyBorder="1" applyAlignment="1">
      <alignment horizontal="left" indent="3"/>
    </xf>
    <xf numFmtId="0" fontId="7" fillId="4" borderId="5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0" fontId="8" fillId="3" borderId="16" xfId="0" applyFont="1" applyFill="1" applyBorder="1" applyAlignment="1">
      <alignment horizontal="center" vertical="center"/>
    </xf>
    <xf numFmtId="166" fontId="0" fillId="4" borderId="27" xfId="1" applyNumberFormat="1" applyFont="1" applyFill="1" applyBorder="1" applyAlignment="1">
      <alignment horizontal="center"/>
    </xf>
    <xf numFmtId="0" fontId="7" fillId="4" borderId="22" xfId="0" applyFont="1" applyFill="1" applyBorder="1" applyAlignment="1">
      <alignment horizontal="left" indent="3"/>
    </xf>
    <xf numFmtId="0" fontId="7" fillId="4" borderId="18" xfId="0" applyFont="1" applyFill="1" applyBorder="1" applyAlignment="1">
      <alignment horizontal="left" indent="3"/>
    </xf>
    <xf numFmtId="0" fontId="7" fillId="4" borderId="23" xfId="0" applyFont="1" applyFill="1" applyBorder="1" applyAlignment="1">
      <alignment horizontal="left" indent="3"/>
    </xf>
    <xf numFmtId="0" fontId="7" fillId="4" borderId="24" xfId="0" applyFont="1" applyFill="1" applyBorder="1" applyAlignment="1">
      <alignment horizontal="left" indent="3"/>
    </xf>
    <xf numFmtId="0" fontId="7" fillId="4" borderId="21" xfId="0" applyFont="1" applyFill="1" applyBorder="1" applyAlignment="1">
      <alignment horizontal="left" indent="3"/>
    </xf>
    <xf numFmtId="0" fontId="7" fillId="4" borderId="19" xfId="0" applyFont="1" applyFill="1" applyBorder="1" applyAlignment="1">
      <alignment horizontal="left" indent="3"/>
    </xf>
    <xf numFmtId="0" fontId="7" fillId="4" borderId="13" xfId="0" applyFont="1" applyFill="1" applyBorder="1" applyAlignment="1">
      <alignment horizontal="left" indent="3"/>
    </xf>
    <xf numFmtId="0" fontId="7" fillId="4" borderId="28" xfId="0" applyFont="1" applyFill="1" applyBorder="1" applyAlignment="1">
      <alignment horizontal="left" indent="3"/>
    </xf>
    <xf numFmtId="0" fontId="7" fillId="4" borderId="14" xfId="0" applyFont="1" applyFill="1" applyBorder="1" applyAlignment="1">
      <alignment horizontal="left" indent="3"/>
    </xf>
    <xf numFmtId="0" fontId="7" fillId="4" borderId="29" xfId="0" applyFont="1" applyFill="1" applyBorder="1" applyAlignment="1">
      <alignment horizontal="left" indent="3"/>
    </xf>
    <xf numFmtId="166" fontId="0" fillId="0" borderId="31" xfId="1" applyNumberFormat="1" applyFont="1" applyBorder="1" applyAlignment="1">
      <alignment horizontal="center"/>
    </xf>
    <xf numFmtId="166" fontId="0" fillId="2" borderId="27" xfId="0" applyNumberForma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0" applyNumberFormat="1"/>
    <xf numFmtId="166" fontId="0" fillId="0" borderId="0" xfId="0" applyNumberFormat="1" applyAlignment="1">
      <alignment horizontal="center"/>
    </xf>
    <xf numFmtId="166" fontId="0" fillId="4" borderId="32" xfId="0" applyNumberFormat="1" applyFill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33" xfId="0" applyBorder="1"/>
    <xf numFmtId="9" fontId="0" fillId="0" borderId="33" xfId="0" applyNumberFormat="1" applyBorder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5" fillId="7" borderId="0" xfId="3" applyFont="1" applyFill="1"/>
    <xf numFmtId="9" fontId="5" fillId="7" borderId="0" xfId="2" applyFont="1" applyFill="1"/>
    <xf numFmtId="0" fontId="10" fillId="7" borderId="0" xfId="3" applyFont="1" applyFill="1" applyBorder="1" applyAlignment="1">
      <alignment horizontal="left" indent="3"/>
    </xf>
    <xf numFmtId="0" fontId="10" fillId="7" borderId="0" xfId="3" applyFont="1" applyFill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415B-B670-B7E1983D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518583</xdr:colOff>
      <xdr:row>0</xdr:row>
      <xdr:rowOff>0</xdr:rowOff>
    </xdr:from>
    <xdr:to>
      <xdr:col>4</xdr:col>
      <xdr:colOff>31749</xdr:colOff>
      <xdr:row>8</xdr:row>
      <xdr:rowOff>155576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83" y="0"/>
          <a:ext cx="6995583" cy="1679576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41</xdr:row>
      <xdr:rowOff>161925</xdr:rowOff>
    </xdr:from>
    <xdr:to>
      <xdr:col>3</xdr:col>
      <xdr:colOff>28575</xdr:colOff>
      <xdr:row>56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42"/>
  <sheetViews>
    <sheetView showGridLines="0" tabSelected="1" zoomScale="90" zoomScaleNormal="90" workbookViewId="0">
      <selection activeCell="B9" sqref="B9"/>
    </sheetView>
  </sheetViews>
  <sheetFormatPr defaultColWidth="0" defaultRowHeight="15" x14ac:dyDescent="0.25"/>
  <cols>
    <col min="1" max="1" width="9.140625" customWidth="1"/>
    <col min="2" max="2" width="44.42578125" customWidth="1"/>
    <col min="3" max="3" width="42.42578125" customWidth="1"/>
    <col min="4" max="4" width="16.140625" style="12" bestFit="1" customWidth="1"/>
    <col min="5" max="5" width="4.7109375" customWidth="1"/>
    <col min="6" max="6" width="4.42578125" hidden="1" customWidth="1"/>
    <col min="7" max="7" width="4.85546875" hidden="1" customWidth="1"/>
    <col min="8" max="11" width="9.140625" hidden="1" customWidth="1"/>
  </cols>
  <sheetData>
    <row r="10" spans="2:7" ht="15.75" thickBot="1" x14ac:dyDescent="0.3"/>
    <row r="11" spans="2:7" ht="21.75" thickBot="1" x14ac:dyDescent="0.3">
      <c r="B11" s="10" t="s">
        <v>13</v>
      </c>
      <c r="C11" s="13"/>
      <c r="D11" s="11"/>
    </row>
    <row r="12" spans="2:7" ht="15.75" x14ac:dyDescent="0.25">
      <c r="B12" s="31" t="s">
        <v>15</v>
      </c>
      <c r="C12" s="32"/>
      <c r="D12" s="14">
        <v>2000</v>
      </c>
    </row>
    <row r="13" spans="2:7" ht="15.75" x14ac:dyDescent="0.25">
      <c r="B13" s="27" t="s">
        <v>14</v>
      </c>
      <c r="C13" s="28"/>
      <c r="D13" s="15">
        <v>6.0000000000000001E-3</v>
      </c>
    </row>
    <row r="14" spans="2:7" ht="16.5" thickBot="1" x14ac:dyDescent="0.3">
      <c r="B14" s="29" t="s">
        <v>34</v>
      </c>
      <c r="C14" s="30"/>
      <c r="D14" s="26">
        <f>D12*30%</f>
        <v>600</v>
      </c>
    </row>
    <row r="15" spans="2:7" ht="15.75" thickBot="1" x14ac:dyDescent="0.3"/>
    <row r="16" spans="2:7" ht="29.25" customHeight="1" x14ac:dyDescent="0.25">
      <c r="B16" s="8" t="s">
        <v>2</v>
      </c>
      <c r="C16" s="25"/>
      <c r="D16" s="9"/>
      <c r="G16" s="2"/>
    </row>
    <row r="17" spans="1:4" ht="15.75" x14ac:dyDescent="0.25">
      <c r="B17" s="33" t="s">
        <v>5</v>
      </c>
      <c r="C17" s="34"/>
      <c r="D17" s="37">
        <v>200</v>
      </c>
    </row>
    <row r="18" spans="1:4" ht="15.75" x14ac:dyDescent="0.25">
      <c r="B18" s="35" t="s">
        <v>4</v>
      </c>
      <c r="C18" s="36"/>
      <c r="D18" s="16">
        <v>5</v>
      </c>
    </row>
    <row r="19" spans="1:4" ht="15.75" x14ac:dyDescent="0.25">
      <c r="B19" s="35" t="s">
        <v>0</v>
      </c>
      <c r="C19" s="36"/>
      <c r="D19" s="15">
        <v>1.0789999999999999E-2</v>
      </c>
    </row>
    <row r="20" spans="1:4" ht="15.75" x14ac:dyDescent="0.25">
      <c r="B20" s="18" t="s">
        <v>3</v>
      </c>
      <c r="C20" s="19"/>
      <c r="D20" s="17">
        <f>FV(Taxa_Mensal,Qtd_Anos*12,Aporte*-1)</f>
        <v>16755.382799697527</v>
      </c>
    </row>
    <row r="21" spans="1:4" ht="16.5" thickBot="1" x14ac:dyDescent="0.3">
      <c r="B21" s="20" t="s">
        <v>1</v>
      </c>
      <c r="C21" s="21"/>
      <c r="D21" s="38">
        <f>Patrimonio*Rendimento_Carteira</f>
        <v>100.53229679818516</v>
      </c>
    </row>
    <row r="23" spans="1:4" ht="15.75" thickBot="1" x14ac:dyDescent="0.3"/>
    <row r="24" spans="1:4" ht="23.25" customHeight="1" thickBot="1" x14ac:dyDescent="0.3">
      <c r="B24" s="8" t="s">
        <v>6</v>
      </c>
      <c r="C24" s="9"/>
      <c r="D24" s="43" t="s">
        <v>7</v>
      </c>
    </row>
    <row r="25" spans="1:4" ht="16.5" thickTop="1" x14ac:dyDescent="0.25">
      <c r="A25" s="1">
        <v>2</v>
      </c>
      <c r="B25" s="22" t="s">
        <v>8</v>
      </c>
      <c r="C25" s="3">
        <f>FV($D$19,$A25*12,$D$17*-1)</f>
        <v>5445.5254595290435</v>
      </c>
      <c r="D25" s="42">
        <f>C25*Rendimento_Carteira</f>
        <v>32.673152757174265</v>
      </c>
    </row>
    <row r="26" spans="1:4" ht="15.75" x14ac:dyDescent="0.25">
      <c r="A26" s="1">
        <v>5</v>
      </c>
      <c r="B26" s="23" t="s">
        <v>9</v>
      </c>
      <c r="C26" s="4">
        <f>FV($D$19,$A26*12,$D$17*-1)</f>
        <v>16755.382799697527</v>
      </c>
      <c r="D26" s="5">
        <f>C26*Rendimento_Carteira</f>
        <v>100.53229679818516</v>
      </c>
    </row>
    <row r="27" spans="1:4" ht="15.75" x14ac:dyDescent="0.25">
      <c r="A27" s="1">
        <v>10</v>
      </c>
      <c r="B27" s="23" t="s">
        <v>10</v>
      </c>
      <c r="C27" s="4">
        <f>FV($D$19,$A27*12,$D$17*-1)</f>
        <v>48656.842506034438</v>
      </c>
      <c r="D27" s="5">
        <f>C27*Rendimento_Carteira</f>
        <v>291.94105503620665</v>
      </c>
    </row>
    <row r="28" spans="1:4" ht="15.75" x14ac:dyDescent="0.25">
      <c r="A28" s="1">
        <v>20</v>
      </c>
      <c r="B28" s="23" t="s">
        <v>11</v>
      </c>
      <c r="C28" s="4">
        <f>FV($D$19,$A28*12,$D$17*-1)</f>
        <v>225039.68001941612</v>
      </c>
      <c r="D28" s="5">
        <f>C28*Rendimento_Carteira</f>
        <v>1350.2380801164968</v>
      </c>
    </row>
    <row r="29" spans="1:4" ht="16.5" thickBot="1" x14ac:dyDescent="0.3">
      <c r="A29" s="1">
        <v>30</v>
      </c>
      <c r="B29" s="24" t="s">
        <v>12</v>
      </c>
      <c r="C29" s="6">
        <f>FV($D$19,$A29*12,$D$17*-1)</f>
        <v>864433.93100094295</v>
      </c>
      <c r="D29" s="7">
        <f>C29*Rendimento_Carteira</f>
        <v>5186.6035860056581</v>
      </c>
    </row>
    <row r="30" spans="1:4" ht="15.75" thickTop="1" x14ac:dyDescent="0.25"/>
    <row r="32" spans="1:4" ht="18.75" x14ac:dyDescent="0.3">
      <c r="B32" s="51" t="s">
        <v>16</v>
      </c>
      <c r="C32" s="52" t="s">
        <v>26</v>
      </c>
      <c r="D32" s="52"/>
    </row>
    <row r="33" spans="2:4" x14ac:dyDescent="0.25">
      <c r="B33" t="s">
        <v>17</v>
      </c>
      <c r="C33" s="39">
        <f>Aporte</f>
        <v>200</v>
      </c>
    </row>
    <row r="35" spans="2:4" x14ac:dyDescent="0.25">
      <c r="B35" s="44" t="s">
        <v>18</v>
      </c>
      <c r="C35" s="44" t="s">
        <v>19</v>
      </c>
      <c r="D35" s="44" t="s">
        <v>20</v>
      </c>
    </row>
    <row r="36" spans="2:4" x14ac:dyDescent="0.25">
      <c r="B36" t="s">
        <v>21</v>
      </c>
      <c r="C36" s="40">
        <f>VLOOKUP($C$32&amp;"-"&amp;B36,DADOS!$A:$D,4,FALSE)</f>
        <v>0.3</v>
      </c>
      <c r="D36" s="41">
        <f>C36*$C$33</f>
        <v>60</v>
      </c>
    </row>
    <row r="37" spans="2:4" x14ac:dyDescent="0.25">
      <c r="B37" t="s">
        <v>22</v>
      </c>
      <c r="C37" s="40">
        <f>VLOOKUP($C$32&amp;"-"&amp;B37,DADOS!$A:$D,4,FALSE)</f>
        <v>0.5</v>
      </c>
      <c r="D37" s="41">
        <f t="shared" ref="D37:D41" si="0">C37*$C$33</f>
        <v>100</v>
      </c>
    </row>
    <row r="38" spans="2:4" x14ac:dyDescent="0.25">
      <c r="B38" t="s">
        <v>23</v>
      </c>
      <c r="C38" s="40">
        <f>VLOOKUP($C$32&amp;"-"&amp;B38,DADOS!$A:$D,4,FALSE)</f>
        <v>0.1</v>
      </c>
      <c r="D38" s="41">
        <f t="shared" si="0"/>
        <v>20</v>
      </c>
    </row>
    <row r="39" spans="2:4" x14ac:dyDescent="0.25">
      <c r="B39" t="s">
        <v>24</v>
      </c>
      <c r="C39" s="40">
        <f>VLOOKUP($C$32&amp;"-"&amp;B39,DADOS!$A:$D,4,FALSE)</f>
        <v>0.1</v>
      </c>
      <c r="D39" s="41">
        <f t="shared" si="0"/>
        <v>20</v>
      </c>
    </row>
    <row r="40" spans="2:4" x14ac:dyDescent="0.25">
      <c r="B40" t="s">
        <v>25</v>
      </c>
      <c r="C40" s="40">
        <f>VLOOKUP($C$32&amp;"-"&amp;B40,DADOS!$A:$D,4,FALSE)</f>
        <v>0</v>
      </c>
      <c r="D40" s="41">
        <f t="shared" si="0"/>
        <v>0</v>
      </c>
    </row>
    <row r="41" spans="2:4" x14ac:dyDescent="0.25">
      <c r="B41" t="s">
        <v>32</v>
      </c>
      <c r="C41" s="40">
        <f>VLOOKUP($C$32&amp;"-"&amp;B41,DADOS!$A:$D,4,FALSE)</f>
        <v>0</v>
      </c>
      <c r="D41" s="41">
        <f t="shared" si="0"/>
        <v>0</v>
      </c>
    </row>
    <row r="42" spans="2:4" x14ac:dyDescent="0.25">
      <c r="D42" s="41"/>
    </row>
  </sheetData>
  <mergeCells count="11">
    <mergeCell ref="B24:C24"/>
    <mergeCell ref="B17:C17"/>
    <mergeCell ref="B18:C18"/>
    <mergeCell ref="B19:C19"/>
    <mergeCell ref="B20:C20"/>
    <mergeCell ref="B21:C21"/>
    <mergeCell ref="B12:C12"/>
    <mergeCell ref="B13:C13"/>
    <mergeCell ref="B14:C14"/>
    <mergeCell ref="B11:D11"/>
    <mergeCell ref="B16:D16"/>
  </mergeCells>
  <dataValidations count="1">
    <dataValidation type="list" allowBlank="1" showInputMessage="1" showErrorMessage="1" sqref="C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G4" sqref="G4:H4"/>
    </sheetView>
  </sheetViews>
  <sheetFormatPr defaultRowHeight="15" x14ac:dyDescent="0.25"/>
  <cols>
    <col min="1" max="1" width="31.28515625" bestFit="1" customWidth="1"/>
    <col min="2" max="2" width="16.42578125" customWidth="1"/>
    <col min="3" max="3" width="19" bestFit="1" customWidth="1"/>
    <col min="7" max="7" width="17" bestFit="1" customWidth="1"/>
  </cols>
  <sheetData>
    <row r="2" spans="1:8" x14ac:dyDescent="0.25">
      <c r="A2" s="48" t="s">
        <v>28</v>
      </c>
      <c r="B2" s="47" t="s">
        <v>16</v>
      </c>
      <c r="C2" s="47" t="s">
        <v>33</v>
      </c>
      <c r="D2" s="47" t="s">
        <v>27</v>
      </c>
    </row>
    <row r="3" spans="1:8" x14ac:dyDescent="0.25">
      <c r="A3" t="str">
        <f>B3&amp;"-"&amp;C3</f>
        <v>Conservador-PAPEL</v>
      </c>
      <c r="B3" t="s">
        <v>26</v>
      </c>
      <c r="C3" t="s">
        <v>21</v>
      </c>
      <c r="D3" s="40">
        <v>0.3</v>
      </c>
      <c r="H3" t="s">
        <v>27</v>
      </c>
    </row>
    <row r="4" spans="1:8" x14ac:dyDescent="0.25">
      <c r="A4" t="str">
        <f t="shared" ref="A4:A20" si="0">B4&amp;"-"&amp;C4</f>
        <v>Conservador-TIJOLO</v>
      </c>
      <c r="B4" t="s">
        <v>26</v>
      </c>
      <c r="C4" t="s">
        <v>22</v>
      </c>
      <c r="D4" s="40">
        <v>0.5</v>
      </c>
      <c r="G4" s="49" t="s">
        <v>31</v>
      </c>
      <c r="H4" s="50">
        <f>VLOOKUP(G4,$A:$D,4,FALSE)</f>
        <v>0.35</v>
      </c>
    </row>
    <row r="5" spans="1:8" x14ac:dyDescent="0.25">
      <c r="A5" t="str">
        <f t="shared" si="0"/>
        <v>Conservador-HÍBRIDOS</v>
      </c>
      <c r="B5" t="s">
        <v>26</v>
      </c>
      <c r="C5" t="s">
        <v>23</v>
      </c>
      <c r="D5" s="40">
        <v>0.1</v>
      </c>
    </row>
    <row r="6" spans="1:8" x14ac:dyDescent="0.25">
      <c r="A6" t="str">
        <f t="shared" si="0"/>
        <v>Conservador-FOFS</v>
      </c>
      <c r="B6" t="s">
        <v>26</v>
      </c>
      <c r="C6" t="s">
        <v>24</v>
      </c>
      <c r="D6" s="40">
        <v>0.1</v>
      </c>
    </row>
    <row r="7" spans="1:8" x14ac:dyDescent="0.25">
      <c r="A7" t="str">
        <f t="shared" si="0"/>
        <v>Conservador-DESENVOLVIMENTO</v>
      </c>
      <c r="B7" t="s">
        <v>26</v>
      </c>
      <c r="C7" t="s">
        <v>25</v>
      </c>
      <c r="D7" s="40">
        <v>0</v>
      </c>
    </row>
    <row r="8" spans="1:8" ht="15.75" thickBot="1" x14ac:dyDescent="0.3">
      <c r="A8" s="45" t="str">
        <f t="shared" si="0"/>
        <v>Conservador-HOTELARIAS</v>
      </c>
      <c r="B8" s="45" t="s">
        <v>26</v>
      </c>
      <c r="C8" s="45" t="s">
        <v>32</v>
      </c>
      <c r="D8" s="46">
        <v>0</v>
      </c>
    </row>
    <row r="9" spans="1:8" ht="15.75" thickTop="1" x14ac:dyDescent="0.25">
      <c r="A9" t="str">
        <f t="shared" si="0"/>
        <v>Moderado-PAPEL</v>
      </c>
      <c r="B9" t="s">
        <v>29</v>
      </c>
      <c r="C9" t="s">
        <v>21</v>
      </c>
      <c r="D9" s="40">
        <v>0.32</v>
      </c>
    </row>
    <row r="10" spans="1:8" x14ac:dyDescent="0.25">
      <c r="A10" t="str">
        <f t="shared" si="0"/>
        <v>Moderado-TIJOLO</v>
      </c>
      <c r="B10" t="s">
        <v>29</v>
      </c>
      <c r="C10" t="s">
        <v>22</v>
      </c>
      <c r="D10" s="40">
        <v>0.35</v>
      </c>
    </row>
    <row r="11" spans="1:8" x14ac:dyDescent="0.25">
      <c r="A11" t="str">
        <f t="shared" si="0"/>
        <v>Moderado-HÍBRIDOS</v>
      </c>
      <c r="B11" t="s">
        <v>29</v>
      </c>
      <c r="C11" t="s">
        <v>23</v>
      </c>
      <c r="D11" s="40">
        <v>0.08</v>
      </c>
    </row>
    <row r="12" spans="1:8" x14ac:dyDescent="0.25">
      <c r="A12" t="str">
        <f t="shared" si="0"/>
        <v>Moderado-FOFS</v>
      </c>
      <c r="B12" t="s">
        <v>29</v>
      </c>
      <c r="C12" t="s">
        <v>24</v>
      </c>
      <c r="D12" s="40">
        <v>0.05</v>
      </c>
    </row>
    <row r="13" spans="1:8" x14ac:dyDescent="0.25">
      <c r="A13" t="str">
        <f t="shared" si="0"/>
        <v>Moderado-DESENVOLVIMENTO</v>
      </c>
      <c r="B13" t="s">
        <v>29</v>
      </c>
      <c r="C13" t="s">
        <v>25</v>
      </c>
      <c r="D13" s="40">
        <v>0.1</v>
      </c>
    </row>
    <row r="14" spans="1:8" ht="15.75" thickBot="1" x14ac:dyDescent="0.3">
      <c r="A14" s="45" t="str">
        <f t="shared" si="0"/>
        <v>Moderado-HOTELARIAS</v>
      </c>
      <c r="B14" s="45" t="s">
        <v>29</v>
      </c>
      <c r="C14" s="45" t="s">
        <v>32</v>
      </c>
      <c r="D14" s="46">
        <v>0.1</v>
      </c>
    </row>
    <row r="15" spans="1:8" ht="15.75" thickTop="1" x14ac:dyDescent="0.25">
      <c r="A15" t="str">
        <f t="shared" si="0"/>
        <v>Agressivo-PAPEL</v>
      </c>
      <c r="B15" t="s">
        <v>30</v>
      </c>
      <c r="C15" t="s">
        <v>21</v>
      </c>
      <c r="D15" s="40">
        <v>0.5</v>
      </c>
    </row>
    <row r="16" spans="1:8" x14ac:dyDescent="0.25">
      <c r="A16" t="str">
        <f t="shared" si="0"/>
        <v>Agressivo-TIJOLO</v>
      </c>
      <c r="B16" t="s">
        <v>30</v>
      </c>
      <c r="C16" t="s">
        <v>22</v>
      </c>
      <c r="D16" s="40">
        <v>0.1</v>
      </c>
    </row>
    <row r="17" spans="1:4" x14ac:dyDescent="0.25">
      <c r="A17" t="str">
        <f t="shared" si="0"/>
        <v>Agressivo-HÍBRIDOS</v>
      </c>
      <c r="B17" t="s">
        <v>30</v>
      </c>
      <c r="C17" t="s">
        <v>23</v>
      </c>
      <c r="D17" s="40">
        <v>0.05</v>
      </c>
    </row>
    <row r="18" spans="1:4" x14ac:dyDescent="0.25">
      <c r="A18" t="str">
        <f t="shared" si="0"/>
        <v>Agressivo-FOFS</v>
      </c>
      <c r="B18" t="s">
        <v>30</v>
      </c>
      <c r="C18" t="s">
        <v>24</v>
      </c>
      <c r="D18" s="40">
        <v>0.05</v>
      </c>
    </row>
    <row r="19" spans="1:4" x14ac:dyDescent="0.25">
      <c r="A19" t="str">
        <f t="shared" si="0"/>
        <v>Agressivo-DESENVOLVIMENTO</v>
      </c>
      <c r="B19" t="s">
        <v>30</v>
      </c>
      <c r="C19" t="s">
        <v>25</v>
      </c>
      <c r="D19" s="40">
        <v>0.2</v>
      </c>
    </row>
    <row r="20" spans="1:4" x14ac:dyDescent="0.25">
      <c r="A20" t="str">
        <f t="shared" si="0"/>
        <v>Agressivo-HOTELARIAS</v>
      </c>
      <c r="B20" t="s">
        <v>30</v>
      </c>
      <c r="C20" t="s">
        <v>32</v>
      </c>
      <c r="D20" s="40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DADOS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2025-06-17T19:34:55Z</dcterms:created>
  <dcterms:modified xsi:type="dcterms:W3CDTF">2025-06-19T16:28:18Z</dcterms:modified>
</cp:coreProperties>
</file>