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ERE2024\envio 3er Envio\"/>
    </mc:Choice>
  </mc:AlternateContent>
  <xr:revisionPtr revIDLastSave="0" documentId="13_ncr:1_{09D036D8-4037-4ED2-A535-5576F116F8D2}" xr6:coauthVersionLast="47" xr6:coauthVersionMax="47" xr10:uidLastSave="{00000000-0000-0000-0000-000000000000}"/>
  <bookViews>
    <workbookView showSheetTabs="0" xWindow="-110" yWindow="-110" windowWidth="19420" windowHeight="10300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U2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Q2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AA25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BC32" i="47" l="1"/>
  <c r="AB32" i="47" s="1"/>
  <c r="BD42" i="50"/>
  <c r="AC42" i="50" s="1"/>
  <c r="BC36" i="47"/>
  <c r="AB36" i="47" s="1"/>
  <c r="BD31" i="47"/>
  <c r="AC31" i="47" s="1"/>
  <c r="BD22" i="50"/>
  <c r="AC22" i="50" s="1"/>
  <c r="AA47" i="47"/>
  <c r="AA22" i="50"/>
  <c r="AA52" i="47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N41" i="44"/>
  <c r="T40" i="44"/>
  <c r="L39" i="44"/>
  <c r="L38" i="44"/>
  <c r="T36" i="44"/>
  <c r="N33" i="44"/>
  <c r="T32" i="44"/>
  <c r="T31" i="44"/>
  <c r="L31" i="44"/>
  <c r="T29" i="44"/>
  <c r="L28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AM48" i="41"/>
  <c r="L48" i="41" s="1"/>
  <c r="AL48" i="41"/>
  <c r="K48" i="41" s="1"/>
  <c r="AK48" i="41"/>
  <c r="J48" i="41" s="1"/>
  <c r="AJ48" i="4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M48" i="41"/>
  <c r="I48" i="41"/>
  <c r="X46" i="41"/>
  <c r="Q40" i="41"/>
  <c r="J40" i="41"/>
  <c r="H39" i="41"/>
  <c r="Q36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9" i="38"/>
  <c r="P46" i="38"/>
  <c r="X44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X53" i="35"/>
  <c r="H51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2" i="32"/>
  <c r="N50" i="32"/>
  <c r="N47" i="32"/>
  <c r="V46" i="32"/>
  <c r="R41" i="32"/>
  <c r="N34" i="32"/>
  <c r="V32" i="32"/>
  <c r="V27" i="32"/>
  <c r="N25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Z48" i="29"/>
  <c r="R46" i="29"/>
  <c r="Z3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N42" i="26"/>
  <c r="N31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C21" i="32" s="1"/>
  <c r="AB21" i="32" s="1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B30" i="32"/>
  <c r="BD30" i="32" s="1"/>
  <c r="AC30" i="32" s="1"/>
  <c r="BB32" i="32"/>
  <c r="BD32" i="32" s="1"/>
  <c r="AC32" i="32" s="1"/>
  <c r="BB33" i="32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AA23" i="38" s="1"/>
  <c r="BB24" i="38"/>
  <c r="G25" i="38"/>
  <c r="BB25" i="38"/>
  <c r="BD25" i="38" s="1"/>
  <c r="AC25" i="38" s="1"/>
  <c r="BB26" i="38"/>
  <c r="BB27" i="38"/>
  <c r="BD27" i="38" s="1"/>
  <c r="AC27" i="38" s="1"/>
  <c r="BB28" i="38"/>
  <c r="BD28" i="38" s="1"/>
  <c r="BB29" i="38"/>
  <c r="BC29" i="38" s="1"/>
  <c r="AB29" i="38" s="1"/>
  <c r="BB30" i="38"/>
  <c r="AA30" i="38" s="1"/>
  <c r="BB31" i="38"/>
  <c r="BB32" i="38"/>
  <c r="BC32" i="38" s="1"/>
  <c r="AB32" i="38" s="1"/>
  <c r="BB33" i="38"/>
  <c r="BD33" i="38" s="1"/>
  <c r="AC33" i="38" s="1"/>
  <c r="BB34" i="38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G43" i="38"/>
  <c r="BB43" i="38"/>
  <c r="AA43" i="38" s="1"/>
  <c r="BB44" i="38"/>
  <c r="BD44" i="38" s="1"/>
  <c r="AC44" i="38" s="1"/>
  <c r="BB45" i="38"/>
  <c r="BB46" i="38"/>
  <c r="BB47" i="38"/>
  <c r="BB48" i="38"/>
  <c r="BD48" i="38" s="1"/>
  <c r="AC48" i="38" s="1"/>
  <c r="BB49" i="38"/>
  <c r="BB50" i="38"/>
  <c r="BC50" i="38" s="1"/>
  <c r="AB50" i="38" s="1"/>
  <c r="BB51" i="38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AA27" i="29" s="1"/>
  <c r="BB28" i="29"/>
  <c r="G29" i="29"/>
  <c r="BB29" i="29"/>
  <c r="AA29" i="29" s="1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BB46" i="29"/>
  <c r="G47" i="29"/>
  <c r="BB47" i="29"/>
  <c r="BE47" i="29" s="1"/>
  <c r="AD47" i="29" s="1"/>
  <c r="BB48" i="29"/>
  <c r="AA48" i="29" s="1"/>
  <c r="BB49" i="29"/>
  <c r="AA49" i="29" s="1"/>
  <c r="BB50" i="29"/>
  <c r="BB51" i="29"/>
  <c r="AA51" i="29" s="1"/>
  <c r="BB52" i="29"/>
  <c r="BD52" i="29" s="1"/>
  <c r="AC52" i="29" s="1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BB32" i="41"/>
  <c r="AA32" i="41" s="1"/>
  <c r="BB33" i="41"/>
  <c r="BD33" i="41" s="1"/>
  <c r="AC33" i="41" s="1"/>
  <c r="G34" i="41"/>
  <c r="BB34" i="41"/>
  <c r="BC34" i="41" s="1"/>
  <c r="AB34" i="41" s="1"/>
  <c r="BB35" i="41"/>
  <c r="AA35" i="41" s="1"/>
  <c r="BB36" i="4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D42" i="41" s="1"/>
  <c r="AC42" i="41" s="1"/>
  <c r="BB43" i="41"/>
  <c r="AA43" i="41" s="1"/>
  <c r="BB44" i="41"/>
  <c r="BD44" i="41" s="1"/>
  <c r="AC44" i="41" s="1"/>
  <c r="BB45" i="41"/>
  <c r="BD45" i="41" s="1"/>
  <c r="AC45" i="41" s="1"/>
  <c r="G46" i="41"/>
  <c r="BB46" i="41"/>
  <c r="BD46" i="41" s="1"/>
  <c r="AC46" i="41" s="1"/>
  <c r="BB47" i="4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G21" i="44"/>
  <c r="BB21" i="44"/>
  <c r="BC21" i="44" s="1"/>
  <c r="AB21" i="44" s="1"/>
  <c r="BB22" i="44"/>
  <c r="AA22" i="44" s="1"/>
  <c r="BB23" i="44"/>
  <c r="BC23" i="44" s="1"/>
  <c r="AB23" i="44" s="1"/>
  <c r="BB24" i="44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D42" i="44" s="1"/>
  <c r="AC42" i="44" s="1"/>
  <c r="BB43" i="44"/>
  <c r="BB44" i="44"/>
  <c r="BD44" i="44" s="1"/>
  <c r="AC44" i="44" s="1"/>
  <c r="BB45" i="44"/>
  <c r="BD45" i="44" s="1"/>
  <c r="AC45" i="44" s="1"/>
  <c r="BB46" i="44"/>
  <c r="BC46" i="44" s="1"/>
  <c r="AB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C31" i="35" s="1"/>
  <c r="AB31" i="35" s="1"/>
  <c r="BB32" i="35"/>
  <c r="BD32" i="35" s="1"/>
  <c r="AC32" i="35" s="1"/>
  <c r="G33" i="35"/>
  <c r="BB33" i="35"/>
  <c r="BC33" i="35" s="1"/>
  <c r="AB33" i="35" s="1"/>
  <c r="BB34" i="35"/>
  <c r="BB35" i="35"/>
  <c r="AA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BD42" i="35" s="1"/>
  <c r="AC42" i="35" s="1"/>
  <c r="BB43" i="35"/>
  <c r="BC43" i="35" s="1"/>
  <c r="AB43" i="35" s="1"/>
  <c r="BB44" i="35"/>
  <c r="BB45" i="35"/>
  <c r="BD45" i="35" s="1"/>
  <c r="AC45" i="35" s="1"/>
  <c r="BB46" i="35"/>
  <c r="BC46" i="35" s="1"/>
  <c r="AB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C50" i="35" s="1"/>
  <c r="AB50" i="35" s="1"/>
  <c r="BB51" i="35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BD46" i="44"/>
  <c r="AC46" i="44" s="1"/>
  <c r="G43" i="29"/>
  <c r="G51" i="29"/>
  <c r="G24" i="29"/>
  <c r="J46" i="41"/>
  <c r="BD47" i="32"/>
  <c r="AC47" i="32" s="1"/>
  <c r="G49" i="44"/>
  <c r="G45" i="44"/>
  <c r="I48" i="29"/>
  <c r="I52" i="29"/>
  <c r="I35" i="29"/>
  <c r="BD24" i="38"/>
  <c r="AC24" i="38" s="1"/>
  <c r="I31" i="32"/>
  <c r="I23" i="32"/>
  <c r="I51" i="32"/>
  <c r="I52" i="32"/>
  <c r="I47" i="32"/>
  <c r="BD26" i="38"/>
  <c r="AC26" i="38" s="1"/>
  <c r="AA31" i="38"/>
  <c r="BD34" i="38"/>
  <c r="AC34" i="38" s="1"/>
  <c r="BD39" i="38"/>
  <c r="AC39" i="38" s="1"/>
  <c r="BD42" i="38"/>
  <c r="AC42" i="38" s="1"/>
  <c r="BC45" i="38"/>
  <c r="AB45" i="38" s="1"/>
  <c r="AA46" i="38"/>
  <c r="BD47" i="38"/>
  <c r="AC47" i="38" s="1"/>
  <c r="BC49" i="38"/>
  <c r="AB49" i="38" s="1"/>
  <c r="BD26" i="32"/>
  <c r="AC26" i="32" s="1"/>
  <c r="BC29" i="32"/>
  <c r="AB29" i="32" s="1"/>
  <c r="BD35" i="32"/>
  <c r="AC35" i="32" s="1"/>
  <c r="BC40" i="32"/>
  <c r="AB40" i="32" s="1"/>
  <c r="AA41" i="32"/>
  <c r="BD44" i="32"/>
  <c r="AC44" i="32" s="1"/>
  <c r="AA24" i="35"/>
  <c r="BD34" i="35"/>
  <c r="AC34" i="35" s="1"/>
  <c r="BC51" i="35"/>
  <c r="AB51" i="35" s="1"/>
  <c r="H26" i="35"/>
  <c r="BC23" i="29"/>
  <c r="AB23" i="29" s="1"/>
  <c r="AA37" i="29"/>
  <c r="G19" i="32"/>
  <c r="G27" i="32"/>
  <c r="G37" i="35"/>
  <c r="G45" i="35"/>
  <c r="G29" i="38"/>
  <c r="G21" i="35"/>
  <c r="G29" i="35"/>
  <c r="G41" i="35"/>
  <c r="G23" i="38"/>
  <c r="G47" i="38"/>
  <c r="BC51" i="38"/>
  <c r="AB51" i="38" s="1"/>
  <c r="G51" i="38"/>
  <c r="G35" i="38"/>
  <c r="AA21" i="44"/>
  <c r="H50" i="41"/>
  <c r="I25" i="44"/>
  <c r="I33" i="44"/>
  <c r="BC20" i="44"/>
  <c r="AB20" i="44" s="1"/>
  <c r="AA24" i="44"/>
  <c r="BD30" i="44"/>
  <c r="AC30" i="44" s="1"/>
  <c r="AA38" i="44"/>
  <c r="BD43" i="44"/>
  <c r="AC43" i="44" s="1"/>
  <c r="BC36" i="41"/>
  <c r="AB36" i="41" s="1"/>
  <c r="BD47" i="41"/>
  <c r="AC47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23" i="44"/>
  <c r="AC23" i="44" s="1"/>
  <c r="AA45" i="44"/>
  <c r="AA46" i="44"/>
  <c r="BE51" i="44"/>
  <c r="AD51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AA30" i="41"/>
  <c r="AA31" i="41"/>
  <c r="BC32" i="41"/>
  <c r="AB32" i="41" s="1"/>
  <c r="AA34" i="41"/>
  <c r="BD36" i="41"/>
  <c r="AC36" i="41" s="1"/>
  <c r="BC38" i="41"/>
  <c r="AB38" i="41" s="1"/>
  <c r="BC43" i="41"/>
  <c r="AB43" i="41" s="1"/>
  <c r="BE45" i="41"/>
  <c r="AD45" i="41" s="1"/>
  <c r="AA45" i="41"/>
  <c r="BD50" i="41"/>
  <c r="AC50" i="41" s="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C42" i="38"/>
  <c r="AB42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BD25" i="35"/>
  <c r="AC25" i="35" s="1"/>
  <c r="AA29" i="35"/>
  <c r="BC34" i="35"/>
  <c r="AB34" i="35" s="1"/>
  <c r="BD35" i="35"/>
  <c r="AC35" i="35" s="1"/>
  <c r="AA38" i="35"/>
  <c r="AA43" i="35"/>
  <c r="BD44" i="35"/>
  <c r="AC44" i="35" s="1"/>
  <c r="BC44" i="35"/>
  <c r="AB44" i="35" s="1"/>
  <c r="AA44" i="35"/>
  <c r="AA47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AA33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5" i="29"/>
  <c r="AA46" i="29"/>
  <c r="AA50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C27" i="29"/>
  <c r="AB27" i="29" s="1"/>
  <c r="BE28" i="29"/>
  <c r="AD28" i="29" s="1"/>
  <c r="BD28" i="29"/>
  <c r="AC28" i="29" s="1"/>
  <c r="BC28" i="29"/>
  <c r="AB28" i="29" s="1"/>
  <c r="AA28" i="29"/>
  <c r="BD29" i="29"/>
  <c r="AC29" i="29" s="1"/>
  <c r="BC29" i="29"/>
  <c r="AB29" i="29" s="1"/>
  <c r="BC21" i="29"/>
  <c r="AB21" i="29" s="1"/>
  <c r="AA21" i="29"/>
  <c r="BD21" i="29"/>
  <c r="AC21" i="29" s="1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AA38" i="29"/>
  <c r="BD44" i="29"/>
  <c r="AC44" i="29" s="1"/>
  <c r="BC44" i="29"/>
  <c r="AB44" i="29" s="1"/>
  <c r="AA44" i="29"/>
  <c r="BD48" i="29"/>
  <c r="AC48" i="29" s="1"/>
  <c r="BC48" i="29"/>
  <c r="AB48" i="29" s="1"/>
  <c r="BC52" i="29"/>
  <c r="AB52" i="29" s="1"/>
  <c r="AA52" i="29"/>
  <c r="H5" i="29"/>
  <c r="G31" i="29"/>
  <c r="BD37" i="29"/>
  <c r="AC37" i="29" s="1"/>
  <c r="BC37" i="29"/>
  <c r="AB37" i="29" s="1"/>
  <c r="BE39" i="29"/>
  <c r="AD39" i="29" s="1"/>
  <c r="BD39" i="29"/>
  <c r="AC39" i="29" s="1"/>
  <c r="BC39" i="29"/>
  <c r="AB39" i="29" s="1"/>
  <c r="BD41" i="29"/>
  <c r="AC41" i="29" s="1"/>
  <c r="BD43" i="29"/>
  <c r="AC43" i="29" s="1"/>
  <c r="BC43" i="29"/>
  <c r="AB43" i="29" s="1"/>
  <c r="BD51" i="29"/>
  <c r="AC51" i="29" s="1"/>
  <c r="BC51" i="29"/>
  <c r="AB51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D27" i="29" l="1"/>
  <c r="AC27" i="29" s="1"/>
  <c r="BD31" i="35"/>
  <c r="AC31" i="35" s="1"/>
  <c r="BC23" i="35"/>
  <c r="AB23" i="35" s="1"/>
  <c r="AA46" i="41"/>
  <c r="BC40" i="41"/>
  <c r="AB40" i="41" s="1"/>
  <c r="BD22" i="44"/>
  <c r="AC22" i="44" s="1"/>
  <c r="BD30" i="41"/>
  <c r="AC30" i="41" s="1"/>
  <c r="BD46" i="35"/>
  <c r="AC46" i="35" s="1"/>
  <c r="BD53" i="29"/>
  <c r="AC53" i="29" s="1"/>
  <c r="BC38" i="29"/>
  <c r="AB38" i="29" s="1"/>
  <c r="AA20" i="29"/>
  <c r="BE29" i="29"/>
  <c r="AD29" i="29" s="1"/>
  <c r="BE27" i="29"/>
  <c r="AD27" i="29" s="1"/>
  <c r="BC42" i="35"/>
  <c r="AB42" i="35" s="1"/>
  <c r="BC37" i="35"/>
  <c r="AB37" i="35" s="1"/>
  <c r="AA30" i="35"/>
  <c r="BD23" i="35"/>
  <c r="AC23" i="35" s="1"/>
  <c r="BD40" i="38"/>
  <c r="AC40" i="38" s="1"/>
  <c r="AA48" i="44"/>
  <c r="BC28" i="44"/>
  <c r="AB28" i="44" s="1"/>
  <c r="BC52" i="44"/>
  <c r="AB52" i="44" s="1"/>
  <c r="AA42" i="35"/>
  <c r="BC37" i="38"/>
  <c r="AB37" i="38" s="1"/>
  <c r="BC38" i="35"/>
  <c r="AB38" i="35" s="1"/>
  <c r="BE49" i="44"/>
  <c r="AD49" i="44" s="1"/>
  <c r="BE45" i="44"/>
  <c r="AD45" i="44" s="1"/>
  <c r="BC41" i="29"/>
  <c r="AB41" i="29" s="1"/>
  <c r="AA17" i="32"/>
  <c r="BC37" i="41"/>
  <c r="AB37" i="41" s="1"/>
  <c r="BD28" i="44"/>
  <c r="AC28" i="44" s="1"/>
  <c r="BD50" i="35"/>
  <c r="AC50" i="35" s="1"/>
  <c r="BD34" i="41"/>
  <c r="AC34" i="41" s="1"/>
  <c r="AA42" i="44"/>
  <c r="BC32" i="35"/>
  <c r="AB32" i="35" s="1"/>
  <c r="BD26" i="35"/>
  <c r="AC26" i="35" s="1"/>
  <c r="BC35" i="35"/>
  <c r="AB35" i="35" s="1"/>
  <c r="AA50" i="35"/>
  <c r="BD37" i="44"/>
  <c r="AC37" i="44" s="1"/>
  <c r="AA44" i="44"/>
  <c r="BD52" i="44"/>
  <c r="AC52" i="44" s="1"/>
  <c r="AA44" i="41"/>
  <c r="BE48" i="44"/>
  <c r="AD48" i="44" s="1"/>
  <c r="AA36" i="44"/>
  <c r="AA23" i="44"/>
  <c r="BC42" i="41"/>
  <c r="AB42" i="41" s="1"/>
  <c r="AA34" i="44"/>
  <c r="BD34" i="44"/>
  <c r="AC34" i="44" s="1"/>
  <c r="AA50" i="44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<sst xmlns="http://schemas.openxmlformats.org/spreadsheetml/2006/main" count="3463" uniqueCount="674">
  <si>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</si>
  <si>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</si>
  <si>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</si>
  <si>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</si>
  <si>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</si>
  <si>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</si>
  <si>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</si>
  <si>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</si>
  <si>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</si>
  <si>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</si>
  <si>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</si>
  <si>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</si>
  <si>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</si>
  <si>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</si>
  <si>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</si>
  <si>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</si>
  <si>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</si>
  <si>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</si>
  <si>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</si>
  <si>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</si>
  <si>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</si>
  <si>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</si>
  <si>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</si>
  <si>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</si>
  <si>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</si>
  <si>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</si>
  <si>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</si>
  <si>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</si>
  <si>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</si>
  <si>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</si>
  <si>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</si>
  <si>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</si>
  <si>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</si>
  <si>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</si>
  <si>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</si>
  <si>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</si>
  <si>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</si>
  <si>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</si>
  <si>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</si>
  <si>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</si>
  <si>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</si>
  <si>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</si>
  <si>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</si>
  <si>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</si>
  <si>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</si>
  <si>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</si>
  <si>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</si>
  <si>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</si>
  <si>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</si>
  <si>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</si>
  <si>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</si>
  <si>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</si>
  <si>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</si>
  <si>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</si>
  <si>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</si>
  <si>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</si>
  <si>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</si>
  <si>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</si>
  <si>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</si>
  <si>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</si>
  <si>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</si>
  <si>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</si>
  <si>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</si>
  <si>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</si>
  <si>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</si>
  <si>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</si>
  <si>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</si>
  <si>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</si>
  <si>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</si>
  <si>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</si>
  <si>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</si>
  <si>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</si>
  <si>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</si>
  <si>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</si>
  <si>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</si>
  <si>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</si>
  <si>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</si>
  <si>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</si>
  <si>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</si>
  <si>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</si>
  <si>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</si>
  <si>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</si>
  <si>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</si>
  <si>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</si>
  <si>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</si>
  <si>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</si>
  <si>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</si>
  <si>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</si>
  <si>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</si>
  <si>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</si>
  <si>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</si>
  <si>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</si>
  <si>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</si>
  <si>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</si>
  <si>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</si>
  <si>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</si>
  <si>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</si>
  <si>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</si>
  <si>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</si>
  <si>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</si>
  <si>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</si>
  <si>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</si>
  <si>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</si>
  <si>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</si>
  <si>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</si>
  <si>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</si>
  <si>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</si>
  <si>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</si>
  <si>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</si>
  <si>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</si>
  <si>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</si>
  <si>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</si>
  <si>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</si>
  <si>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</si>
  <si>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</si>
  <si>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</si>
  <si>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</si>
  <si>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</si>
  <si>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</si>
  <si>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</si>
  <si>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</si>
  <si>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</si>
  <si>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</si>
  <si>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</si>
  <si>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</si>
  <si>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</si>
  <si>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</si>
  <si>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</si>
  <si>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</si>
  <si>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</si>
  <si>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</si>
  <si>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</si>
  <si>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</si>
  <si>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</si>
  <si>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</si>
  <si>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</si>
  <si>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</si>
  <si>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</si>
  <si>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</si>
  <si>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</si>
  <si>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</si>
  <si>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</si>
  <si>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</si>
  <si>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</si>
  <si>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</si>
  <si>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</si>
  <si>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</si>
  <si>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</si>
  <si>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</si>
  <si>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</si>
  <si>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</si>
  <si>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</si>
  <si>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</si>
  <si>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</si>
  <si>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</si>
  <si>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</si>
  <si>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</si>
  <si>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</si>
  <si>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</si>
  <si>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</si>
  <si>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</si>
  <si>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</si>
  <si>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</si>
  <si>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</si>
  <si>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</si>
  <si>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</si>
  <si>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</si>
  <si>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</si>
  <si>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</si>
  <si>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</si>
  <si>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</si>
  <si>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</si>
  <si>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</si>
  <si>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</si>
  <si>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</si>
  <si>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</si>
  <si>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</si>
  <si>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</si>
  <si>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</si>
  <si>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</si>
  <si>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</si>
  <si>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</si>
  <si>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</si>
  <si>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</si>
  <si>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</si>
  <si>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</si>
  <si>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</si>
  <si>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</si>
  <si>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</si>
  <si>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</si>
  <si>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</si>
  <si>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</si>
  <si>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</si>
  <si>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</si>
  <si>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</si>
  <si>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</si>
  <si>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</si>
  <si>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</si>
  <si>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</si>
  <si>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</si>
  <si>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</si>
  <si>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</si>
  <si>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</si>
  <si>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</si>
  <si>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</si>
  <si>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</si>
  <si>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</si>
  <si>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</si>
  <si>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</si>
  <si>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</si>
  <si>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</si>
  <si>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</si>
  <si>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</si>
  <si>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</si>
  <si>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</si>
  <si>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</si>
  <si>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</si>
  <si>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</si>
  <si>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</si>
  <si>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</si>
  <si>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</si>
  <si>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</si>
  <si>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</si>
  <si>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</si>
  <si>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</si>
  <si>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</si>
  <si>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</si>
  <si>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</si>
  <si>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</si>
  <si>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</si>
  <si>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</si>
  <si>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</si>
  <si>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</si>
  <si>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</si>
  <si>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</si>
  <si>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</si>
  <si>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</si>
  <si>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</si>
  <si>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</si>
  <si>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</si>
  <si>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</si>
  <si>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</si>
  <si>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</si>
  <si>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</si>
  <si>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</si>
  <si>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</si>
  <si>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</si>
  <si>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</si>
  <si>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</si>
  <si>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</si>
  <si>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</si>
  <si>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</si>
  <si>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</si>
  <si>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</si>
  <si>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</si>
  <si>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</si>
  <si>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</si>
  <si>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</si>
  <si>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</si>
  <si>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</si>
  <si>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</si>
  <si>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</si>
  <si>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</si>
  <si>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</si>
  <si>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</si>
  <si>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</si>
  <si>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</si>
  <si>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</si>
  <si>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</si>
  <si>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</si>
  <si>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</si>
  <si>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</si>
  <si>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</si>
  <si>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</si>
  <si>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</si>
  <si>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</si>
  <si>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</si>
  <si>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</si>
  <si>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</si>
  <si>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</si>
  <si>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</si>
  <si>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</si>
  <si>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</si>
  <si>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</si>
  <si>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</si>
  <si>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</si>
  <si>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</si>
  <si>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</si>
  <si>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</si>
  <si>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</si>
  <si>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</si>
  <si>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</si>
  <si>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</si>
  <si>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</si>
  <si>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</si>
  <si>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</si>
  <si>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</si>
  <si>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</si>
  <si>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</si>
  <si>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</si>
  <si>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</si>
  <si>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</si>
  <si>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</si>
  <si>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</si>
  <si>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</si>
  <si>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</si>
  <si>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</si>
  <si>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</si>
  <si>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</si>
  <si>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</si>
  <si>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</si>
  <si>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</si>
  <si>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</si>
  <si>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</si>
  <si>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</si>
  <si>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</si>
  <si>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</si>
  <si>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</si>
  <si>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</si>
  <si>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</si>
  <si>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</si>
  <si>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</si>
  <si>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</si>
  <si>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</si>
  <si>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</si>
  <si>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</si>
  <si>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</si>
  <si>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</si>
  <si>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</si>
  <si>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</si>
  <si>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</si>
  <si>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</si>
  <si>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</si>
  <si>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</si>
  <si>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</si>
  <si>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</si>
  <si>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</si>
  <si>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</si>
  <si>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</si>
  <si>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</si>
  <si>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</si>
  <si>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</si>
  <si>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</si>
  <si>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</si>
  <si>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</si>
  <si>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</si>
  <si>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</si>
  <si>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</si>
  <si>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</si>
  <si>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</si>
  <si>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</si>
  <si>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</si>
  <si>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</si>
  <si>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</si>
  <si>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</si>
  <si>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</si>
  <si>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</si>
  <si>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</si>
  <si>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</si>
  <si>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</si>
  <si>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</si>
  <si>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</si>
  <si>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</si>
  <si>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</si>
  <si>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</si>
  <si>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</si>
  <si>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</si>
  <si>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</si>
  <si>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</si>
  <si>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</si>
  <si>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</si>
  <si>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</si>
  <si>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</si>
  <si>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</si>
  <si>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</si>
  <si>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</si>
  <si>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</si>
  <si>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</si>
  <si>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</si>
  <si>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</si>
  <si>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</si>
  <si>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</si>
  <si>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</si>
  <si>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</si>
  <si>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</si>
  <si>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</si>
  <si>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</si>
  <si>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</si>
  <si>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</si>
  <si>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</si>
  <si>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</si>
  <si>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</si>
  <si>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</si>
  <si>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</si>
  <si>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</si>
  <si>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</si>
  <si>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</si>
  <si>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</si>
  <si>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</si>
  <si>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</si>
  <si>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</si>
  <si>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</si>
  <si>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</si>
  <si>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</si>
  <si>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</si>
  <si>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</si>
  <si>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</si>
  <si>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</si>
  <si>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</si>
  <si>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</si>
  <si>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</si>
  <si>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</si>
  <si>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</si>
  <si>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</si>
  <si>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</si>
  <si>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</si>
  <si>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</si>
  <si>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</si>
  <si>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</si>
  <si>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</si>
  <si>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</si>
  <si>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</si>
  <si>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</si>
  <si>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</si>
  <si>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</si>
  <si>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</si>
  <si>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</si>
  <si>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</si>
  <si>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</si>
  <si>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</si>
  <si>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</si>
  <si>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</si>
  <si>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</si>
  <si>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</si>
  <si>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</si>
  <si>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</si>
  <si>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</si>
  <si>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</si>
  <si>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</si>
  <si>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</si>
  <si>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</si>
  <si>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</si>
  <si>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</si>
  <si>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</si>
  <si>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</si>
  <si>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</si>
  <si>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</si>
  <si>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</si>
  <si>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</si>
  <si>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</si>
  <si>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</si>
  <si>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</si>
  <si>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</si>
  <si>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</si>
  <si>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</si>
  <si>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</si>
  <si>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</si>
  <si>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</si>
  <si>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</si>
  <si>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</si>
  <si>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</si>
  <si>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</si>
  <si>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</si>
  <si>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</si>
  <si>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</si>
  <si>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</si>
  <si>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</si>
  <si>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</si>
  <si>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</si>
  <si>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</si>
  <si>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</si>
  <si>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</si>
  <si>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</si>
  <si>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</si>
  <si>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</si>
  <si>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</si>
  <si>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</si>
  <si>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</si>
  <si>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</si>
  <si>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</si>
  <si>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</si>
  <si>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</si>
  <si>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</si>
  <si>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</si>
  <si>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</si>
  <si>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Columna1</t>
  </si>
  <si>
    <t>0287078</t>
  </si>
  <si>
    <t>43057 SAN FRANCISCO</t>
  </si>
  <si>
    <t>0287243</t>
  </si>
  <si>
    <t>0287219</t>
  </si>
  <si>
    <t>0501965</t>
  </si>
  <si>
    <t>0287193</t>
  </si>
  <si>
    <t>0286815</t>
  </si>
  <si>
    <t>0287458</t>
  </si>
  <si>
    <t>0287284</t>
  </si>
  <si>
    <t>0287276</t>
  </si>
  <si>
    <t>0286831</t>
  </si>
  <si>
    <t>0287110</t>
  </si>
  <si>
    <t>43060 SAN VICENTE DE PAUL</t>
  </si>
  <si>
    <t>0287102</t>
  </si>
  <si>
    <t>0680900</t>
  </si>
  <si>
    <t>0541722</t>
  </si>
  <si>
    <t>0286849</t>
  </si>
  <si>
    <t>0856278</t>
  </si>
  <si>
    <t>0637900</t>
  </si>
  <si>
    <t>0286914</t>
  </si>
  <si>
    <t>CHILATA</t>
  </si>
  <si>
    <t>0287011</t>
  </si>
  <si>
    <t>0286989</t>
  </si>
  <si>
    <t>43121 DANIEL ALCIDES CARRION</t>
  </si>
  <si>
    <t>0286880</t>
  </si>
  <si>
    <t>0708644</t>
  </si>
  <si>
    <t>0708586</t>
  </si>
  <si>
    <t>0286872</t>
  </si>
  <si>
    <t>0287318</t>
  </si>
  <si>
    <t>0287383</t>
  </si>
  <si>
    <t>0287375</t>
  </si>
  <si>
    <t>0287029</t>
  </si>
  <si>
    <t>TASSA</t>
  </si>
  <si>
    <t>0287367</t>
  </si>
  <si>
    <t>ALMIRANTE MIGUEL GRAU SEMINARIO</t>
  </si>
  <si>
    <t>0287003</t>
  </si>
  <si>
    <t>JOSE ANTONIO ENCINAS</t>
  </si>
  <si>
    <t>1546365</t>
  </si>
  <si>
    <t>0756213</t>
  </si>
  <si>
    <t>JOSE MANUEL UBALDE ZEVALLOS</t>
  </si>
  <si>
    <t>0680934</t>
  </si>
  <si>
    <t>1434620</t>
  </si>
  <si>
    <t>CARABAYA</t>
  </si>
  <si>
    <t>1732452</t>
  </si>
  <si>
    <t>YARAGUA</t>
  </si>
  <si>
    <t>0287060</t>
  </si>
  <si>
    <t>0286948</t>
  </si>
  <si>
    <t>0286823</t>
  </si>
  <si>
    <t>SAN ISIDRO LABRADOR</t>
  </si>
  <si>
    <t>0501866</t>
  </si>
  <si>
    <t>0286765</t>
  </si>
  <si>
    <t>0287201</t>
  </si>
  <si>
    <t>0680868</t>
  </si>
  <si>
    <t>0519074</t>
  </si>
  <si>
    <t>0543819</t>
  </si>
  <si>
    <t>0287334</t>
  </si>
  <si>
    <t>QUERALA</t>
  </si>
  <si>
    <t>0287235</t>
  </si>
  <si>
    <t>0287037</t>
  </si>
  <si>
    <t>0287292</t>
  </si>
  <si>
    <t>JOSE ABELARDO QUIÑONES</t>
  </si>
  <si>
    <t>0614743</t>
  </si>
  <si>
    <t>incorporo 01/04/2024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</si>
  <si>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</si>
  <si>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</si>
  <si>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</si>
  <si>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</si>
  <si>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</si>
  <si>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</si>
  <si>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</si>
  <si>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</si>
  <si>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</si>
  <si>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</si>
  <si>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</si>
  <si>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</si>
  <si>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</si>
  <si>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</si>
  <si>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</si>
  <si>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</si>
  <si>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</si>
  <si>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</si>
  <si>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</si>
  <si>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</si>
  <si>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</si>
  <si>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</si>
  <si>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</si>
  <si>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</si>
  <si>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</si>
  <si>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</si>
  <si>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</si>
  <si>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</si>
  <si>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</si>
  <si>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</si>
  <si>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</si>
  <si>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</si>
  <si>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</si>
  <si>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</si>
  <si>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</si>
  <si>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</si>
  <si>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</si>
  <si>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</si>
  <si>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</si>
  <si>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</si>
  <si>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</si>
  <si>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</si>
  <si>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</si>
  <si>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</si>
  <si>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</si>
  <si>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</si>
  <si>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</si>
  <si>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</si>
  <si>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</si>
  <si>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</si>
  <si>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</si>
  <si>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</si>
  <si>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</si>
  <si>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</si>
  <si>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</si>
  <si>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</si>
  <si>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</si>
  <si>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</si>
  <si>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</si>
  <si>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</si>
  <si>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43165</t>
  </si>
  <si>
    <t>43057</t>
  </si>
  <si>
    <t>43056</t>
  </si>
  <si>
    <t>0287052</t>
  </si>
  <si>
    <t>43055</t>
  </si>
  <si>
    <t>0219915</t>
  </si>
  <si>
    <t>43052 INMACULADA CONCEPCION</t>
  </si>
  <si>
    <t>43133</t>
  </si>
  <si>
    <t>0793596</t>
  </si>
  <si>
    <t>43162</t>
  </si>
  <si>
    <t>0502062</t>
  </si>
  <si>
    <t>43089</t>
  </si>
  <si>
    <t>43053</t>
  </si>
  <si>
    <t>43080</t>
  </si>
  <si>
    <t>43076</t>
  </si>
  <si>
    <t>43059</t>
  </si>
  <si>
    <t>0856369</t>
  </si>
  <si>
    <t>43168</t>
  </si>
  <si>
    <t>0656736</t>
  </si>
  <si>
    <t>43145</t>
  </si>
  <si>
    <t>43079</t>
  </si>
  <si>
    <t>43064</t>
  </si>
  <si>
    <t>43054</t>
  </si>
  <si>
    <t>43062</t>
  </si>
  <si>
    <t>1126978</t>
  </si>
  <si>
    <t>43063</t>
  </si>
  <si>
    <t>43126</t>
  </si>
  <si>
    <t>1765080</t>
  </si>
  <si>
    <t>0287227</t>
  </si>
  <si>
    <t>43105</t>
  </si>
  <si>
    <t>0644021</t>
  </si>
  <si>
    <t>ELIAS AGUIRRE ROMERO</t>
  </si>
  <si>
    <t>43106</t>
  </si>
  <si>
    <t>43103</t>
  </si>
  <si>
    <t>43154</t>
  </si>
  <si>
    <t>43119</t>
  </si>
  <si>
    <t>3016110</t>
  </si>
  <si>
    <t>43140</t>
  </si>
  <si>
    <t>43069</t>
  </si>
  <si>
    <t>43068</t>
  </si>
  <si>
    <t>43067</t>
  </si>
  <si>
    <t>43065</t>
  </si>
  <si>
    <t>43085</t>
  </si>
  <si>
    <t>1127091</t>
  </si>
  <si>
    <t>43146</t>
  </si>
  <si>
    <t>43134</t>
  </si>
  <si>
    <t>43127</t>
  </si>
  <si>
    <t>43131</t>
  </si>
  <si>
    <t>1127216</t>
  </si>
  <si>
    <t>43125</t>
  </si>
  <si>
    <t>43124</t>
  </si>
  <si>
    <t>1127331</t>
  </si>
  <si>
    <t>1127299</t>
  </si>
  <si>
    <t>43156</t>
  </si>
  <si>
    <t>43183</t>
  </si>
  <si>
    <t>1546399</t>
  </si>
  <si>
    <t>1311307</t>
  </si>
  <si>
    <t>1320399</t>
  </si>
  <si>
    <t>43148</t>
  </si>
  <si>
    <t>1351006</t>
  </si>
  <si>
    <t>43152</t>
  </si>
  <si>
    <t>1127257</t>
  </si>
  <si>
    <t>1732445</t>
  </si>
  <si>
    <t>43101</t>
  </si>
  <si>
    <t>43100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</si>
</sst>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6" tint="0.39997558519241921"/>
      </top>
      <bottom/>
      <diagonal/>
    </border>
    <border>
      <left/>
      <right style="medium">
        <color rgb="FFDEE2E6"/>
      </right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medium">
        <color rgb="FFDEE2E6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medium">
        <color rgb="FFDEE2E6"/>
      </bottom>
      <diagonal/>
    </border>
    <border>
      <left/>
      <right/>
      <top style="thin">
        <color theme="6" tint="0.39997558519241921"/>
      </top>
      <bottom style="medium">
        <color rgb="FFDEE2E6"/>
      </bottom>
      <diagonal/>
    </border>
    <border>
      <left/>
      <right style="medium">
        <color rgb="FFDEE2E6"/>
      </right>
      <top style="thin">
        <color theme="6" tint="0.39997558519241921"/>
      </top>
      <bottom style="medium">
        <color rgb="FFDEE2E6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0" fontId="0" fillId="0" borderId="16" xfId="0" applyBorder="1"/>
    <xf numFmtId="49" fontId="5" fillId="18" borderId="5" xfId="0" applyNumberFormat="1" applyFont="1" applyFill="1" applyBorder="1" applyAlignment="1">
      <alignment vertical="top" wrapText="1"/>
    </xf>
    <xf numFmtId="49" fontId="5" fillId="18" borderId="6" xfId="0" applyNumberFormat="1" applyFont="1" applyFill="1" applyBorder="1" applyAlignment="1">
      <alignment horizontal="left" vertical="top" wrapText="1"/>
    </xf>
    <xf numFmtId="49" fontId="5" fillId="18" borderId="6" xfId="0" applyNumberFormat="1" applyFont="1" applyFill="1" applyBorder="1" applyAlignment="1">
      <alignment vertical="top" wrapText="1"/>
    </xf>
    <xf numFmtId="0" fontId="5" fillId="18" borderId="6" xfId="0" applyFont="1" applyFill="1" applyBorder="1" applyAlignment="1">
      <alignment vertical="top" wrapText="1"/>
    </xf>
    <xf numFmtId="0" fontId="5" fillId="18" borderId="7" xfId="0" applyFont="1" applyFill="1" applyBorder="1" applyAlignment="1">
      <alignment vertical="top" wrapText="1"/>
    </xf>
    <xf numFmtId="0" fontId="9" fillId="18" borderId="29" xfId="0" applyFont="1" applyFill="1" applyBorder="1"/>
    <xf numFmtId="0" fontId="9" fillId="18" borderId="30" xfId="0" applyFont="1" applyFill="1" applyBorder="1"/>
    <xf numFmtId="49" fontId="39" fillId="0" borderId="0" xfId="0" applyNumberFormat="1" applyFont="1"/>
    <xf numFmtId="0" fontId="0" fillId="18" borderId="33" xfId="0" applyFill="1" applyBorder="1"/>
    <xf numFmtId="0" fontId="0" fillId="18" borderId="31" xfId="0" applyFill="1" applyBorder="1"/>
    <xf numFmtId="0" fontId="0" fillId="18" borderId="32" xfId="0" applyFill="1" applyBorder="1"/>
    <xf numFmtId="0" fontId="0" fillId="0" borderId="33" xfId="0" applyBorder="1"/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3" fillId="0" borderId="1" xfId="0" applyNumberFormat="1" applyFont="1" applyBorder="1" applyAlignment="1">
      <alignment horizontal="center"/>
    </xf>
    <xf numFmtId="0" fontId="34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3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/>
        <right/>
        <top style="medium">
          <color rgb="FFDEE2E6"/>
        </top>
        <bottom/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303</xdr:row>
          <xdr:rowOff>104637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2" totalsRowShown="0" headerRowDxfId="24" tableBorderDxfId="23">
  <autoFilter ref="A1:H302" xr:uid="{DD490D6F-16C4-412D-A26B-C23A3B5FCF16}">
    <filterColumn colId="0">
      <filters>
        <filter val="0306654"/>
      </filters>
    </filterColumn>
  </autoFilter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2"/>
    <tableColumn id="2" xr3:uid="{FDC3B2E5-DE0A-45B8-A11B-4FBD398AEFF8}" name="descripcion" dataDxfId="21"/>
    <tableColumn id="3" xr3:uid="{53522299-5B0B-410D-974D-DC0E02FF099C}" name="DISTRITO" dataDxfId="20"/>
    <tableColumn id="4" xr3:uid="{D6D51539-9191-4CC4-9D60-464AC0A11FCE}" name="UGEL" dataDxfId="19"/>
    <tableColumn id="5" xr3:uid="{BA3F1DAD-AE60-4E9E-8DA5-BF9EDABBCA62}" name="NIVEL" dataDxfId="18"/>
    <tableColumn id="7" xr3:uid="{DADF33DD-8307-4CAA-A199-B31A399227A4}" name="UGEL2" dataDxfId="17"/>
    <tableColumn id="13" xr3:uid="{384D9710-CD34-409B-95C7-A689EFBABADB}" name="ZONA" dataDxfId="16"/>
    <tableColumn id="14" xr3:uid="{EF1757D7-5987-443D-9CBD-FDADF5510349}" name="GESTION" dataDxfId="15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D23" totalsRowCount="1" headerRowDxfId="14" dataDxfId="12" headerRowBorderDxfId="13" tableBorderDxfId="11" totalsRowBorderDxfId="10">
  <autoFilter ref="A2:D22" xr:uid="{371BEB5A-A705-47FC-9DFD-81603721FBFB}"/>
  <tableColumns count="4">
    <tableColumn id="1" xr3:uid="{1322D9DC-5595-4F5C-9AD0-B7A4D1336ED7}" name="ITEM" totalsRowLabel="Total" dataDxfId="9" totalsRowDxfId="8"/>
    <tableColumn id="2" xr3:uid="{472B0C2B-9DF5-45E6-87EF-CB7125F4566D}" name="NIVEL" totalsRowFunction="sum" dataDxfId="7" totalsRowDxfId="6"/>
    <tableColumn id="3" xr3:uid="{F2D808A2-03FB-4F85-90C3-9D87CC10046B}" name="CLAVE" totalsRowFunction="count" dataDxfId="5" totalsRowDxfId="4"/>
    <tableColumn id="4" xr3:uid="{1F557698-197E-4563-A1F0-04B4E500C92F}" name="Columna1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B2" sqref="B2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26">
        <f ca="1">TODAY()</f>
        <v>45386</v>
      </c>
      <c r="C1" s="126"/>
    </row>
    <row r="2" spans="2:14" x14ac:dyDescent="0.35">
      <c r="B2" s="96"/>
    </row>
    <row r="5" spans="2:14" ht="18" customHeight="1" x14ac:dyDescent="0.35">
      <c r="B5" s="128" t="s">
        <v>0</v>
      </c>
      <c r="C5" s="128"/>
      <c r="D5" s="128"/>
      <c r="E5" s="128"/>
      <c r="F5" s="128"/>
      <c r="G5" s="128"/>
      <c r="H5" s="128"/>
      <c r="I5" s="128"/>
      <c r="J5" s="128"/>
      <c r="K5" s="128"/>
    </row>
    <row r="6" spans="2:14" ht="15" customHeight="1" x14ac:dyDescent="0.35">
      <c r="B6" s="128"/>
      <c r="C6" s="128"/>
      <c r="D6" s="128"/>
      <c r="E6" s="128"/>
      <c r="F6" s="128"/>
      <c r="G6" s="128"/>
      <c r="H6" s="128"/>
      <c r="I6" s="128"/>
      <c r="J6" s="128"/>
      <c r="K6" s="128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PRIMARIA</v>
      </c>
      <c r="D8" s="46"/>
      <c r="E8" s="50" t="s">
        <v>3</v>
      </c>
      <c r="F8" s="127" t="str">
        <f>Matriz!$B$1</f>
        <v>Matematica</v>
      </c>
      <c r="G8" s="127"/>
      <c r="H8" s="127"/>
      <c r="J8" s="50" t="s">
        <v>4</v>
      </c>
      <c r="K8" s="53">
        <f>Matriz!$C$1</f>
        <v>2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29" t="str">
        <f>IFERROR(VLOOKUP(C10,Data!$A$2:$H$303,2,FALSE),"")</f>
        <v/>
      </c>
      <c r="G10" s="129"/>
      <c r="H10" s="129"/>
      <c r="I10" s="129"/>
      <c r="J10" s="129"/>
      <c r="K10" s="129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25"/>
      <c r="C20" s="125"/>
    </row>
    <row r="21" spans="2:11" x14ac:dyDescent="0.35">
      <c r="B21" s="125"/>
      <c r="C21" s="125"/>
    </row>
    <row r="23" spans="2:11" x14ac:dyDescent="0.35">
      <c r="B23" s="124" t="s">
        <v>483</v>
      </c>
      <c r="C23" s="124"/>
      <c r="D23" s="124"/>
      <c r="E23" s="124"/>
      <c r="F23" s="124"/>
      <c r="G23" s="124"/>
      <c r="H23" s="124"/>
      <c r="I23" s="124"/>
      <c r="J23" s="124"/>
      <c r="K23" s="124"/>
    </row>
  </sheetData>
  <sheetProtection algorithmName="SHA-512" hashValue="cdvejGLKwZ9l8CyuVBpqaU1aO70wAs1IE8C5On4myzOhONVIjtEfw1fD3cFDm8Be9pj9vg1/0tjTZ4KWb/I56g==" saltValue="kqhtjVv/Eleog32AZNZnGA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D7" sqref="D7:E9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56" t="s">
        <v>472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30" ht="14.5" customHeight="1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30" ht="23.5" customHeight="1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RespA!G7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2</v>
      </c>
      <c r="R7" s="151"/>
      <c r="S7" s="151"/>
      <c r="T7" s="153" t="s">
        <v>37</v>
      </c>
      <c r="U7" s="153"/>
      <c r="V7" s="153"/>
      <c r="W7" s="145" t="e">
        <f>VLOOKUP(D5,Data!$A$2:$F$201,3,FALSE)</f>
        <v>#N/A</v>
      </c>
      <c r="X7" s="145"/>
      <c r="Y7" s="145"/>
      <c r="Z7" s="145"/>
      <c r="AB7" s="80"/>
    </row>
    <row r="8" spans="2:30" ht="14.5" customHeight="1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AA8" s="47"/>
      <c r="AB8" s="47"/>
      <c r="AC8" s="47"/>
      <c r="AD8" s="47"/>
    </row>
    <row r="9" spans="2:30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 t="s">
        <v>186</v>
      </c>
      <c r="U9" s="153"/>
      <c r="V9" s="153"/>
      <c r="W9" s="146" t="e">
        <f>VLOOKUP(D5,Data!$A$2:$H$201,8,FALSE)</f>
        <v>#N/A</v>
      </c>
      <c r="X9" s="146"/>
      <c r="Y9" s="146"/>
      <c r="Z9" s="146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35" t="s">
        <v>159</v>
      </c>
      <c r="D13" s="136" t="s">
        <v>194</v>
      </c>
      <c r="E13" s="137"/>
      <c r="F13" s="137"/>
      <c r="G13" s="137"/>
      <c r="H13" s="137"/>
      <c r="I13" s="137"/>
      <c r="M13" s="154" t="s">
        <v>194</v>
      </c>
      <c r="N13" s="155"/>
      <c r="O13" s="155"/>
    </row>
    <row r="14" spans="2:30" x14ac:dyDescent="0.35">
      <c r="C14" s="135"/>
      <c r="D14" s="57" t="s">
        <v>410</v>
      </c>
      <c r="E14" s="138" t="s">
        <v>411</v>
      </c>
      <c r="F14" s="139"/>
      <c r="G14" s="138" t="s">
        <v>412</v>
      </c>
      <c r="H14" s="140"/>
      <c r="I14" s="140"/>
      <c r="M14" s="81" t="s">
        <v>410</v>
      </c>
      <c r="N14" s="81" t="s">
        <v>411</v>
      </c>
      <c r="O14" s="83" t="s">
        <v>412</v>
      </c>
    </row>
    <row r="15" spans="2:30" ht="21" x14ac:dyDescent="0.5">
      <c r="C15" s="135"/>
      <c r="D15" s="76" t="str">
        <f>Matriz!$I$3</f>
        <v>Inicio</v>
      </c>
      <c r="E15" s="133">
        <f>GrafA!D14</f>
        <v>0</v>
      </c>
      <c r="F15" s="133"/>
      <c r="G15" s="134" t="str">
        <f>IFERROR(GrafA!E14,"")</f>
        <v/>
      </c>
      <c r="H15" s="134"/>
      <c r="I15" s="134"/>
      <c r="M15" s="84" t="str">
        <f>Matriz!$I$3</f>
        <v>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35"/>
      <c r="D16" s="77" t="str">
        <f>Matriz!$I$4</f>
        <v>Proceso</v>
      </c>
      <c r="E16" s="133">
        <f>GrafA!D15</f>
        <v>0</v>
      </c>
      <c r="F16" s="133"/>
      <c r="G16" s="134" t="str">
        <f>IFERROR(GrafA!E15,"")</f>
        <v/>
      </c>
      <c r="H16" s="134"/>
      <c r="I16" s="134"/>
      <c r="M16" s="85" t="str">
        <f>Matriz!$I$4</f>
        <v>Proceso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35"/>
      <c r="D17" s="78" t="str">
        <f>Matriz!$I$5</f>
        <v>Satisfactorio</v>
      </c>
      <c r="E17" s="133">
        <f>GrafA!D16</f>
        <v>0</v>
      </c>
      <c r="F17" s="133"/>
      <c r="G17" s="134" t="str">
        <f>IFERROR(GrafA!E16,"")</f>
        <v/>
      </c>
      <c r="H17" s="134"/>
      <c r="I17" s="134"/>
      <c r="M17" s="86" t="str">
        <f>Matriz!$I$5</f>
        <v>Satisfactorio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35"/>
      <c r="D18" s="79" t="str">
        <f>IF(Matriz!$I$6=0,"",Matriz!$I$6)</f>
        <v/>
      </c>
      <c r="E18" s="133" t="str">
        <f>GrafA!D17</f>
        <v/>
      </c>
      <c r="F18" s="133"/>
      <c r="G18" s="134" t="str">
        <f>IFERROR(GrafA!E17,"")</f>
        <v/>
      </c>
      <c r="H18" s="134"/>
      <c r="I18" s="134"/>
      <c r="M18" s="87" t="str">
        <f>IF(Matriz!$I$6=0,"",Matriz!$I$6)</f>
        <v/>
      </c>
      <c r="N18" s="89" t="str">
        <f>IF(D18="","",E18+E26+E34+E42+E50+E58+E66+E74+E82+E90+E98)</f>
        <v/>
      </c>
      <c r="O18" s="105" t="str">
        <f t="shared" si="0"/>
        <v/>
      </c>
    </row>
    <row r="19" spans="3:15" ht="23.5" x14ac:dyDescent="0.55000000000000004">
      <c r="C19" s="135"/>
      <c r="D19" s="64" t="s">
        <v>40</v>
      </c>
      <c r="E19" s="141">
        <f>SUM(E15:F18)</f>
        <v>0</v>
      </c>
      <c r="F19" s="142"/>
      <c r="G19" s="143">
        <f>SUM(G15:I18)</f>
        <v>0</v>
      </c>
      <c r="H19" s="144"/>
      <c r="I19" s="144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35" t="s">
        <v>409</v>
      </c>
      <c r="D21" s="136" t="s">
        <v>194</v>
      </c>
      <c r="E21" s="137"/>
      <c r="F21" s="137"/>
      <c r="G21" s="137"/>
      <c r="H21" s="137"/>
      <c r="I21" s="137"/>
    </row>
    <row r="22" spans="3:15" x14ac:dyDescent="0.35">
      <c r="C22" s="135"/>
      <c r="D22" s="57" t="s">
        <v>410</v>
      </c>
      <c r="E22" s="138" t="s">
        <v>411</v>
      </c>
      <c r="F22" s="139"/>
      <c r="G22" s="138" t="s">
        <v>412</v>
      </c>
      <c r="H22" s="140"/>
      <c r="I22" s="140"/>
    </row>
    <row r="23" spans="3:15" ht="21" x14ac:dyDescent="0.5">
      <c r="C23" s="135"/>
      <c r="D23" s="76" t="str">
        <f>Matriz!$I$3</f>
        <v>Inicio</v>
      </c>
      <c r="E23" s="133">
        <f>GrafB!D14</f>
        <v>0</v>
      </c>
      <c r="F23" s="133"/>
      <c r="G23" s="134" t="str">
        <f>IFERROR(GrafB!E14,"")</f>
        <v/>
      </c>
      <c r="H23" s="134"/>
      <c r="I23" s="134"/>
    </row>
    <row r="24" spans="3:15" ht="21" x14ac:dyDescent="0.5">
      <c r="C24" s="135"/>
      <c r="D24" s="77" t="str">
        <f>Matriz!$I$4</f>
        <v>Proceso</v>
      </c>
      <c r="E24" s="133">
        <f>GrafB!D15</f>
        <v>0</v>
      </c>
      <c r="F24" s="133"/>
      <c r="G24" s="134" t="str">
        <f>IFERROR(GrafB!E15,"")</f>
        <v/>
      </c>
      <c r="H24" s="134"/>
      <c r="I24" s="134"/>
    </row>
    <row r="25" spans="3:15" ht="21" x14ac:dyDescent="0.5">
      <c r="C25" s="135"/>
      <c r="D25" s="78" t="str">
        <f>Matriz!$I$5</f>
        <v>Satisfactorio</v>
      </c>
      <c r="E25" s="133">
        <f>GrafB!D16</f>
        <v>0</v>
      </c>
      <c r="F25" s="133"/>
      <c r="G25" s="134" t="str">
        <f>IFERROR(GrafB!E16,"")</f>
        <v/>
      </c>
      <c r="H25" s="134"/>
      <c r="I25" s="134"/>
    </row>
    <row r="26" spans="3:15" ht="21" x14ac:dyDescent="0.5">
      <c r="C26" s="135"/>
      <c r="D26" s="79" t="str">
        <f>IF(Matriz!$I$6=0,"",Matriz!$I$6)</f>
        <v/>
      </c>
      <c r="E26" s="133" t="str">
        <f>GrafB!D17</f>
        <v/>
      </c>
      <c r="F26" s="133"/>
      <c r="G26" s="134" t="str">
        <f>IFERROR(GrafB!E17,"")</f>
        <v/>
      </c>
      <c r="H26" s="134"/>
      <c r="I26" s="134"/>
    </row>
    <row r="27" spans="3:15" ht="23.5" x14ac:dyDescent="0.55000000000000004">
      <c r="C27" s="135"/>
      <c r="D27" s="64" t="s">
        <v>40</v>
      </c>
      <c r="E27" s="141">
        <f>SUM(E23:F26)</f>
        <v>0</v>
      </c>
      <c r="F27" s="142"/>
      <c r="G27" s="143">
        <f>SUM(G23:I26)</f>
        <v>0</v>
      </c>
      <c r="H27" s="144"/>
      <c r="I27" s="144"/>
    </row>
    <row r="29" spans="3:15" x14ac:dyDescent="0.35">
      <c r="C29" s="135" t="s">
        <v>418</v>
      </c>
      <c r="D29" s="136" t="s">
        <v>194</v>
      </c>
      <c r="E29" s="137"/>
      <c r="F29" s="137"/>
      <c r="G29" s="137"/>
      <c r="H29" s="137"/>
      <c r="I29" s="137"/>
    </row>
    <row r="30" spans="3:15" x14ac:dyDescent="0.35">
      <c r="C30" s="135"/>
      <c r="D30" s="57" t="s">
        <v>410</v>
      </c>
      <c r="E30" s="138" t="s">
        <v>411</v>
      </c>
      <c r="F30" s="139"/>
      <c r="G30" s="138" t="s">
        <v>412</v>
      </c>
      <c r="H30" s="140"/>
      <c r="I30" s="140"/>
    </row>
    <row r="31" spans="3:15" ht="21" x14ac:dyDescent="0.5">
      <c r="C31" s="135"/>
      <c r="D31" s="76" t="str">
        <f>Matriz!$I$3</f>
        <v>Inicio</v>
      </c>
      <c r="E31" s="133">
        <f>GrafC!D14</f>
        <v>0</v>
      </c>
      <c r="F31" s="133"/>
      <c r="G31" s="134" t="str">
        <f>IFERROR(GrafC!E14,"")</f>
        <v/>
      </c>
      <c r="H31" s="134"/>
      <c r="I31" s="134"/>
    </row>
    <row r="32" spans="3:15" ht="21" x14ac:dyDescent="0.5">
      <c r="C32" s="135"/>
      <c r="D32" s="77" t="str">
        <f>Matriz!$I$4</f>
        <v>Proceso</v>
      </c>
      <c r="E32" s="133">
        <f>GrafC!D15</f>
        <v>0</v>
      </c>
      <c r="F32" s="133"/>
      <c r="G32" s="134" t="str">
        <f>IFERROR(GrafC!E15,"")</f>
        <v/>
      </c>
      <c r="H32" s="134"/>
      <c r="I32" s="134"/>
    </row>
    <row r="33" spans="3:15" ht="21" x14ac:dyDescent="0.5">
      <c r="C33" s="135"/>
      <c r="D33" s="78" t="str">
        <f>Matriz!$I$5</f>
        <v>Satisfactorio</v>
      </c>
      <c r="E33" s="133">
        <f>GrafC!D16</f>
        <v>0</v>
      </c>
      <c r="F33" s="133"/>
      <c r="G33" s="134" t="str">
        <f>IFERROR(GrafC!E16,"")</f>
        <v/>
      </c>
      <c r="H33" s="134"/>
      <c r="I33" s="134"/>
    </row>
    <row r="34" spans="3:15" ht="21" x14ac:dyDescent="0.5">
      <c r="C34" s="135"/>
      <c r="D34" s="79" t="str">
        <f>IF(Matriz!$I$6=0,"",Matriz!$I$6)</f>
        <v/>
      </c>
      <c r="E34" s="133" t="str">
        <f>GrafC!D17</f>
        <v/>
      </c>
      <c r="F34" s="133"/>
      <c r="G34" s="134" t="str">
        <f>IFERROR(GrafC!E17,"")</f>
        <v/>
      </c>
      <c r="H34" s="134"/>
      <c r="I34" s="134"/>
    </row>
    <row r="35" spans="3:15" ht="23.5" x14ac:dyDescent="0.55000000000000004">
      <c r="C35" s="135"/>
      <c r="D35" s="64" t="s">
        <v>40</v>
      </c>
      <c r="E35" s="141">
        <f>SUM(E31:F34)</f>
        <v>0</v>
      </c>
      <c r="F35" s="142"/>
      <c r="G35" s="143">
        <f>SUM(G31:I34)</f>
        <v>0</v>
      </c>
      <c r="H35" s="144"/>
      <c r="I35" s="144"/>
    </row>
    <row r="37" spans="3:15" x14ac:dyDescent="0.35">
      <c r="C37" s="135" t="s">
        <v>419</v>
      </c>
      <c r="D37" s="136" t="s">
        <v>194</v>
      </c>
      <c r="E37" s="137"/>
      <c r="F37" s="137"/>
      <c r="G37" s="137"/>
      <c r="H37" s="137"/>
      <c r="I37" s="137"/>
    </row>
    <row r="38" spans="3:15" x14ac:dyDescent="0.35">
      <c r="C38" s="135"/>
      <c r="D38" s="57" t="s">
        <v>410</v>
      </c>
      <c r="E38" s="138" t="s">
        <v>411</v>
      </c>
      <c r="F38" s="139"/>
      <c r="G38" s="138" t="s">
        <v>412</v>
      </c>
      <c r="H38" s="140"/>
      <c r="I38" s="140"/>
    </row>
    <row r="39" spans="3:15" ht="21" x14ac:dyDescent="0.5">
      <c r="C39" s="135"/>
      <c r="D39" s="76" t="str">
        <f>Matriz!$I$3</f>
        <v>Inicio</v>
      </c>
      <c r="E39" s="133">
        <f>GrafD!D14</f>
        <v>0</v>
      </c>
      <c r="F39" s="133"/>
      <c r="G39" s="134" t="str">
        <f>IFERROR(GrafD!E14,"")</f>
        <v/>
      </c>
      <c r="H39" s="134"/>
      <c r="I39" s="134"/>
    </row>
    <row r="40" spans="3:15" ht="21" x14ac:dyDescent="0.5">
      <c r="C40" s="135"/>
      <c r="D40" s="77" t="str">
        <f>Matriz!$I$4</f>
        <v>Proceso</v>
      </c>
      <c r="E40" s="133">
        <f>GrafD!D15</f>
        <v>0</v>
      </c>
      <c r="F40" s="133"/>
      <c r="G40" s="134" t="str">
        <f>IFERROR(GrafD!E15,"")</f>
        <v/>
      </c>
      <c r="H40" s="134"/>
      <c r="I40" s="134"/>
    </row>
    <row r="41" spans="3:15" ht="21" x14ac:dyDescent="0.5">
      <c r="C41" s="135"/>
      <c r="D41" s="78" t="str">
        <f>Matriz!$I$5</f>
        <v>Satisfactorio</v>
      </c>
      <c r="E41" s="133">
        <f>GrafD!D16</f>
        <v>0</v>
      </c>
      <c r="F41" s="133"/>
      <c r="G41" s="134" t="str">
        <f>IFERROR(GrafD!E16,"")</f>
        <v/>
      </c>
      <c r="H41" s="134"/>
      <c r="I41" s="134"/>
    </row>
    <row r="42" spans="3:15" ht="21" x14ac:dyDescent="0.5">
      <c r="C42" s="135"/>
      <c r="D42" s="79" t="str">
        <f>IF(Matriz!$I$6=0,"",Matriz!$I$6)</f>
        <v/>
      </c>
      <c r="E42" s="133" t="str">
        <f>GrafD!D17</f>
        <v/>
      </c>
      <c r="F42" s="133"/>
      <c r="G42" s="134" t="str">
        <f>IFERROR(GrafD!E17,"")</f>
        <v/>
      </c>
      <c r="H42" s="134"/>
      <c r="I42" s="134"/>
    </row>
    <row r="43" spans="3:15" ht="60" customHeight="1" x14ac:dyDescent="0.55000000000000004">
      <c r="C43" s="135"/>
      <c r="D43" s="64" t="s">
        <v>40</v>
      </c>
      <c r="E43" s="141">
        <f>SUM(E39:F42)</f>
        <v>0</v>
      </c>
      <c r="F43" s="142"/>
      <c r="G43" s="143">
        <f>SUM(G39:I42)</f>
        <v>0</v>
      </c>
      <c r="H43" s="144"/>
      <c r="I43" s="144"/>
      <c r="M43" s="90" t="s">
        <v>468</v>
      </c>
      <c r="N43" s="132" t="s">
        <v>473</v>
      </c>
      <c r="O43" s="132"/>
    </row>
    <row r="44" spans="3:15" ht="18.5" x14ac:dyDescent="0.45">
      <c r="M44" s="104" t="s">
        <v>159</v>
      </c>
      <c r="N44" s="130">
        <f>Configuracion!Q2</f>
        <v>0</v>
      </c>
      <c r="O44" s="130"/>
    </row>
    <row r="45" spans="3:15" ht="18.5" x14ac:dyDescent="0.45">
      <c r="C45" s="135" t="s">
        <v>461</v>
      </c>
      <c r="D45" s="136" t="s">
        <v>194</v>
      </c>
      <c r="E45" s="137"/>
      <c r="F45" s="137"/>
      <c r="G45" s="137"/>
      <c r="H45" s="137"/>
      <c r="I45" s="137"/>
      <c r="M45" s="104" t="s">
        <v>409</v>
      </c>
      <c r="N45" s="130">
        <f>Configuracion!Q3</f>
        <v>0</v>
      </c>
      <c r="O45" s="130"/>
    </row>
    <row r="46" spans="3:15" ht="18.5" x14ac:dyDescent="0.45">
      <c r="C46" s="135"/>
      <c r="D46" s="57" t="s">
        <v>410</v>
      </c>
      <c r="E46" s="138" t="s">
        <v>411</v>
      </c>
      <c r="F46" s="139"/>
      <c r="G46" s="138" t="s">
        <v>412</v>
      </c>
      <c r="H46" s="140"/>
      <c r="I46" s="140"/>
      <c r="M46" s="104" t="s">
        <v>418</v>
      </c>
      <c r="N46" s="130">
        <f>Configuracion!Q4</f>
        <v>0</v>
      </c>
      <c r="O46" s="130"/>
    </row>
    <row r="47" spans="3:15" ht="21" x14ac:dyDescent="0.5">
      <c r="C47" s="135"/>
      <c r="D47" s="76" t="str">
        <f>Matriz!$I$3</f>
        <v>Inicio</v>
      </c>
      <c r="E47" s="133">
        <f>GrafE!D14</f>
        <v>0</v>
      </c>
      <c r="F47" s="133"/>
      <c r="G47" s="134" t="str">
        <f>IFERROR(GrafE!E14,"")</f>
        <v/>
      </c>
      <c r="H47" s="134"/>
      <c r="I47" s="134"/>
      <c r="M47" s="104" t="s">
        <v>419</v>
      </c>
      <c r="N47" s="130">
        <f>Configuracion!Q5</f>
        <v>0</v>
      </c>
      <c r="O47" s="130"/>
    </row>
    <row r="48" spans="3:15" ht="21" x14ac:dyDescent="0.5">
      <c r="C48" s="135"/>
      <c r="D48" s="77" t="str">
        <f>Matriz!$I$4</f>
        <v>Proceso</v>
      </c>
      <c r="E48" s="133">
        <f>GrafE!D15</f>
        <v>0</v>
      </c>
      <c r="F48" s="133"/>
      <c r="G48" s="134" t="str">
        <f>IFERROR(GrafE!E15,"")</f>
        <v/>
      </c>
      <c r="H48" s="134"/>
      <c r="I48" s="134"/>
      <c r="M48" s="104" t="s">
        <v>461</v>
      </c>
      <c r="N48" s="130">
        <f>Configuracion!Q6</f>
        <v>0</v>
      </c>
      <c r="O48" s="130"/>
    </row>
    <row r="49" spans="3:15" ht="21" x14ac:dyDescent="0.5">
      <c r="C49" s="135"/>
      <c r="D49" s="78" t="str">
        <f>Matriz!$I$5</f>
        <v>Satisfactorio</v>
      </c>
      <c r="E49" s="133">
        <f>GrafE!D16</f>
        <v>0</v>
      </c>
      <c r="F49" s="133"/>
      <c r="G49" s="134" t="str">
        <f>IFERROR(GrafE!E16,"")</f>
        <v/>
      </c>
      <c r="H49" s="134"/>
      <c r="I49" s="134"/>
      <c r="M49" s="104" t="s">
        <v>462</v>
      </c>
      <c r="N49" s="130">
        <f>Configuracion!Q7</f>
        <v>0</v>
      </c>
      <c r="O49" s="130"/>
    </row>
    <row r="50" spans="3:15" ht="21" x14ac:dyDescent="0.5">
      <c r="C50" s="135"/>
      <c r="D50" s="79" t="str">
        <f>IF(Matriz!$I$6=0,"",Matriz!$I$6)</f>
        <v/>
      </c>
      <c r="E50" s="133" t="str">
        <f>GrafE!D17</f>
        <v/>
      </c>
      <c r="F50" s="133"/>
      <c r="G50" s="134" t="str">
        <f>IFERROR(GrafE!E17,"")</f>
        <v/>
      </c>
      <c r="H50" s="134"/>
      <c r="I50" s="134"/>
      <c r="M50" s="104" t="s">
        <v>463</v>
      </c>
      <c r="N50" s="130">
        <f>Configuracion!Q8</f>
        <v>0</v>
      </c>
      <c r="O50" s="130"/>
    </row>
    <row r="51" spans="3:15" ht="23.5" x14ac:dyDescent="0.55000000000000004">
      <c r="C51" s="135"/>
      <c r="D51" s="64" t="s">
        <v>40</v>
      </c>
      <c r="E51" s="141">
        <f>SUM(E47:F50)</f>
        <v>0</v>
      </c>
      <c r="F51" s="142"/>
      <c r="G51" s="143">
        <f>SUM(G47:I50)</f>
        <v>0</v>
      </c>
      <c r="H51" s="144"/>
      <c r="I51" s="144"/>
      <c r="M51" s="104" t="s">
        <v>464</v>
      </c>
      <c r="N51" s="130">
        <f>Configuracion!Q9</f>
        <v>0</v>
      </c>
      <c r="O51" s="130"/>
    </row>
    <row r="52" spans="3:15" ht="18.5" x14ac:dyDescent="0.45">
      <c r="M52" s="104" t="s">
        <v>465</v>
      </c>
      <c r="N52" s="130">
        <f>Configuracion!Q10</f>
        <v>0</v>
      </c>
      <c r="O52" s="130"/>
    </row>
    <row r="53" spans="3:15" ht="18.5" x14ac:dyDescent="0.45">
      <c r="C53" s="135" t="s">
        <v>462</v>
      </c>
      <c r="D53" s="136" t="s">
        <v>194</v>
      </c>
      <c r="E53" s="137"/>
      <c r="F53" s="137"/>
      <c r="G53" s="137"/>
      <c r="H53" s="137"/>
      <c r="I53" s="137"/>
      <c r="M53" s="104" t="s">
        <v>466</v>
      </c>
      <c r="N53" s="130">
        <f>Configuracion!Q11</f>
        <v>0</v>
      </c>
      <c r="O53" s="130"/>
    </row>
    <row r="54" spans="3:15" ht="18.5" x14ac:dyDescent="0.45">
      <c r="C54" s="135"/>
      <c r="D54" s="57" t="s">
        <v>410</v>
      </c>
      <c r="E54" s="138" t="s">
        <v>411</v>
      </c>
      <c r="F54" s="139"/>
      <c r="G54" s="138" t="s">
        <v>412</v>
      </c>
      <c r="H54" s="140"/>
      <c r="I54" s="140"/>
      <c r="M54" s="104" t="s">
        <v>467</v>
      </c>
      <c r="N54" s="130">
        <f>Configuracion!Q12</f>
        <v>0</v>
      </c>
      <c r="O54" s="130"/>
    </row>
    <row r="55" spans="3:15" ht="21" x14ac:dyDescent="0.5">
      <c r="C55" s="135"/>
      <c r="D55" s="76" t="str">
        <f>Matriz!$I$3</f>
        <v>Inicio</v>
      </c>
      <c r="E55" s="133">
        <f>GrafF!D14</f>
        <v>0</v>
      </c>
      <c r="F55" s="133"/>
      <c r="G55" s="134" t="str">
        <f>IFERROR(GrafF!E14,"")</f>
        <v/>
      </c>
      <c r="H55" s="134"/>
      <c r="I55" s="134"/>
      <c r="M55" s="91" t="s">
        <v>40</v>
      </c>
      <c r="N55" s="131">
        <f>SUM(N44:N54)</f>
        <v>0</v>
      </c>
      <c r="O55" s="131"/>
    </row>
    <row r="56" spans="3:15" ht="21" x14ac:dyDescent="0.5">
      <c r="C56" s="135"/>
      <c r="D56" s="77" t="str">
        <f>Matriz!$I$4</f>
        <v>Proceso</v>
      </c>
      <c r="E56" s="133">
        <f>GrafF!D15</f>
        <v>0</v>
      </c>
      <c r="F56" s="133"/>
      <c r="G56" s="134" t="str">
        <f>IFERROR(GrafF!E15,"")</f>
        <v/>
      </c>
      <c r="H56" s="134"/>
      <c r="I56" s="134"/>
    </row>
    <row r="57" spans="3:15" ht="21" x14ac:dyDescent="0.5">
      <c r="C57" s="135"/>
      <c r="D57" s="78" t="str">
        <f>Matriz!$I$5</f>
        <v>Satisfactorio</v>
      </c>
      <c r="E57" s="133">
        <f>GrafF!D16</f>
        <v>0</v>
      </c>
      <c r="F57" s="133"/>
      <c r="G57" s="134" t="str">
        <f>IFERROR(GrafF!E16,"")</f>
        <v/>
      </c>
      <c r="H57" s="134"/>
      <c r="I57" s="134"/>
    </row>
    <row r="58" spans="3:15" ht="21" x14ac:dyDescent="0.5">
      <c r="C58" s="135"/>
      <c r="D58" s="79" t="str">
        <f>IF(Matriz!$I$6=0,"",Matriz!$I$6)</f>
        <v/>
      </c>
      <c r="E58" s="133" t="str">
        <f>GrafF!D17</f>
        <v/>
      </c>
      <c r="F58" s="133"/>
      <c r="G58" s="134" t="str">
        <f>IFERROR(GrafF!E17,"")</f>
        <v/>
      </c>
      <c r="H58" s="134"/>
      <c r="I58" s="134"/>
    </row>
    <row r="59" spans="3:15" ht="23.5" x14ac:dyDescent="0.55000000000000004">
      <c r="C59" s="135"/>
      <c r="D59" s="64" t="s">
        <v>40</v>
      </c>
      <c r="E59" s="141">
        <f>SUM(E55:F58)</f>
        <v>0</v>
      </c>
      <c r="F59" s="142"/>
      <c r="G59" s="143">
        <f>SUM(G55:I58)</f>
        <v>0</v>
      </c>
      <c r="H59" s="144"/>
      <c r="I59" s="144"/>
    </row>
    <row r="61" spans="3:15" x14ac:dyDescent="0.35">
      <c r="C61" s="135" t="s">
        <v>463</v>
      </c>
      <c r="D61" s="136" t="s">
        <v>194</v>
      </c>
      <c r="E61" s="137"/>
      <c r="F61" s="137"/>
      <c r="G61" s="137"/>
      <c r="H61" s="137"/>
      <c r="I61" s="137"/>
    </row>
    <row r="62" spans="3:15" x14ac:dyDescent="0.35">
      <c r="C62" s="135"/>
      <c r="D62" s="57" t="s">
        <v>410</v>
      </c>
      <c r="E62" s="138" t="s">
        <v>411</v>
      </c>
      <c r="F62" s="139"/>
      <c r="G62" s="138" t="s">
        <v>412</v>
      </c>
      <c r="H62" s="140"/>
      <c r="I62" s="140"/>
    </row>
    <row r="63" spans="3:15" ht="21" x14ac:dyDescent="0.5">
      <c r="C63" s="135"/>
      <c r="D63" s="76" t="str">
        <f>Matriz!$I$3</f>
        <v>Inicio</v>
      </c>
      <c r="E63" s="133">
        <f>GrafG!D14</f>
        <v>0</v>
      </c>
      <c r="F63" s="133"/>
      <c r="G63" s="134" t="str">
        <f>IFERROR(GrafG!E14,"")</f>
        <v/>
      </c>
      <c r="H63" s="134"/>
      <c r="I63" s="134"/>
    </row>
    <row r="64" spans="3:15" ht="21" x14ac:dyDescent="0.5">
      <c r="C64" s="135"/>
      <c r="D64" s="77" t="str">
        <f>Matriz!$I$4</f>
        <v>Proceso</v>
      </c>
      <c r="E64" s="133">
        <f>GrafG!D15</f>
        <v>0</v>
      </c>
      <c r="F64" s="133"/>
      <c r="G64" s="134" t="str">
        <f>IFERROR(GrafG!E15,"")</f>
        <v/>
      </c>
      <c r="H64" s="134"/>
      <c r="I64" s="134"/>
    </row>
    <row r="65" spans="3:9" ht="21" x14ac:dyDescent="0.5">
      <c r="C65" s="135"/>
      <c r="D65" s="78" t="str">
        <f>Matriz!$I$5</f>
        <v>Satisfactorio</v>
      </c>
      <c r="E65" s="133">
        <f>GrafG!D16</f>
        <v>0</v>
      </c>
      <c r="F65" s="133"/>
      <c r="G65" s="134" t="str">
        <f>IFERROR(GrafG!E16,"")</f>
        <v/>
      </c>
      <c r="H65" s="134"/>
      <c r="I65" s="134"/>
    </row>
    <row r="66" spans="3:9" ht="21" x14ac:dyDescent="0.5">
      <c r="C66" s="135"/>
      <c r="D66" s="79" t="str">
        <f>IF(Matriz!$I$6=0,"",Matriz!$I$6)</f>
        <v/>
      </c>
      <c r="E66" s="133" t="str">
        <f>GrafG!D17</f>
        <v/>
      </c>
      <c r="F66" s="133"/>
      <c r="G66" s="134" t="str">
        <f>IFERROR(GrafG!E17,"")</f>
        <v/>
      </c>
      <c r="H66" s="134"/>
      <c r="I66" s="134"/>
    </row>
    <row r="67" spans="3:9" ht="23.5" x14ac:dyDescent="0.55000000000000004">
      <c r="C67" s="135"/>
      <c r="D67" s="64" t="s">
        <v>40</v>
      </c>
      <c r="E67" s="141">
        <f>SUM(E63:F66)</f>
        <v>0</v>
      </c>
      <c r="F67" s="142"/>
      <c r="G67" s="143">
        <f>SUM(G63:I66)</f>
        <v>0</v>
      </c>
      <c r="H67" s="144"/>
      <c r="I67" s="144"/>
    </row>
    <row r="69" spans="3:9" x14ac:dyDescent="0.35">
      <c r="C69" s="135" t="s">
        <v>464</v>
      </c>
      <c r="D69" s="136" t="s">
        <v>194</v>
      </c>
      <c r="E69" s="137"/>
      <c r="F69" s="137"/>
      <c r="G69" s="137"/>
      <c r="H69" s="137"/>
      <c r="I69" s="137"/>
    </row>
    <row r="70" spans="3:9" x14ac:dyDescent="0.35">
      <c r="C70" s="135"/>
      <c r="D70" s="57" t="s">
        <v>410</v>
      </c>
      <c r="E70" s="138" t="s">
        <v>411</v>
      </c>
      <c r="F70" s="139"/>
      <c r="G70" s="138" t="s">
        <v>412</v>
      </c>
      <c r="H70" s="140"/>
      <c r="I70" s="140"/>
    </row>
    <row r="71" spans="3:9" ht="21" x14ac:dyDescent="0.5">
      <c r="C71" s="135"/>
      <c r="D71" s="76" t="str">
        <f>Matriz!$I$3</f>
        <v>Inicio</v>
      </c>
      <c r="E71" s="133">
        <f>GrafH!D14</f>
        <v>0</v>
      </c>
      <c r="F71" s="133"/>
      <c r="G71" s="134" t="str">
        <f>IFERROR(GrafH!E14,"")</f>
        <v/>
      </c>
      <c r="H71" s="134"/>
      <c r="I71" s="134"/>
    </row>
    <row r="72" spans="3:9" ht="21" x14ac:dyDescent="0.5">
      <c r="C72" s="135"/>
      <c r="D72" s="77" t="str">
        <f>Matriz!$I$4</f>
        <v>Proceso</v>
      </c>
      <c r="E72" s="133">
        <f>GrafH!D15</f>
        <v>0</v>
      </c>
      <c r="F72" s="133"/>
      <c r="G72" s="134" t="str">
        <f>IFERROR(GrafH!E15,"")</f>
        <v/>
      </c>
      <c r="H72" s="134"/>
      <c r="I72" s="134"/>
    </row>
    <row r="73" spans="3:9" ht="21" x14ac:dyDescent="0.5">
      <c r="C73" s="135"/>
      <c r="D73" s="78" t="str">
        <f>Matriz!$I$5</f>
        <v>Satisfactorio</v>
      </c>
      <c r="E73" s="133">
        <f>GrafH!D16</f>
        <v>0</v>
      </c>
      <c r="F73" s="133"/>
      <c r="G73" s="134" t="str">
        <f>IFERROR(GrafH!E16,"")</f>
        <v/>
      </c>
      <c r="H73" s="134"/>
      <c r="I73" s="134"/>
    </row>
    <row r="74" spans="3:9" ht="21" x14ac:dyDescent="0.5">
      <c r="C74" s="135"/>
      <c r="D74" s="79" t="str">
        <f>IF(Matriz!$I$6=0,"",Matriz!$I$6)</f>
        <v/>
      </c>
      <c r="E74" s="133" t="str">
        <f>GrafH!D17</f>
        <v/>
      </c>
      <c r="F74" s="133"/>
      <c r="G74" s="134" t="str">
        <f>IFERROR(GrafH!E17,"")</f>
        <v/>
      </c>
      <c r="H74" s="134"/>
      <c r="I74" s="134"/>
    </row>
    <row r="75" spans="3:9" ht="23.5" x14ac:dyDescent="0.55000000000000004">
      <c r="C75" s="135"/>
      <c r="D75" s="64" t="s">
        <v>40</v>
      </c>
      <c r="E75" s="141">
        <f>SUM(E71:F74)</f>
        <v>0</v>
      </c>
      <c r="F75" s="142"/>
      <c r="G75" s="143">
        <f>SUM(G71:I74)</f>
        <v>0</v>
      </c>
      <c r="H75" s="144"/>
      <c r="I75" s="144"/>
    </row>
    <row r="77" spans="3:9" x14ac:dyDescent="0.35">
      <c r="C77" s="135" t="s">
        <v>465</v>
      </c>
      <c r="D77" s="136" t="s">
        <v>194</v>
      </c>
      <c r="E77" s="137"/>
      <c r="F77" s="137"/>
      <c r="G77" s="137"/>
      <c r="H77" s="137"/>
      <c r="I77" s="137"/>
    </row>
    <row r="78" spans="3:9" x14ac:dyDescent="0.35">
      <c r="C78" s="135"/>
      <c r="D78" s="57" t="s">
        <v>410</v>
      </c>
      <c r="E78" s="138" t="s">
        <v>411</v>
      </c>
      <c r="F78" s="139"/>
      <c r="G78" s="138" t="s">
        <v>412</v>
      </c>
      <c r="H78" s="140"/>
      <c r="I78" s="140"/>
    </row>
    <row r="79" spans="3:9" ht="21" x14ac:dyDescent="0.5">
      <c r="C79" s="135"/>
      <c r="D79" s="76" t="str">
        <f>Matriz!$I$3</f>
        <v>Inicio</v>
      </c>
      <c r="E79" s="133">
        <f>GrafI!D14</f>
        <v>0</v>
      </c>
      <c r="F79" s="133"/>
      <c r="G79" s="134" t="str">
        <f>IFERROR(GrafI!E14,"")</f>
        <v/>
      </c>
      <c r="H79" s="134"/>
      <c r="I79" s="134"/>
    </row>
    <row r="80" spans="3:9" ht="21" x14ac:dyDescent="0.5">
      <c r="C80" s="135"/>
      <c r="D80" s="77" t="str">
        <f>Matriz!$I$4</f>
        <v>Proceso</v>
      </c>
      <c r="E80" s="133">
        <f>GrafI!D15</f>
        <v>0</v>
      </c>
      <c r="F80" s="133"/>
      <c r="G80" s="134" t="str">
        <f>IFERROR(GrafI!E15,"")</f>
        <v/>
      </c>
      <c r="H80" s="134"/>
      <c r="I80" s="134"/>
    </row>
    <row r="81" spans="3:9" ht="21" x14ac:dyDescent="0.5">
      <c r="C81" s="135"/>
      <c r="D81" s="78" t="str">
        <f>Matriz!$I$5</f>
        <v>Satisfactorio</v>
      </c>
      <c r="E81" s="133">
        <f>GrafI!D16</f>
        <v>0</v>
      </c>
      <c r="F81" s="133"/>
      <c r="G81" s="134" t="str">
        <f>IFERROR(GrafI!E16,"")</f>
        <v/>
      </c>
      <c r="H81" s="134"/>
      <c r="I81" s="134"/>
    </row>
    <row r="82" spans="3:9" ht="21" x14ac:dyDescent="0.5">
      <c r="C82" s="135"/>
      <c r="D82" s="79" t="str">
        <f>IF(Matriz!$I$6=0,"",Matriz!$I$6)</f>
        <v/>
      </c>
      <c r="E82" s="133" t="str">
        <f>GrafI!D17</f>
        <v/>
      </c>
      <c r="F82" s="133"/>
      <c r="G82" s="134" t="str">
        <f>IFERROR(GrafI!E17,"")</f>
        <v/>
      </c>
      <c r="H82" s="134"/>
      <c r="I82" s="134"/>
    </row>
    <row r="83" spans="3:9" ht="23.5" x14ac:dyDescent="0.55000000000000004">
      <c r="C83" s="135"/>
      <c r="D83" s="64" t="s">
        <v>40</v>
      </c>
      <c r="E83" s="141">
        <f>SUM(E79:F82)</f>
        <v>0</v>
      </c>
      <c r="F83" s="142"/>
      <c r="G83" s="143">
        <f>SUM(G79:I82)</f>
        <v>0</v>
      </c>
      <c r="H83" s="144"/>
      <c r="I83" s="144"/>
    </row>
    <row r="85" spans="3:9" x14ac:dyDescent="0.35">
      <c r="C85" s="135" t="s">
        <v>466</v>
      </c>
      <c r="D85" s="136" t="s">
        <v>194</v>
      </c>
      <c r="E85" s="137"/>
      <c r="F85" s="137"/>
      <c r="G85" s="137"/>
      <c r="H85" s="137"/>
      <c r="I85" s="137"/>
    </row>
    <row r="86" spans="3:9" x14ac:dyDescent="0.35">
      <c r="C86" s="135"/>
      <c r="D86" s="57" t="s">
        <v>410</v>
      </c>
      <c r="E86" s="138" t="s">
        <v>411</v>
      </c>
      <c r="F86" s="139"/>
      <c r="G86" s="138" t="s">
        <v>412</v>
      </c>
      <c r="H86" s="140"/>
      <c r="I86" s="140"/>
    </row>
    <row r="87" spans="3:9" ht="21" x14ac:dyDescent="0.5">
      <c r="C87" s="135"/>
      <c r="D87" s="76" t="str">
        <f>Matriz!$I$3</f>
        <v>Inicio</v>
      </c>
      <c r="E87" s="133">
        <f>GrafJ!D14</f>
        <v>0</v>
      </c>
      <c r="F87" s="133"/>
      <c r="G87" s="134" t="str">
        <f>IFERROR(GrafJ!E14,"")</f>
        <v/>
      </c>
      <c r="H87" s="134"/>
      <c r="I87" s="134"/>
    </row>
    <row r="88" spans="3:9" ht="21" x14ac:dyDescent="0.5">
      <c r="C88" s="135"/>
      <c r="D88" s="77" t="str">
        <f>Matriz!$I$4</f>
        <v>Proceso</v>
      </c>
      <c r="E88" s="133">
        <f>GrafJ!D15</f>
        <v>0</v>
      </c>
      <c r="F88" s="133"/>
      <c r="G88" s="134" t="str">
        <f>IFERROR(GrafJ!E15,"")</f>
        <v/>
      </c>
      <c r="H88" s="134"/>
      <c r="I88" s="134"/>
    </row>
    <row r="89" spans="3:9" ht="21" x14ac:dyDescent="0.5">
      <c r="C89" s="135"/>
      <c r="D89" s="78" t="str">
        <f>Matriz!$I$5</f>
        <v>Satisfactorio</v>
      </c>
      <c r="E89" s="133">
        <f>GrafJ!D16</f>
        <v>0</v>
      </c>
      <c r="F89" s="133"/>
      <c r="G89" s="134" t="str">
        <f>IFERROR(GrafJ!E16,"")</f>
        <v/>
      </c>
      <c r="H89" s="134"/>
      <c r="I89" s="134"/>
    </row>
    <row r="90" spans="3:9" ht="21" x14ac:dyDescent="0.5">
      <c r="C90" s="135"/>
      <c r="D90" s="79" t="str">
        <f>IF(Matriz!$I$6=0,"",Matriz!$I$6)</f>
        <v/>
      </c>
      <c r="E90" s="133" t="str">
        <f>GrafJ!D17</f>
        <v/>
      </c>
      <c r="F90" s="133"/>
      <c r="G90" s="134" t="str">
        <f>IFERROR(GrafJ!E17,"")</f>
        <v/>
      </c>
      <c r="H90" s="134"/>
      <c r="I90" s="134"/>
    </row>
    <row r="91" spans="3:9" ht="23.5" x14ac:dyDescent="0.55000000000000004">
      <c r="C91" s="135"/>
      <c r="D91" s="64" t="s">
        <v>40</v>
      </c>
      <c r="E91" s="141">
        <f>SUM(E87:F90)</f>
        <v>0</v>
      </c>
      <c r="F91" s="142"/>
      <c r="G91" s="143">
        <f>SUM(G87:I90)</f>
        <v>0</v>
      </c>
      <c r="H91" s="144"/>
      <c r="I91" s="144"/>
    </row>
    <row r="93" spans="3:9" x14ac:dyDescent="0.35">
      <c r="C93" s="135" t="s">
        <v>467</v>
      </c>
      <c r="D93" s="136" t="s">
        <v>194</v>
      </c>
      <c r="E93" s="137"/>
      <c r="F93" s="137"/>
      <c r="G93" s="137"/>
      <c r="H93" s="137"/>
      <c r="I93" s="137"/>
    </row>
    <row r="94" spans="3:9" x14ac:dyDescent="0.35">
      <c r="C94" s="135"/>
      <c r="D94" s="57" t="s">
        <v>410</v>
      </c>
      <c r="E94" s="138" t="s">
        <v>411</v>
      </c>
      <c r="F94" s="139"/>
      <c r="G94" s="138" t="s">
        <v>412</v>
      </c>
      <c r="H94" s="140"/>
      <c r="I94" s="140"/>
    </row>
    <row r="95" spans="3:9" ht="21" x14ac:dyDescent="0.5">
      <c r="C95" s="135"/>
      <c r="D95" s="76" t="str">
        <f>Matriz!$I$3</f>
        <v>Inicio</v>
      </c>
      <c r="E95" s="133">
        <f>GrafK!D14</f>
        <v>0</v>
      </c>
      <c r="F95" s="133"/>
      <c r="G95" s="134" t="str">
        <f>IFERROR(GrafK!E14,"")</f>
        <v/>
      </c>
      <c r="H95" s="134"/>
      <c r="I95" s="134"/>
    </row>
    <row r="96" spans="3:9" ht="21" x14ac:dyDescent="0.5">
      <c r="C96" s="135"/>
      <c r="D96" s="77" t="str">
        <f>Matriz!$I$4</f>
        <v>Proceso</v>
      </c>
      <c r="E96" s="133">
        <f>GrafK!D15</f>
        <v>0</v>
      </c>
      <c r="F96" s="133"/>
      <c r="G96" s="134" t="str">
        <f>IFERROR(GrafK!E15,"")</f>
        <v/>
      </c>
      <c r="H96" s="134"/>
      <c r="I96" s="134"/>
    </row>
    <row r="97" spans="3:9" ht="21" x14ac:dyDescent="0.5">
      <c r="C97" s="135"/>
      <c r="D97" s="78" t="str">
        <f>Matriz!$I$5</f>
        <v>Satisfactorio</v>
      </c>
      <c r="E97" s="133">
        <f>GrafK!D16</f>
        <v>0</v>
      </c>
      <c r="F97" s="133"/>
      <c r="G97" s="134" t="str">
        <f>IFERROR(GrafK!E16,"")</f>
        <v/>
      </c>
      <c r="H97" s="134"/>
      <c r="I97" s="134"/>
    </row>
    <row r="98" spans="3:9" ht="21" x14ac:dyDescent="0.5">
      <c r="C98" s="135"/>
      <c r="D98" s="79" t="str">
        <f>IF(Matriz!$I$6=0,"",Matriz!$I$6)</f>
        <v/>
      </c>
      <c r="E98" s="133" t="str">
        <f>GrafK!D17</f>
        <v/>
      </c>
      <c r="F98" s="133"/>
      <c r="G98" s="134" t="str">
        <f>IFERROR(GrafK!E17,"")</f>
        <v/>
      </c>
      <c r="H98" s="134"/>
      <c r="I98" s="134"/>
    </row>
    <row r="99" spans="3:9" ht="23.5" x14ac:dyDescent="0.55000000000000004">
      <c r="C99" s="135"/>
      <c r="D99" s="64" t="s">
        <v>40</v>
      </c>
      <c r="E99" s="141">
        <f>SUM(E95:F98)</f>
        <v>0</v>
      </c>
      <c r="F99" s="142"/>
      <c r="G99" s="143">
        <f>SUM(G95:I98)</f>
        <v>0</v>
      </c>
      <c r="H99" s="144"/>
      <c r="I99" s="144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2" priority="1" operator="containsText" text="✖">
      <formula>NOT(ISERROR(SEARCH("✖",M4)))</formula>
    </cfRule>
    <cfRule type="containsText" dxfId="181" priority="2" operator="containsText" text="✔">
      <formula>NOT(ISERROR(SEARCH("✔",M4)))</formula>
    </cfRule>
    <cfRule type="cellIs" dxfId="180" priority="3" operator="equal">
      <formula>0</formula>
    </cfRule>
    <cfRule type="cellIs" dxfId="1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G5" sqref="G5:L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ht="14.5" customHeight="1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4" spans="2:27" ht="14.5" customHeight="1" x14ac:dyDescent="0.35"/>
    <row r="5" spans="2:27" ht="18.649999999999999" customHeight="1" x14ac:dyDescent="0.55000000000000004">
      <c r="B5" s="161" t="s">
        <v>181</v>
      </c>
      <c r="C5" s="161"/>
      <c r="D5" s="176">
        <f>Inicio!C10</f>
        <v>0</v>
      </c>
      <c r="E5" s="177"/>
      <c r="F5" s="44" t="s">
        <v>38</v>
      </c>
      <c r="G5" s="172" t="e">
        <f>VLOOKUP(D5,Data!$A$2:$H$303,6,FALSE)</f>
        <v>#N/A</v>
      </c>
      <c r="H5" s="172"/>
      <c r="I5" s="172"/>
      <c r="J5" s="172"/>
      <c r="K5" s="172"/>
      <c r="L5" s="172"/>
      <c r="M5" s="175" t="s">
        <v>39</v>
      </c>
      <c r="N5" s="175"/>
      <c r="O5" s="174" t="e">
        <f>VLOOKUP(D5,Data!$A$2:$H$303,5,FALSE)</f>
        <v>#N/A</v>
      </c>
      <c r="P5" s="174"/>
      <c r="Q5" s="174"/>
      <c r="R5" s="174"/>
      <c r="S5" s="174"/>
      <c r="T5" s="171" t="s">
        <v>185</v>
      </c>
      <c r="U5" s="171"/>
      <c r="V5" s="171"/>
      <c r="W5" s="174" t="e">
        <f>VLOOKUP(D5,Data!$A$2:$H$303,7,FALSE)</f>
        <v>#N/A</v>
      </c>
      <c r="X5" s="174"/>
      <c r="Y5" s="174"/>
      <c r="Z5" s="174"/>
      <c r="AA5" s="174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58" t="s">
        <v>182</v>
      </c>
      <c r="C7" s="158"/>
      <c r="D7" s="178" t="e">
        <f>VLOOKUP(D5,Data!$A$2:$H$303,2,FALSE)</f>
        <v>#N/A</v>
      </c>
      <c r="E7" s="178"/>
      <c r="F7" s="26" t="s">
        <v>183</v>
      </c>
      <c r="G7" s="173" t="str">
        <f>Inicio!F8</f>
        <v>Matematica</v>
      </c>
      <c r="H7" s="173"/>
      <c r="I7" s="173"/>
      <c r="J7" s="173"/>
      <c r="K7" s="173"/>
      <c r="L7" s="173"/>
      <c r="M7" s="171" t="s">
        <v>37</v>
      </c>
      <c r="N7" s="171"/>
      <c r="O7" s="174" t="e">
        <f>VLOOKUP(D5,Data!$A$2:$H$303,3,FALSE)</f>
        <v>#N/A</v>
      </c>
      <c r="P7" s="174"/>
      <c r="Q7" s="174"/>
      <c r="R7" s="174"/>
      <c r="S7" s="174"/>
      <c r="T7" s="171" t="s">
        <v>184</v>
      </c>
      <c r="U7" s="171"/>
      <c r="V7" s="171"/>
      <c r="W7" s="174">
        <f>Inicio!K8</f>
        <v>2</v>
      </c>
      <c r="X7" s="174"/>
      <c r="Y7" s="174"/>
      <c r="Z7" s="174"/>
      <c r="AA7" s="174"/>
    </row>
    <row r="8" spans="2:27" ht="14.5" customHeight="1" x14ac:dyDescent="0.35">
      <c r="B8" s="158"/>
      <c r="C8" s="158"/>
      <c r="D8" s="178"/>
      <c r="E8" s="178"/>
      <c r="F8" s="67"/>
      <c r="G8" s="173"/>
      <c r="H8" s="173"/>
      <c r="I8" s="173"/>
      <c r="J8" s="173"/>
      <c r="K8" s="173"/>
      <c r="L8" s="173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58"/>
      <c r="C9" s="158"/>
      <c r="D9" s="179"/>
      <c r="E9" s="179"/>
      <c r="F9" s="67"/>
      <c r="G9" s="174"/>
      <c r="H9" s="174"/>
      <c r="I9" s="174"/>
      <c r="J9" s="174"/>
      <c r="K9" s="174"/>
      <c r="L9" s="174"/>
      <c r="M9" s="171" t="s">
        <v>186</v>
      </c>
      <c r="N9" s="171"/>
      <c r="O9" s="174" t="e">
        <f>VLOOKUP(D5,Data!$A$2:$H$303,8,FALSE)</f>
        <v>#N/A</v>
      </c>
      <c r="P9" s="174"/>
      <c r="Q9" s="174"/>
      <c r="R9" s="174"/>
      <c r="S9" s="174"/>
      <c r="T9" s="171" t="s">
        <v>6</v>
      </c>
      <c r="U9" s="171"/>
      <c r="V9" s="171"/>
      <c r="W9" s="174" t="s">
        <v>159</v>
      </c>
      <c r="X9" s="174"/>
      <c r="Y9" s="174"/>
      <c r="Z9" s="174"/>
      <c r="AA9" s="174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 t="s">
        <v>484</v>
      </c>
      <c r="AC21" s="163"/>
      <c r="AD21" s="163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4">
        <f>ResumenTotal!N44</f>
        <v>0</v>
      </c>
      <c r="AC22" s="164"/>
      <c r="AD22" s="164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4"/>
      <c r="AC23" s="164"/>
      <c r="AD23" s="164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4"/>
      <c r="AC24" s="164"/>
      <c r="AD24" s="164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ht="14.5" customHeight="1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ht="14.5" customHeight="1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3Q6CF76arjRpn7vraxzNNPCaqA9l9PeoPPPBzfmWAdibP5hNZZ2+fZvqgpzC5VrNngwN6BC4tCuXuOR0L7Txuw==" saltValue="hAhCU2QG/Qrb1cO9rhy8Iw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ht="14.5" customHeight="1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4" spans="2:57" ht="14.5" customHeight="1" x14ac:dyDescent="0.35"/>
    <row r="5" spans="2:57" ht="14.5" customHeight="1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RespA!G7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2</v>
      </c>
      <c r="R7" s="151"/>
      <c r="S7" s="151"/>
      <c r="T7" s="153" t="s">
        <v>6</v>
      </c>
      <c r="U7" s="153"/>
      <c r="V7" s="153"/>
      <c r="W7" s="183" t="str">
        <f>RespA!W9</f>
        <v>A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ht="14.5" customHeight="1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ht="14.5" customHeight="1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c</v>
      </c>
      <c r="AA11" s="187" t="s">
        <v>170</v>
      </c>
      <c r="AB11" s="187" t="s">
        <v>171</v>
      </c>
      <c r="AC11" s="187" t="s">
        <v>191</v>
      </c>
      <c r="AD11" s="187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t="14.5" hidden="1" customHeight="1" x14ac:dyDescent="0.35">
      <c r="B12" s="188"/>
      <c r="C12" s="188"/>
      <c r="D12" s="188"/>
      <c r="E12" s="188"/>
      <c r="F12" s="18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87"/>
      <c r="AB12" s="187"/>
      <c r="AC12" s="187"/>
      <c r="AD12" s="187"/>
    </row>
    <row r="13" spans="2:57" ht="45" customHeight="1" x14ac:dyDescent="0.35">
      <c r="B13" s="188"/>
      <c r="C13" s="188"/>
      <c r="D13" s="188"/>
      <c r="E13" s="188"/>
      <c r="F13" s="188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87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ht="14.5" customHeight="1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80" t="str">
        <f>Matriz!$I$3</f>
        <v>Inicio</v>
      </c>
      <c r="AB56" s="180" t="str">
        <f>Matriz!$I$4</f>
        <v>Proceso</v>
      </c>
      <c r="AC56" s="180" t="str">
        <f>Matriz!$I$5</f>
        <v>Satisfactorio</v>
      </c>
      <c r="AD56" s="180">
        <f>Matriz!$I$6</f>
        <v>0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8" priority="13" operator="containsText" text="✖">
      <formula>NOT(ISERROR(SEARCH("✖",M4)))</formula>
    </cfRule>
    <cfRule type="containsText" dxfId="177" priority="14" operator="containsText" text="✔">
      <formula>NOT(ISERROR(SEARCH("✔",M4)))</formula>
    </cfRule>
    <cfRule type="cellIs" dxfId="176" priority="15" operator="equal">
      <formula>0</formula>
    </cfRule>
    <cfRule type="cellIs" dxfId="175" priority="16" operator="equal">
      <formula>1</formula>
    </cfRule>
  </conditionalFormatting>
  <conditionalFormatting sqref="G14:Z53 G56:Z57">
    <cfRule type="cellIs" dxfId="174" priority="6" operator="equal">
      <formula>"✖"</formula>
    </cfRule>
    <cfRule type="cellIs" dxfId="173" priority="7" operator="equal">
      <formula>"✔"</formula>
    </cfRule>
  </conditionalFormatting>
  <conditionalFormatting sqref="AD14:AD53">
    <cfRule type="cellIs" dxfId="172" priority="4" operator="equal">
      <formula>"Previo Inicio"</formula>
    </cfRule>
    <cfRule type="cellIs" dxfId="171" priority="3" operator="equal">
      <formula>"Inicio"</formula>
    </cfRule>
    <cfRule type="cellIs" dxfId="170" priority="2" operator="equal">
      <formula>"Proceso"</formula>
    </cfRule>
    <cfRule type="cellIs" dxfId="169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ResA!H7</f>
        <v>Matematica</v>
      </c>
      <c r="H7" s="148"/>
      <c r="I7" s="148"/>
      <c r="J7" s="148"/>
      <c r="K7" s="199" t="s">
        <v>184</v>
      </c>
      <c r="L7" s="199"/>
      <c r="M7" s="200">
        <f>ResA!Q7</f>
        <v>2</v>
      </c>
      <c r="N7" s="200"/>
      <c r="O7" s="201" t="s">
        <v>6</v>
      </c>
      <c r="P7" s="201"/>
      <c r="Q7" s="200" t="str">
        <f>ResA!W7</f>
        <v>A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ht="14.5" customHeight="1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ht="14.5" customHeight="1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Inicio</v>
      </c>
      <c r="C14" s="190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Proceso</v>
      </c>
      <c r="C15" s="190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Satisfactorio</v>
      </c>
      <c r="C16" s="190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/>
      </c>
      <c r="C17" s="190"/>
      <c r="D17" s="59" t="str">
        <f>IF($B$17="","",COUNTIF(ResA!$AD$14:$AD$53,GrafA!B17))</f>
        <v/>
      </c>
      <c r="E17" s="103" t="str">
        <f>IF(B17="","",(D17*100%)/$D$18)</f>
        <v/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8" priority="3" operator="containsText" text="✖">
      <formula>NOT(ISERROR(SEARCH("✖",K4)))</formula>
    </cfRule>
    <cfRule type="containsText" dxfId="167" priority="4" operator="containsText" text="✔">
      <formula>NOT(ISERROR(SEARCH("✔",K4)))</formula>
    </cfRule>
    <cfRule type="cellIs" dxfId="166" priority="5" operator="equal">
      <formula>0</formula>
    </cfRule>
    <cfRule type="cellIs" dxfId="165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2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409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ResumenTotal!N45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ht="14.5" customHeight="1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.15" customHeight="1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RespB!G7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2</v>
      </c>
      <c r="R7" s="151"/>
      <c r="S7" s="151"/>
      <c r="T7" s="153" t="s">
        <v>6</v>
      </c>
      <c r="U7" s="153"/>
      <c r="V7" s="153"/>
      <c r="W7" s="183" t="str">
        <f>RespB!W9</f>
        <v>B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ht="14.5" customHeight="1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ht="14.5" customHeight="1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c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Inicio</v>
      </c>
      <c r="AB56" s="180" t="str">
        <f>Matriz!$I$4</f>
        <v>Proceso</v>
      </c>
      <c r="AC56" s="180" t="str">
        <f>Matriz!$I$5</f>
        <v>Satisfactorio</v>
      </c>
      <c r="AD56" s="180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4" priority="7" operator="containsText" text="✖">
      <formula>NOT(ISERROR(SEARCH("✖",M4)))</formula>
    </cfRule>
    <cfRule type="containsText" dxfId="163" priority="8" operator="containsText" text="✔">
      <formula>NOT(ISERROR(SEARCH("✔",M4)))</formula>
    </cfRule>
    <cfRule type="cellIs" dxfId="162" priority="9" operator="equal">
      <formula>0</formula>
    </cfRule>
    <cfRule type="cellIs" dxfId="161" priority="10" operator="equal">
      <formula>1</formula>
    </cfRule>
  </conditionalFormatting>
  <conditionalFormatting sqref="G14:Z53 G56:Z57">
    <cfRule type="cellIs" dxfId="160" priority="5" operator="equal">
      <formula>"✖"</formula>
    </cfRule>
    <cfRule type="cellIs" dxfId="159" priority="6" operator="equal">
      <formula>"✔"</formula>
    </cfRule>
  </conditionalFormatting>
  <conditionalFormatting sqref="AD14:AD53">
    <cfRule type="cellIs" dxfId="158" priority="1" operator="equal">
      <formula>"Satisfactorio"</formula>
    </cfRule>
    <cfRule type="cellIs" dxfId="157" priority="2" operator="equal">
      <formula>"Proceso"</formula>
    </cfRule>
    <cfRule type="cellIs" dxfId="156" priority="3" operator="equal">
      <formula>"Inicio"</formula>
    </cfRule>
    <cfRule type="cellIs" dxfId="1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212">
        <f>Inicio!C10</f>
        <v>0</v>
      </c>
      <c r="E5" s="212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ResB!H7</f>
        <v>Matematica</v>
      </c>
      <c r="H7" s="148"/>
      <c r="I7" s="148"/>
      <c r="J7" s="148"/>
      <c r="K7" s="199" t="s">
        <v>184</v>
      </c>
      <c r="L7" s="199"/>
      <c r="M7" s="200">
        <f>ResB!Q7</f>
        <v>2</v>
      </c>
      <c r="N7" s="200"/>
      <c r="O7" s="201" t="s">
        <v>6</v>
      </c>
      <c r="P7" s="201"/>
      <c r="Q7" s="200" t="str">
        <f>ResB!W7</f>
        <v>B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Inicio</v>
      </c>
      <c r="C14" s="190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Proceso</v>
      </c>
      <c r="C15" s="190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Satisfactorio</v>
      </c>
      <c r="C16" s="190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/>
      </c>
      <c r="C17" s="190"/>
      <c r="D17" s="59" t="str">
        <f>IF($B$17="","",COUNTIF(ResB!$AD$14:$AD$53,GrafA!B17))</f>
        <v/>
      </c>
      <c r="E17" s="103" t="str">
        <f>IF(B17="","",(D17*100%)/$D$18)</f>
        <v/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4" priority="1" operator="containsText" text="✖">
      <formula>NOT(ISERROR(SEARCH("✖",K4)))</formula>
    </cfRule>
    <cfRule type="containsText" dxfId="153" priority="2" operator="containsText" text="✔">
      <formula>NOT(ISERROR(SEARCH("✔",K4)))</formula>
    </cfRule>
    <cfRule type="cellIs" dxfId="152" priority="3" operator="equal">
      <formula>0</formula>
    </cfRule>
    <cfRule type="cellIs" dxfId="1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2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418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ResumenTotal!N46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RespC!G7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2</v>
      </c>
      <c r="R7" s="151"/>
      <c r="S7" s="151"/>
      <c r="T7" s="153" t="s">
        <v>6</v>
      </c>
      <c r="U7" s="153"/>
      <c r="V7" s="153"/>
      <c r="W7" s="183" t="str">
        <f>RespC!W9</f>
        <v>C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c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Inicio</v>
      </c>
      <c r="AB56" s="180" t="str">
        <f>Matriz!$I$4</f>
        <v>Proceso</v>
      </c>
      <c r="AC56" s="180" t="str">
        <f>Matriz!$I$5</f>
        <v>Satisfactorio</v>
      </c>
      <c r="AD56" s="180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50" priority="7" operator="containsText" text="✖">
      <formula>NOT(ISERROR(SEARCH("✖",M4)))</formula>
    </cfRule>
    <cfRule type="containsText" dxfId="149" priority="8" operator="containsText" text="✔">
      <formula>NOT(ISERROR(SEARCH("✔",M4)))</formula>
    </cfRule>
    <cfRule type="cellIs" dxfId="148" priority="9" operator="equal">
      <formula>0</formula>
    </cfRule>
    <cfRule type="cellIs" dxfId="147" priority="10" operator="equal">
      <formula>1</formula>
    </cfRule>
  </conditionalFormatting>
  <conditionalFormatting sqref="G14:Z53 G56:Z57">
    <cfRule type="cellIs" dxfId="146" priority="5" operator="equal">
      <formula>"✖"</formula>
    </cfRule>
    <cfRule type="cellIs" dxfId="145" priority="6" operator="equal">
      <formula>"✔"</formula>
    </cfRule>
  </conditionalFormatting>
  <conditionalFormatting sqref="AD14:AD53">
    <cfRule type="cellIs" dxfId="144" priority="1" operator="equal">
      <formula>"Satisfactorio"</formula>
    </cfRule>
    <cfRule type="cellIs" dxfId="143" priority="2" operator="equal">
      <formula>"Proceso"</formula>
    </cfRule>
    <cfRule type="cellIs" dxfId="142" priority="3" operator="equal">
      <formula>"Inicio"</formula>
    </cfRule>
    <cfRule type="cellIs" dxfId="1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212">
        <f>Inicio!C10</f>
        <v>0</v>
      </c>
      <c r="E5" s="212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ResC!H7</f>
        <v>Matematica</v>
      </c>
      <c r="H7" s="148"/>
      <c r="I7" s="148"/>
      <c r="J7" s="148"/>
      <c r="K7" s="199" t="s">
        <v>184</v>
      </c>
      <c r="L7" s="199"/>
      <c r="M7" s="200">
        <f>ResC!Q7</f>
        <v>2</v>
      </c>
      <c r="N7" s="200"/>
      <c r="O7" s="201" t="s">
        <v>6</v>
      </c>
      <c r="P7" s="201"/>
      <c r="Q7" s="200" t="str">
        <f>ResC!W7</f>
        <v>C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Inicio</v>
      </c>
      <c r="C14" s="190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Proceso</v>
      </c>
      <c r="C15" s="190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Satisfactorio</v>
      </c>
      <c r="C16" s="190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/>
      </c>
      <c r="C17" s="190"/>
      <c r="D17" s="59" t="str">
        <f>IF($B$17="","",COUNTIF(ResC!$AD$14:$AD$53,GrafA!B17))</f>
        <v/>
      </c>
      <c r="E17" s="103" t="str">
        <f>IF(B17="","",(D17*100%)/$D$18)</f>
        <v/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40" priority="1" operator="containsText" text="✖">
      <formula>NOT(ISERROR(SEARCH("✖",K4)))</formula>
    </cfRule>
    <cfRule type="containsText" dxfId="139" priority="2" operator="containsText" text="✔">
      <formula>NOT(ISERROR(SEARCH("✔",K4)))</formula>
    </cfRule>
    <cfRule type="cellIs" dxfId="138" priority="3" operator="equal">
      <formula>0</formula>
    </cfRule>
    <cfRule type="cellIs" dxfId="1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2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419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ResumenTotal!N47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RespD!G7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2</v>
      </c>
      <c r="R7" s="151"/>
      <c r="S7" s="151"/>
      <c r="T7" s="153" t="s">
        <v>6</v>
      </c>
      <c r="U7" s="153"/>
      <c r="V7" s="153"/>
      <c r="W7" s="183" t="str">
        <f>RespD!W9</f>
        <v>D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c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Inicio</v>
      </c>
      <c r="AB56" s="180" t="str">
        <f>Matriz!$I$4</f>
        <v>Proceso</v>
      </c>
      <c r="AC56" s="180" t="str">
        <f>Matriz!$I$5</f>
        <v>Satisfactorio</v>
      </c>
      <c r="AD56" s="180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6" priority="7" operator="containsText" text="✖">
      <formula>NOT(ISERROR(SEARCH("✖",M4)))</formula>
    </cfRule>
    <cfRule type="containsText" dxfId="135" priority="8" operator="containsText" text="✔">
      <formula>NOT(ISERROR(SEARCH("✔",M4)))</formula>
    </cfRule>
    <cfRule type="cellIs" dxfId="134" priority="9" operator="equal">
      <formula>0</formula>
    </cfRule>
    <cfRule type="cellIs" dxfId="133" priority="10" operator="equal">
      <formula>1</formula>
    </cfRule>
  </conditionalFormatting>
  <conditionalFormatting sqref="G14:Z53 G56:Z57">
    <cfRule type="cellIs" dxfId="132" priority="5" operator="equal">
      <formula>"✖"</formula>
    </cfRule>
    <cfRule type="cellIs" dxfId="131" priority="6" operator="equal">
      <formula>"✔"</formula>
    </cfRule>
  </conditionalFormatting>
  <conditionalFormatting sqref="AD14:AD53">
    <cfRule type="cellIs" dxfId="130" priority="1" operator="equal">
      <formula>"Satisfactorio"</formula>
    </cfRule>
    <cfRule type="cellIs" dxfId="129" priority="2" operator="equal">
      <formula>"Proceso"</formula>
    </cfRule>
    <cfRule type="cellIs" dxfId="128" priority="3" operator="equal">
      <formula>"Inicio"</formula>
    </cfRule>
    <cfRule type="cellIs" dxfId="1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ResD!H7</f>
        <v>Matematica</v>
      </c>
      <c r="H7" s="148"/>
      <c r="I7" s="148"/>
      <c r="J7" s="148"/>
      <c r="K7" s="199" t="s">
        <v>184</v>
      </c>
      <c r="L7" s="199"/>
      <c r="M7" s="200">
        <f>ResD!Q7</f>
        <v>2</v>
      </c>
      <c r="N7" s="200"/>
      <c r="O7" s="201" t="s">
        <v>6</v>
      </c>
      <c r="P7" s="201"/>
      <c r="Q7" s="200" t="str">
        <f>ResD!W7</f>
        <v>D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Inicio</v>
      </c>
      <c r="C14" s="190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Proceso</v>
      </c>
      <c r="C15" s="190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Satisfactorio</v>
      </c>
      <c r="C16" s="190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/>
      </c>
      <c r="C17" s="190"/>
      <c r="D17" s="59" t="str">
        <f>IF($B$17="","",COUNTIF(ResD!$AD$14:$AD$53,GrafA!B17))</f>
        <v/>
      </c>
      <c r="E17" s="103" t="str">
        <f>IF(B17="","",(D17*100%)/$D$18)</f>
        <v/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6" priority="1" operator="containsText" text="✖">
      <formula>NOT(ISERROR(SEARCH("✖",K4)))</formula>
    </cfRule>
    <cfRule type="containsText" dxfId="125" priority="2" operator="containsText" text="✔">
      <formula>NOT(ISERROR(SEARCH("✔",K4)))</formula>
    </cfRule>
    <cfRule type="cellIs" dxfId="124" priority="3" operator="equal">
      <formula>0</formula>
    </cfRule>
    <cfRule type="cellIs" dxfId="1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2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461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ResumenTotal!N48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RespE!G7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2</v>
      </c>
      <c r="R7" s="151"/>
      <c r="S7" s="151"/>
      <c r="T7" s="153" t="s">
        <v>6</v>
      </c>
      <c r="U7" s="153"/>
      <c r="V7" s="153"/>
      <c r="W7" s="183" t="str">
        <f>RespE!W9</f>
        <v>E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c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Inicio</v>
      </c>
      <c r="AB56" s="180" t="str">
        <f>Matriz!$I$4</f>
        <v>Proceso</v>
      </c>
      <c r="AC56" s="180" t="str">
        <f>Matriz!$I$5</f>
        <v>Satisfactorio</v>
      </c>
      <c r="AD56" s="180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2" priority="7" operator="containsText" text="✖">
      <formula>NOT(ISERROR(SEARCH("✖",M4)))</formula>
    </cfRule>
    <cfRule type="containsText" dxfId="121" priority="8" operator="containsText" text="✔">
      <formula>NOT(ISERROR(SEARCH("✔",M4)))</formula>
    </cfRule>
    <cfRule type="cellIs" dxfId="120" priority="9" operator="equal">
      <formula>0</formula>
    </cfRule>
    <cfRule type="cellIs" dxfId="119" priority="10" operator="equal">
      <formula>1</formula>
    </cfRule>
  </conditionalFormatting>
  <conditionalFormatting sqref="G14:Z53 G56:Z57">
    <cfRule type="cellIs" dxfId="118" priority="5" operator="equal">
      <formula>"✖"</formula>
    </cfRule>
    <cfRule type="cellIs" dxfId="117" priority="6" operator="equal">
      <formula>"✔"</formula>
    </cfRule>
  </conditionalFormatting>
  <conditionalFormatting sqref="AD14:AD53">
    <cfRule type="cellIs" dxfId="116" priority="1" operator="equal">
      <formula>"Satisfactorio"</formula>
    </cfRule>
    <cfRule type="cellIs" dxfId="115" priority="2" operator="equal">
      <formula>"Proceso"</formula>
    </cfRule>
    <cfRule type="cellIs" dxfId="114" priority="3" operator="equal">
      <formula>"Inicio"</formula>
    </cfRule>
    <cfRule type="cellIs" dxfId="11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ResE!H7</f>
        <v>Matematica</v>
      </c>
      <c r="H7" s="148"/>
      <c r="I7" s="148"/>
      <c r="J7" s="148"/>
      <c r="K7" s="199" t="s">
        <v>184</v>
      </c>
      <c r="L7" s="199"/>
      <c r="M7" s="200">
        <f>ResE!Q7</f>
        <v>2</v>
      </c>
      <c r="N7" s="200"/>
      <c r="O7" s="201" t="s">
        <v>6</v>
      </c>
      <c r="P7" s="201"/>
      <c r="Q7" s="200" t="str">
        <f>ResE!W7</f>
        <v>E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Inicio</v>
      </c>
      <c r="C14" s="190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Proceso</v>
      </c>
      <c r="C15" s="190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Satisfactorio</v>
      </c>
      <c r="C16" s="190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/>
      </c>
      <c r="C17" s="190"/>
      <c r="D17" s="59" t="str">
        <f>IF($B$17="","",COUNTIF(ResE!$AD$14:$AD$53,GrafA!B17))</f>
        <v/>
      </c>
      <c r="E17" s="103" t="str">
        <f>IF(B17="","",(D17*100%)/$D$18)</f>
        <v/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2" priority="1" operator="containsText" text="✖">
      <formula>NOT(ISERROR(SEARCH("✖",K4)))</formula>
    </cfRule>
    <cfRule type="containsText" dxfId="111" priority="2" operator="containsText" text="✔">
      <formula>NOT(ISERROR(SEARCH("✔",K4)))</formula>
    </cfRule>
    <cfRule type="cellIs" dxfId="110" priority="3" operator="equal">
      <formula>0</formula>
    </cfRule>
    <cfRule type="cellIs" dxfId="10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2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462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ResumenTotal!N49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RespF!G7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2</v>
      </c>
      <c r="R7" s="151"/>
      <c r="S7" s="151"/>
      <c r="T7" s="153" t="s">
        <v>6</v>
      </c>
      <c r="U7" s="153"/>
      <c r="V7" s="153"/>
      <c r="W7" s="183" t="str">
        <f>RespF!W9</f>
        <v>F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c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Inicio</v>
      </c>
      <c r="AB56" s="180" t="str">
        <f>Matriz!$I$4</f>
        <v>Proceso</v>
      </c>
      <c r="AC56" s="180" t="str">
        <f>Matriz!$I$5</f>
        <v>Satisfactorio</v>
      </c>
      <c r="AD56" s="180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8" priority="7" operator="containsText" text="✖">
      <formula>NOT(ISERROR(SEARCH("✖",M4)))</formula>
    </cfRule>
    <cfRule type="containsText" dxfId="107" priority="8" operator="containsText" text="✔">
      <formula>NOT(ISERROR(SEARCH("✔",M4)))</formula>
    </cfRule>
    <cfRule type="cellIs" dxfId="106" priority="9" operator="equal">
      <formula>0</formula>
    </cfRule>
    <cfRule type="cellIs" dxfId="105" priority="10" operator="equal">
      <formula>1</formula>
    </cfRule>
  </conditionalFormatting>
  <conditionalFormatting sqref="G14:Z53 G56:Z57">
    <cfRule type="cellIs" dxfId="104" priority="5" operator="equal">
      <formula>"✖"</formula>
    </cfRule>
    <cfRule type="cellIs" dxfId="103" priority="6" operator="equal">
      <formula>"✔"</formula>
    </cfRule>
  </conditionalFormatting>
  <conditionalFormatting sqref="AD14:AD53">
    <cfRule type="cellIs" dxfId="102" priority="1" operator="equal">
      <formula>"Satisfactorio"</formula>
    </cfRule>
    <cfRule type="cellIs" dxfId="101" priority="2" operator="equal">
      <formula>"Proceso"</formula>
    </cfRule>
    <cfRule type="cellIs" dxfId="100" priority="3" operator="equal">
      <formula>"Inicio"</formula>
    </cfRule>
    <cfRule type="cellIs" dxfId="9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ResF!H7</f>
        <v>Matematica</v>
      </c>
      <c r="H7" s="148"/>
      <c r="I7" s="148"/>
      <c r="J7" s="148"/>
      <c r="K7" s="199" t="s">
        <v>184</v>
      </c>
      <c r="L7" s="199"/>
      <c r="M7" s="200">
        <f>ResF!Q7</f>
        <v>2</v>
      </c>
      <c r="N7" s="200"/>
      <c r="O7" s="201" t="s">
        <v>6</v>
      </c>
      <c r="P7" s="201"/>
      <c r="Q7" s="200" t="str">
        <f>ResF!W7</f>
        <v>F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Inicio</v>
      </c>
      <c r="C14" s="190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Proceso</v>
      </c>
      <c r="C15" s="190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Satisfactorio</v>
      </c>
      <c r="C16" s="190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/>
      </c>
      <c r="C17" s="190"/>
      <c r="D17" s="59" t="str">
        <f>IF($B$17="","",COUNTIF(ResF!$AD$14:$AD$53,GrafA!B17))</f>
        <v/>
      </c>
      <c r="E17" s="103" t="str">
        <f>IF(B17="","",(D17*100%)/$D$18)</f>
        <v/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8" priority="1" operator="containsText" text="✖">
      <formula>NOT(ISERROR(SEARCH("✖",K4)))</formula>
    </cfRule>
    <cfRule type="containsText" dxfId="97" priority="2" operator="containsText" text="✔">
      <formula>NOT(ISERROR(SEARCH("✔",K4)))</formula>
    </cfRule>
    <cfRule type="cellIs" dxfId="96" priority="3" operator="equal">
      <formula>0</formula>
    </cfRule>
    <cfRule type="cellIs" dxfId="9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2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463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ResumenTotal!N50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RespG!G7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2</v>
      </c>
      <c r="R7" s="151"/>
      <c r="S7" s="151"/>
      <c r="T7" s="153" t="s">
        <v>6</v>
      </c>
      <c r="U7" s="153"/>
      <c r="V7" s="153"/>
      <c r="W7" s="183" t="str">
        <f>RespG!W9</f>
        <v>G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c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Inicio</v>
      </c>
      <c r="AB56" s="180" t="str">
        <f>Matriz!$I$4</f>
        <v>Proceso</v>
      </c>
      <c r="AC56" s="180" t="str">
        <f>Matriz!$I$5</f>
        <v>Satisfactorio</v>
      </c>
      <c r="AD56" s="180">
        <f>Matriz!$I$6</f>
        <v>0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4" priority="7" operator="containsText" text="✖">
      <formula>NOT(ISERROR(SEARCH("✖",M4)))</formula>
    </cfRule>
    <cfRule type="containsText" dxfId="93" priority="8" operator="containsText" text="✔">
      <formula>NOT(ISERROR(SEARCH("✔",M4)))</formula>
    </cfRule>
    <cfRule type="cellIs" dxfId="92" priority="9" operator="equal">
      <formula>0</formula>
    </cfRule>
    <cfRule type="cellIs" dxfId="91" priority="10" operator="equal">
      <formula>1</formula>
    </cfRule>
  </conditionalFormatting>
  <conditionalFormatting sqref="G14:Z53 G56:Z57">
    <cfRule type="cellIs" dxfId="90" priority="5" operator="equal">
      <formula>"✖"</formula>
    </cfRule>
    <cfRule type="cellIs" dxfId="89" priority="6" operator="equal">
      <formula>"✔"</formula>
    </cfRule>
  </conditionalFormatting>
  <conditionalFormatting sqref="AD14:AD53">
    <cfRule type="cellIs" dxfId="88" priority="1" operator="equal">
      <formula>"Satisfactorio"</formula>
    </cfRule>
    <cfRule type="cellIs" dxfId="87" priority="2" operator="equal">
      <formula>"Proceso"</formula>
    </cfRule>
    <cfRule type="cellIs" dxfId="86" priority="3" operator="equal">
      <formula>"Inicio"</formula>
    </cfRule>
    <cfRule type="cellIs" dxfId="8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ResG!H7</f>
        <v>Matematica</v>
      </c>
      <c r="H7" s="148"/>
      <c r="I7" s="148"/>
      <c r="J7" s="148"/>
      <c r="K7" s="199" t="s">
        <v>184</v>
      </c>
      <c r="L7" s="199"/>
      <c r="M7" s="200">
        <f>ResG!Q7</f>
        <v>2</v>
      </c>
      <c r="N7" s="200"/>
      <c r="O7" s="201" t="s">
        <v>6</v>
      </c>
      <c r="P7" s="201"/>
      <c r="Q7" s="200" t="str">
        <f>ResG!W7</f>
        <v>G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Inicio</v>
      </c>
      <c r="C14" s="190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Proceso</v>
      </c>
      <c r="C15" s="190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Satisfactorio</v>
      </c>
      <c r="C16" s="190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/>
      </c>
      <c r="C17" s="190"/>
      <c r="D17" s="59" t="str">
        <f>IF($B$17="","",COUNTIF(ResG!$AD$14:$AD$53,GrafA!B17))</f>
        <v/>
      </c>
      <c r="E17" s="103" t="str">
        <f>IF(B17="","",(D17*100%)/$D$18)</f>
        <v/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4" priority="1" operator="containsText" text="✖">
      <formula>NOT(ISERROR(SEARCH("✖",K4)))</formula>
    </cfRule>
    <cfRule type="containsText" dxfId="83" priority="2" operator="containsText" text="✔">
      <formula>NOT(ISERROR(SEARCH("✔",K4)))</formula>
    </cfRule>
    <cfRule type="cellIs" dxfId="82" priority="3" operator="equal">
      <formula>0</formula>
    </cfRule>
    <cfRule type="cellIs" dxfId="8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2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464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ResumenTotal!N51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RespH!G7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2</v>
      </c>
      <c r="R7" s="151"/>
      <c r="S7" s="151"/>
      <c r="T7" s="153" t="s">
        <v>6</v>
      </c>
      <c r="U7" s="153"/>
      <c r="V7" s="153"/>
      <c r="W7" s="183" t="str">
        <f>RespH!W9</f>
        <v>H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c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Inicio</v>
      </c>
      <c r="AB56" s="180" t="str">
        <f>Matriz!$I$4</f>
        <v>Proceso</v>
      </c>
      <c r="AC56" s="180" t="str">
        <f>Matriz!$I$5</f>
        <v>Satisfactorio</v>
      </c>
      <c r="AD56" s="180">
        <f>Matriz!$I$6</f>
        <v>0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0" priority="7" operator="containsText" text="✖">
      <formula>NOT(ISERROR(SEARCH("✖",M4)))</formula>
    </cfRule>
    <cfRule type="containsText" dxfId="79" priority="8" operator="containsText" text="✔">
      <formula>NOT(ISERROR(SEARCH("✔",M4)))</formula>
    </cfRule>
    <cfRule type="cellIs" dxfId="78" priority="9" operator="equal">
      <formula>0</formula>
    </cfRule>
    <cfRule type="cellIs" dxfId="77" priority="10" operator="equal">
      <formula>1</formula>
    </cfRule>
  </conditionalFormatting>
  <conditionalFormatting sqref="G14:Z53 G56:Z57">
    <cfRule type="cellIs" dxfId="76" priority="5" operator="equal">
      <formula>"✖"</formula>
    </cfRule>
    <cfRule type="cellIs" dxfId="75" priority="6" operator="equal">
      <formula>"✔"</formula>
    </cfRule>
  </conditionalFormatting>
  <conditionalFormatting sqref="AD14:AD53">
    <cfRule type="cellIs" dxfId="74" priority="1" operator="equal">
      <formula>"Satisfactorio"</formula>
    </cfRule>
    <cfRule type="cellIs" dxfId="73" priority="2" operator="equal">
      <formula>"Proceso"</formula>
    </cfRule>
    <cfRule type="cellIs" dxfId="72" priority="3" operator="equal">
      <formula>"Inicio"</formula>
    </cfRule>
    <cfRule type="cellIs" dxfId="7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ResH!H7</f>
        <v>Matematica</v>
      </c>
      <c r="H7" s="148"/>
      <c r="I7" s="148"/>
      <c r="J7" s="148"/>
      <c r="K7" s="199" t="s">
        <v>184</v>
      </c>
      <c r="L7" s="199"/>
      <c r="M7" s="200">
        <f>ResH!Q7</f>
        <v>2</v>
      </c>
      <c r="N7" s="200"/>
      <c r="O7" s="201" t="s">
        <v>6</v>
      </c>
      <c r="P7" s="201"/>
      <c r="Q7" s="200" t="str">
        <f>ResH!W7</f>
        <v>H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Inicio</v>
      </c>
      <c r="C14" s="190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Proceso</v>
      </c>
      <c r="C15" s="190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Satisfactorio</v>
      </c>
      <c r="C16" s="190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/>
      </c>
      <c r="C17" s="190"/>
      <c r="D17" s="59" t="str">
        <f>IF($B$17="","",COUNTIF(ResH!$AD$14:$AD$53,GrafA!B17))</f>
        <v/>
      </c>
      <c r="E17" s="103" t="str">
        <f>IF(B17="","",(D17*100%)/$D$18)</f>
        <v/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0" priority="1" operator="containsText" text="✖">
      <formula>NOT(ISERROR(SEARCH("✖",K4)))</formula>
    </cfRule>
    <cfRule type="containsText" dxfId="69" priority="2" operator="containsText" text="✔">
      <formula>NOT(ISERROR(SEARCH("✔",K4)))</formula>
    </cfRule>
    <cfRule type="cellIs" dxfId="68" priority="3" operator="equal">
      <formula>0</formula>
    </cfRule>
    <cfRule type="cellIs" dxfId="6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2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465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ResumenTotal!N52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RespI!G7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2</v>
      </c>
      <c r="R7" s="151"/>
      <c r="S7" s="151"/>
      <c r="T7" s="153" t="s">
        <v>6</v>
      </c>
      <c r="U7" s="153"/>
      <c r="V7" s="153"/>
      <c r="W7" s="183" t="str">
        <f>RespI!W9</f>
        <v>I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c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Inicio</v>
      </c>
      <c r="AB56" s="180" t="str">
        <f>Matriz!$I$4</f>
        <v>Proceso</v>
      </c>
      <c r="AC56" s="180" t="str">
        <f>Matriz!$I$5</f>
        <v>Satisfactorio</v>
      </c>
      <c r="AD56" s="180">
        <f>Matriz!$I$6</f>
        <v>0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6" priority="7" operator="containsText" text="✖">
      <formula>NOT(ISERROR(SEARCH("✖",M4)))</formula>
    </cfRule>
    <cfRule type="containsText" dxfId="65" priority="8" operator="containsText" text="✔">
      <formula>NOT(ISERROR(SEARCH("✔",M4)))</formula>
    </cfRule>
    <cfRule type="cellIs" dxfId="64" priority="9" operator="equal">
      <formula>0</formula>
    </cfRule>
    <cfRule type="cellIs" dxfId="63" priority="10" operator="equal">
      <formula>1</formula>
    </cfRule>
  </conditionalFormatting>
  <conditionalFormatting sqref="G14:Z53 G56:Z57">
    <cfRule type="cellIs" dxfId="62" priority="5" operator="equal">
      <formula>"✖"</formula>
    </cfRule>
    <cfRule type="cellIs" dxfId="61" priority="6" operator="equal">
      <formula>"✔"</formula>
    </cfRule>
  </conditionalFormatting>
  <conditionalFormatting sqref="AD14:AD53">
    <cfRule type="cellIs" dxfId="60" priority="1" operator="equal">
      <formula>"Satisfactorio"</formula>
    </cfRule>
    <cfRule type="cellIs" dxfId="59" priority="2" operator="equal">
      <formula>"Proceso"</formula>
    </cfRule>
    <cfRule type="cellIs" dxfId="58" priority="3" operator="equal">
      <formula>"Inicio"</formula>
    </cfRule>
    <cfRule type="cellIs" dxfId="5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ResI!H7</f>
        <v>Matematica</v>
      </c>
      <c r="H7" s="148"/>
      <c r="I7" s="148"/>
      <c r="J7" s="148"/>
      <c r="K7" s="199" t="s">
        <v>184</v>
      </c>
      <c r="L7" s="199"/>
      <c r="M7" s="200">
        <f>ResI!Q7</f>
        <v>2</v>
      </c>
      <c r="N7" s="200"/>
      <c r="O7" s="201" t="s">
        <v>6</v>
      </c>
      <c r="P7" s="201"/>
      <c r="Q7" s="200" t="str">
        <f>ResI!W7</f>
        <v>I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Inicio</v>
      </c>
      <c r="C14" s="190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Proceso</v>
      </c>
      <c r="C15" s="190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Satisfactorio</v>
      </c>
      <c r="C16" s="190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/>
      </c>
      <c r="C17" s="190"/>
      <c r="D17" s="59" t="str">
        <f>IF($B$17="","",COUNTIF(ResI!$AD$14:$AD$53,GrafA!B17))</f>
        <v/>
      </c>
      <c r="E17" s="103" t="str">
        <f>IF(B17="","",(D17*100%)/$D$18)</f>
        <v/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6" priority="1" operator="containsText" text="✖">
      <formula>NOT(ISERROR(SEARCH("✖",K4)))</formula>
    </cfRule>
    <cfRule type="containsText" dxfId="55" priority="2" operator="containsText" text="✔">
      <formula>NOT(ISERROR(SEARCH("✔",K4)))</formula>
    </cfRule>
    <cfRule type="cellIs" dxfId="54" priority="3" operator="equal">
      <formula>0</formula>
    </cfRule>
    <cfRule type="cellIs" dxfId="5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2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466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ResumenTotal!N53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RespJ!G7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2</v>
      </c>
      <c r="R7" s="151"/>
      <c r="S7" s="151"/>
      <c r="T7" s="153" t="s">
        <v>6</v>
      </c>
      <c r="U7" s="153"/>
      <c r="V7" s="153"/>
      <c r="W7" s="183" t="str">
        <f>RespJ!W9</f>
        <v>J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c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Inicio</v>
      </c>
      <c r="AB56" s="180" t="str">
        <f>Matriz!$I$4</f>
        <v>Proceso</v>
      </c>
      <c r="AC56" s="180" t="str">
        <f>Matriz!$I$5</f>
        <v>Satisfactorio</v>
      </c>
      <c r="AD56" s="180">
        <f>Matriz!$I$6</f>
        <v>0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2" priority="7" operator="containsText" text="✖">
      <formula>NOT(ISERROR(SEARCH("✖",M4)))</formula>
    </cfRule>
    <cfRule type="containsText" dxfId="51" priority="8" operator="containsText" text="✔">
      <formula>NOT(ISERROR(SEARCH("✔",M4)))</formula>
    </cfRule>
    <cfRule type="cellIs" dxfId="50" priority="9" operator="equal">
      <formula>0</formula>
    </cfRule>
    <cfRule type="cellIs" dxfId="49" priority="10" operator="equal">
      <formula>1</formula>
    </cfRule>
  </conditionalFormatting>
  <conditionalFormatting sqref="G14:Z53 G56:Z57">
    <cfRule type="cellIs" dxfId="48" priority="5" operator="equal">
      <formula>"✖"</formula>
    </cfRule>
    <cfRule type="cellIs" dxfId="47" priority="6" operator="equal">
      <formula>"✔"</formula>
    </cfRule>
  </conditionalFormatting>
  <conditionalFormatting sqref="AD14:AD53">
    <cfRule type="cellIs" dxfId="46" priority="1" operator="equal">
      <formula>"Satisfactorio"</formula>
    </cfRule>
    <cfRule type="cellIs" dxfId="45" priority="2" operator="equal">
      <formula>"Proceso"</formula>
    </cfRule>
    <cfRule type="cellIs" dxfId="44" priority="3" operator="equal">
      <formula>"Inicio"</formula>
    </cfRule>
    <cfRule type="cellIs" dxfId="4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212">
        <f>Inicio!C10</f>
        <v>0</v>
      </c>
      <c r="E5" s="212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ResJ!H7</f>
        <v>Matematica</v>
      </c>
      <c r="H7" s="148"/>
      <c r="I7" s="148"/>
      <c r="J7" s="148"/>
      <c r="K7" s="199" t="s">
        <v>184</v>
      </c>
      <c r="L7" s="199"/>
      <c r="M7" s="200">
        <f>ResJ!Q7</f>
        <v>2</v>
      </c>
      <c r="N7" s="200"/>
      <c r="O7" s="201" t="s">
        <v>6</v>
      </c>
      <c r="P7" s="201"/>
      <c r="Q7" s="200" t="str">
        <f>ResJ!W7</f>
        <v>J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Inicio</v>
      </c>
      <c r="C14" s="190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Proceso</v>
      </c>
      <c r="C15" s="190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Satisfactorio</v>
      </c>
      <c r="C16" s="190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/>
      </c>
      <c r="C17" s="190"/>
      <c r="D17" s="59" t="str">
        <f>IF($B$17="","",COUNTIF(ResJ!$AD$14:$AD$53,GrafA!B17))</f>
        <v/>
      </c>
      <c r="E17" s="103" t="str">
        <f>IF(B17="","",(D17*100%)/$D$18)</f>
        <v/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2" priority="1" operator="containsText" text="✖">
      <formula>NOT(ISERROR(SEARCH("✖",K4)))</formula>
    </cfRule>
    <cfRule type="containsText" dxfId="41" priority="2" operator="containsText" text="✔">
      <formula>NOT(ISERROR(SEARCH("✔",K4)))</formula>
    </cfRule>
    <cfRule type="cellIs" dxfId="40" priority="3" operator="equal">
      <formula>0</formula>
    </cfRule>
    <cfRule type="cellIs" dxfId="3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2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467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ResumenTotal!N54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RespK!G7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2</v>
      </c>
      <c r="R7" s="151"/>
      <c r="S7" s="151"/>
      <c r="T7" s="153" t="s">
        <v>6</v>
      </c>
      <c r="U7" s="153"/>
      <c r="V7" s="153"/>
      <c r="W7" s="183" t="str">
        <f>RespK!W9</f>
        <v>K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c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Inicio</v>
      </c>
      <c r="AB56" s="180" t="str">
        <f>Matriz!$I$4</f>
        <v>Proceso</v>
      </c>
      <c r="AC56" s="180" t="str">
        <f>Matriz!$I$5</f>
        <v>Satisfactorio</v>
      </c>
      <c r="AD56" s="180">
        <f>Matriz!$I$6</f>
        <v>0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8" priority="7" operator="containsText" text="✖">
      <formula>NOT(ISERROR(SEARCH("✖",M4)))</formula>
    </cfRule>
    <cfRule type="containsText" dxfId="37" priority="8" operator="containsText" text="✔">
      <formula>NOT(ISERROR(SEARCH("✔",M4)))</formula>
    </cfRule>
    <cfRule type="cellIs" dxfId="36" priority="9" operator="equal">
      <formula>0</formula>
    </cfRule>
    <cfRule type="cellIs" dxfId="35" priority="10" operator="equal">
      <formula>1</formula>
    </cfRule>
  </conditionalFormatting>
  <conditionalFormatting sqref="G14:Z53 G56:Z57">
    <cfRule type="cellIs" dxfId="34" priority="5" operator="equal">
      <formula>"✖"</formula>
    </cfRule>
    <cfRule type="cellIs" dxfId="33" priority="6" operator="equal">
      <formula>"✔"</formula>
    </cfRule>
  </conditionalFormatting>
  <conditionalFormatting sqref="AD14:AD53">
    <cfRule type="cellIs" dxfId="32" priority="1" operator="equal">
      <formula>"Satisfactorio"</formula>
    </cfRule>
    <cfRule type="cellIs" dxfId="31" priority="2" operator="equal">
      <formula>"Proceso"</formula>
    </cfRule>
    <cfRule type="cellIs" dxfId="30" priority="3" operator="equal">
      <formula>"Inicio"</formula>
    </cfRule>
    <cfRule type="cellIs" dxfId="2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ResK!H7</f>
        <v>Matematica</v>
      </c>
      <c r="H7" s="148"/>
      <c r="I7" s="148"/>
      <c r="J7" s="148"/>
      <c r="K7" s="199" t="s">
        <v>184</v>
      </c>
      <c r="L7" s="199"/>
      <c r="M7" s="200">
        <f>ResK!Q7</f>
        <v>2</v>
      </c>
      <c r="N7" s="200"/>
      <c r="O7" s="201" t="s">
        <v>6</v>
      </c>
      <c r="P7" s="201"/>
      <c r="Q7" s="200" t="str">
        <f>ResK!W7</f>
        <v>K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Inicio</v>
      </c>
      <c r="C14" s="190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Proceso</v>
      </c>
      <c r="C15" s="190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Satisfactorio</v>
      </c>
      <c r="C16" s="190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/>
      </c>
      <c r="C17" s="190"/>
      <c r="D17" s="59" t="str">
        <f>IF($B$17="","",COUNTIF(ResK!$AD$14:$AD$53,GrafA!B17))</f>
        <v/>
      </c>
      <c r="E17" s="103" t="str">
        <f>IF(B17="","",(D17*100%)/$D$18)</f>
        <v/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8" priority="1" operator="containsText" text="✖">
      <formula>NOT(ISERROR(SEARCH("✖",K4)))</formula>
    </cfRule>
    <cfRule type="containsText" dxfId="27" priority="2" operator="containsText" text="✔">
      <formula>NOT(ISERROR(SEARCH("✔",K4)))</formula>
    </cfRule>
    <cfRule type="cellIs" dxfId="26" priority="3" operator="equal">
      <formula>0</formula>
    </cfRule>
    <cfRule type="cellIs" dxfId="2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2"/>
  <sheetViews>
    <sheetView zoomScale="115" zoomScaleNormal="115" workbookViewId="0">
      <selection activeCell="G306" sqref="G306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hidden="1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hidden="1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hidden="1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hidden="1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hidden="1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hidden="1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hidden="1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hidden="1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hidden="1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hidden="1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hidden="1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hidden="1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hidden="1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hidden="1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hidden="1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hidden="1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hidden="1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hidden="1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hidden="1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hidden="1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hidden="1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hidden="1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hidden="1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hidden="1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hidden="1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hidden="1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hidden="1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hidden="1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hidden="1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hidden="1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hidden="1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hidden="1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hidden="1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hidden="1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hidden="1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hidden="1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hidden="1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hidden="1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hidden="1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hidden="1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hidden="1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hidden="1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hidden="1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hidden="1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hidden="1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hidden="1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hidden="1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hidden="1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hidden="1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hidden="1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hidden="1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hidden="1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hidden="1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hidden="1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hidden="1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hidden="1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hidden="1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hidden="1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hidden="1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hidden="1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hidden="1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hidden="1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hidden="1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hidden="1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hidden="1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hidden="1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hidden="1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hidden="1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hidden="1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hidden="1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hidden="1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hidden="1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hidden="1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hidden="1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hidden="1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hidden="1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hidden="1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hidden="1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hidden="1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hidden="1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hidden="1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hidden="1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hidden="1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hidden="1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hidden="1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hidden="1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hidden="1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hidden="1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hidden="1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hidden="1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hidden="1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hidden="1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hidden="1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hidden="1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hidden="1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hidden="1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hidden="1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hidden="1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hidden="1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hidden="1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hidden="1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hidden="1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hidden="1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hidden="1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hidden="1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hidden="1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hidden="1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hidden="1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hidden="1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hidden="1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hidden="1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hidden="1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hidden="1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hidden="1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hidden="1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hidden="1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hidden="1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hidden="1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hidden="1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hidden="1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hidden="1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hidden="1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hidden="1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hidden="1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hidden="1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hidden="1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hidden="1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hidden="1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hidden="1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hidden="1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hidden="1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hidden="1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hidden="1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hidden="1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hidden="1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hidden="1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hidden="1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hidden="1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hidden="1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hidden="1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hidden="1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hidden="1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hidden="1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hidden="1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hidden="1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hidden="1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hidden="1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hidden="1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hidden="1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hidden="1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hidden="1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hidden="1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hidden="1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hidden="1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hidden="1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hidden="1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hidden="1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hidden="1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hidden="1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hidden="1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hidden="1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hidden="1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hidden="1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hidden="1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hidden="1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hidden="1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hidden="1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hidden="1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hidden="1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hidden="1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hidden="1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hidden="1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hidden="1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hidden="1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hidden="1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hidden="1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hidden="1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hidden="1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hidden="1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hidden="1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hidden="1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hidden="1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hidden="1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hidden="1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hidden="1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hidden="1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hidden="1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hidden="1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hidden="1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hidden="1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hidden="1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hidden="1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hidden="1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hidden="1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  <c r="J195" s="114"/>
    </row>
    <row r="196" spans="1:10" ht="15" hidden="1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hidden="1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hidden="1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hidden="1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hidden="1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hidden="1" customHeight="1" thickBo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hidden="1" x14ac:dyDescent="0.35">
      <c r="A202" s="107" t="s">
        <v>486</v>
      </c>
      <c r="B202" s="108" t="s">
        <v>487</v>
      </c>
      <c r="C202" s="109" t="s">
        <v>8</v>
      </c>
      <c r="D202" s="110" t="s">
        <v>9</v>
      </c>
      <c r="E202" s="111" t="s">
        <v>10</v>
      </c>
      <c r="F202" s="112" t="s">
        <v>188</v>
      </c>
      <c r="G202" s="112" t="s">
        <v>478</v>
      </c>
      <c r="H202" s="113" t="s">
        <v>476</v>
      </c>
    </row>
    <row r="203" spans="1:10" hidden="1" x14ac:dyDescent="0.35">
      <c r="A203" s="115" t="s">
        <v>549</v>
      </c>
      <c r="B203" s="116" t="s">
        <v>550</v>
      </c>
      <c r="C203" s="116" t="s">
        <v>22</v>
      </c>
      <c r="D203" s="116" t="s">
        <v>19</v>
      </c>
      <c r="E203" s="116" t="s">
        <v>10</v>
      </c>
      <c r="F203" s="116" t="s">
        <v>190</v>
      </c>
      <c r="G203" s="116" t="s">
        <v>475</v>
      </c>
      <c r="H203" s="117" t="s">
        <v>476</v>
      </c>
      <c r="J203" s="3" t="s">
        <v>548</v>
      </c>
    </row>
    <row r="204" spans="1:10" hidden="1" x14ac:dyDescent="0.35">
      <c r="A204" s="118" t="s">
        <v>551</v>
      </c>
      <c r="B204" s="119" t="s">
        <v>552</v>
      </c>
      <c r="C204" s="119" t="s">
        <v>22</v>
      </c>
      <c r="D204" s="119" t="s">
        <v>19</v>
      </c>
      <c r="E204" s="119" t="s">
        <v>10</v>
      </c>
      <c r="F204" s="119" t="s">
        <v>190</v>
      </c>
      <c r="G204" s="119" t="s">
        <v>475</v>
      </c>
      <c r="H204" s="120" t="s">
        <v>476</v>
      </c>
    </row>
    <row r="205" spans="1:10" hidden="1" x14ac:dyDescent="0.35">
      <c r="A205" s="115" t="s">
        <v>553</v>
      </c>
      <c r="B205" s="116" t="s">
        <v>552</v>
      </c>
      <c r="C205" s="116" t="s">
        <v>22</v>
      </c>
      <c r="D205" s="116" t="s">
        <v>19</v>
      </c>
      <c r="E205" s="116" t="s">
        <v>2</v>
      </c>
      <c r="F205" s="116" t="s">
        <v>190</v>
      </c>
      <c r="G205" s="116" t="s">
        <v>475</v>
      </c>
      <c r="H205" s="117" t="s">
        <v>476</v>
      </c>
    </row>
    <row r="206" spans="1:10" hidden="1" x14ac:dyDescent="0.35">
      <c r="A206" s="118" t="s">
        <v>554</v>
      </c>
      <c r="B206" s="119" t="s">
        <v>555</v>
      </c>
      <c r="C206" s="119" t="s">
        <v>31</v>
      </c>
      <c r="D206" s="119" t="s">
        <v>19</v>
      </c>
      <c r="E206" s="119" t="s">
        <v>10</v>
      </c>
      <c r="F206" s="119" t="s">
        <v>190</v>
      </c>
      <c r="G206" s="119" t="s">
        <v>478</v>
      </c>
      <c r="H206" s="120" t="s">
        <v>476</v>
      </c>
    </row>
    <row r="207" spans="1:10" hidden="1" x14ac:dyDescent="0.35">
      <c r="A207" s="115" t="s">
        <v>556</v>
      </c>
      <c r="B207" s="116" t="s">
        <v>557</v>
      </c>
      <c r="C207" s="116" t="s">
        <v>31</v>
      </c>
      <c r="D207" s="116" t="s">
        <v>19</v>
      </c>
      <c r="E207" s="116" t="s">
        <v>10</v>
      </c>
      <c r="F207" s="116" t="s">
        <v>190</v>
      </c>
      <c r="G207" s="116" t="s">
        <v>478</v>
      </c>
      <c r="H207" s="117" t="s">
        <v>476</v>
      </c>
    </row>
    <row r="208" spans="1:10" hidden="1" x14ac:dyDescent="0.35">
      <c r="A208" s="118" t="s">
        <v>558</v>
      </c>
      <c r="B208" s="119" t="s">
        <v>559</v>
      </c>
      <c r="C208" s="119" t="s">
        <v>31</v>
      </c>
      <c r="D208" s="119" t="s">
        <v>19</v>
      </c>
      <c r="E208" s="119" t="s">
        <v>10</v>
      </c>
      <c r="F208" s="119" t="s">
        <v>190</v>
      </c>
      <c r="G208" s="119" t="s">
        <v>478</v>
      </c>
      <c r="H208" s="120" t="s">
        <v>476</v>
      </c>
    </row>
    <row r="209" spans="1:8" hidden="1" x14ac:dyDescent="0.35">
      <c r="A209" s="115" t="s">
        <v>560</v>
      </c>
      <c r="B209" s="116" t="s">
        <v>561</v>
      </c>
      <c r="C209" s="116" t="s">
        <v>31</v>
      </c>
      <c r="D209" s="116" t="s">
        <v>19</v>
      </c>
      <c r="E209" s="116" t="s">
        <v>10</v>
      </c>
      <c r="F209" s="116" t="s">
        <v>190</v>
      </c>
      <c r="G209" s="116" t="s">
        <v>478</v>
      </c>
      <c r="H209" s="117" t="s">
        <v>476</v>
      </c>
    </row>
    <row r="210" spans="1:8" hidden="1" x14ac:dyDescent="0.35">
      <c r="A210" s="118" t="s">
        <v>562</v>
      </c>
      <c r="B210" s="119" t="s">
        <v>563</v>
      </c>
      <c r="C210" s="119" t="s">
        <v>31</v>
      </c>
      <c r="D210" s="119" t="s">
        <v>19</v>
      </c>
      <c r="E210" s="119" t="s">
        <v>10</v>
      </c>
      <c r="F210" s="119" t="s">
        <v>190</v>
      </c>
      <c r="G210" s="119" t="s">
        <v>478</v>
      </c>
      <c r="H210" s="120" t="s">
        <v>476</v>
      </c>
    </row>
    <row r="211" spans="1:8" hidden="1" x14ac:dyDescent="0.35">
      <c r="A211" s="115" t="s">
        <v>564</v>
      </c>
      <c r="B211" s="116" t="s">
        <v>565</v>
      </c>
      <c r="C211" s="116" t="s">
        <v>31</v>
      </c>
      <c r="D211" s="116" t="s">
        <v>19</v>
      </c>
      <c r="E211" s="116" t="s">
        <v>10</v>
      </c>
      <c r="F211" s="116" t="s">
        <v>190</v>
      </c>
      <c r="G211" s="116" t="s">
        <v>478</v>
      </c>
      <c r="H211" s="117" t="s">
        <v>476</v>
      </c>
    </row>
    <row r="212" spans="1:8" hidden="1" x14ac:dyDescent="0.35">
      <c r="A212" s="118" t="s">
        <v>566</v>
      </c>
      <c r="B212" s="119" t="s">
        <v>567</v>
      </c>
      <c r="C212" s="119" t="s">
        <v>31</v>
      </c>
      <c r="D212" s="119" t="s">
        <v>19</v>
      </c>
      <c r="E212" s="119" t="s">
        <v>10</v>
      </c>
      <c r="F212" s="119" t="s">
        <v>190</v>
      </c>
      <c r="G212" s="119" t="s">
        <v>478</v>
      </c>
      <c r="H212" s="120" t="s">
        <v>476</v>
      </c>
    </row>
    <row r="213" spans="1:8" hidden="1" x14ac:dyDescent="0.35">
      <c r="A213" s="115" t="s">
        <v>568</v>
      </c>
      <c r="B213" s="116" t="s">
        <v>569</v>
      </c>
      <c r="C213" s="116" t="s">
        <v>26</v>
      </c>
      <c r="D213" s="116" t="s">
        <v>19</v>
      </c>
      <c r="E213" s="116" t="s">
        <v>10</v>
      </c>
      <c r="F213" s="116" t="s">
        <v>190</v>
      </c>
      <c r="G213" s="116" t="s">
        <v>478</v>
      </c>
      <c r="H213" s="117" t="s">
        <v>476</v>
      </c>
    </row>
    <row r="214" spans="1:8" hidden="1" x14ac:dyDescent="0.35">
      <c r="A214" s="118" t="s">
        <v>570</v>
      </c>
      <c r="B214" s="119" t="s">
        <v>571</v>
      </c>
      <c r="C214" s="119" t="s">
        <v>26</v>
      </c>
      <c r="D214" s="119" t="s">
        <v>19</v>
      </c>
      <c r="E214" s="119" t="s">
        <v>10</v>
      </c>
      <c r="F214" s="119" t="s">
        <v>190</v>
      </c>
      <c r="G214" s="119" t="s">
        <v>478</v>
      </c>
      <c r="H214" s="120" t="s">
        <v>476</v>
      </c>
    </row>
    <row r="215" spans="1:8" hidden="1" x14ac:dyDescent="0.35">
      <c r="A215" s="115" t="s">
        <v>572</v>
      </c>
      <c r="B215" s="116" t="s">
        <v>573</v>
      </c>
      <c r="C215" s="116" t="s">
        <v>26</v>
      </c>
      <c r="D215" s="116" t="s">
        <v>19</v>
      </c>
      <c r="E215" s="116" t="s">
        <v>10</v>
      </c>
      <c r="F215" s="116" t="s">
        <v>190</v>
      </c>
      <c r="G215" s="116" t="s">
        <v>478</v>
      </c>
      <c r="H215" s="117" t="s">
        <v>476</v>
      </c>
    </row>
    <row r="216" spans="1:8" hidden="1" x14ac:dyDescent="0.35">
      <c r="A216" s="118" t="s">
        <v>574</v>
      </c>
      <c r="B216" s="119" t="s">
        <v>575</v>
      </c>
      <c r="C216" s="119" t="s">
        <v>26</v>
      </c>
      <c r="D216" s="119" t="s">
        <v>19</v>
      </c>
      <c r="E216" s="119" t="s">
        <v>10</v>
      </c>
      <c r="F216" s="119" t="s">
        <v>190</v>
      </c>
      <c r="G216" s="119" t="s">
        <v>478</v>
      </c>
      <c r="H216" s="120" t="s">
        <v>476</v>
      </c>
    </row>
    <row r="217" spans="1:8" hidden="1" x14ac:dyDescent="0.35">
      <c r="A217" s="115" t="s">
        <v>576</v>
      </c>
      <c r="B217" s="116" t="s">
        <v>577</v>
      </c>
      <c r="C217" s="116" t="s">
        <v>26</v>
      </c>
      <c r="D217" s="116" t="s">
        <v>19</v>
      </c>
      <c r="E217" s="116" t="s">
        <v>10</v>
      </c>
      <c r="F217" s="116" t="s">
        <v>190</v>
      </c>
      <c r="G217" s="116" t="s">
        <v>478</v>
      </c>
      <c r="H217" s="117" t="s">
        <v>476</v>
      </c>
    </row>
    <row r="218" spans="1:8" hidden="1" x14ac:dyDescent="0.35">
      <c r="A218" s="118" t="s">
        <v>578</v>
      </c>
      <c r="B218" s="119" t="s">
        <v>579</v>
      </c>
      <c r="C218" s="119" t="s">
        <v>26</v>
      </c>
      <c r="D218" s="119" t="s">
        <v>19</v>
      </c>
      <c r="E218" s="119" t="s">
        <v>10</v>
      </c>
      <c r="F218" s="119" t="s">
        <v>190</v>
      </c>
      <c r="G218" s="119" t="s">
        <v>478</v>
      </c>
      <c r="H218" s="120" t="s">
        <v>476</v>
      </c>
    </row>
    <row r="219" spans="1:8" hidden="1" x14ac:dyDescent="0.35">
      <c r="A219" s="115" t="s">
        <v>580</v>
      </c>
      <c r="B219" s="116" t="s">
        <v>581</v>
      </c>
      <c r="C219" s="116" t="s">
        <v>23</v>
      </c>
      <c r="D219" s="116" t="s">
        <v>19</v>
      </c>
      <c r="E219" s="116" t="s">
        <v>10</v>
      </c>
      <c r="F219" s="116" t="s">
        <v>190</v>
      </c>
      <c r="G219" s="116" t="s">
        <v>475</v>
      </c>
      <c r="H219" s="117" t="s">
        <v>476</v>
      </c>
    </row>
    <row r="220" spans="1:8" hidden="1" x14ac:dyDescent="0.35">
      <c r="A220" s="118" t="s">
        <v>582</v>
      </c>
      <c r="B220" s="119" t="s">
        <v>583</v>
      </c>
      <c r="C220" s="119" t="s">
        <v>32</v>
      </c>
      <c r="D220" s="119" t="s">
        <v>19</v>
      </c>
      <c r="E220" s="119" t="s">
        <v>10</v>
      </c>
      <c r="F220" s="119" t="s">
        <v>190</v>
      </c>
      <c r="G220" s="119" t="s">
        <v>478</v>
      </c>
      <c r="H220" s="120" t="s">
        <v>476</v>
      </c>
    </row>
    <row r="221" spans="1:8" hidden="1" x14ac:dyDescent="0.35">
      <c r="A221" s="115" t="s">
        <v>584</v>
      </c>
      <c r="B221" s="116" t="s">
        <v>585</v>
      </c>
      <c r="C221" s="116" t="s">
        <v>32</v>
      </c>
      <c r="D221" s="116" t="s">
        <v>19</v>
      </c>
      <c r="E221" s="116" t="s">
        <v>10</v>
      </c>
      <c r="F221" s="116" t="s">
        <v>190</v>
      </c>
      <c r="G221" s="116" t="s">
        <v>478</v>
      </c>
      <c r="H221" s="117" t="s">
        <v>476</v>
      </c>
    </row>
    <row r="222" spans="1:8" hidden="1" x14ac:dyDescent="0.35">
      <c r="A222" s="118" t="s">
        <v>586</v>
      </c>
      <c r="B222" s="119" t="s">
        <v>587</v>
      </c>
      <c r="C222" s="119" t="s">
        <v>32</v>
      </c>
      <c r="D222" s="119" t="s">
        <v>19</v>
      </c>
      <c r="E222" s="119" t="s">
        <v>10</v>
      </c>
      <c r="F222" s="119" t="s">
        <v>190</v>
      </c>
      <c r="G222" s="119" t="s">
        <v>478</v>
      </c>
      <c r="H222" s="120" t="s">
        <v>476</v>
      </c>
    </row>
    <row r="223" spans="1:8" x14ac:dyDescent="0.35">
      <c r="A223" s="115" t="s">
        <v>588</v>
      </c>
      <c r="B223" s="116" t="s">
        <v>589</v>
      </c>
      <c r="C223" s="116" t="s">
        <v>18</v>
      </c>
      <c r="D223" s="116" t="s">
        <v>19</v>
      </c>
      <c r="E223" s="116" t="s">
        <v>10</v>
      </c>
      <c r="F223" s="116" t="s">
        <v>190</v>
      </c>
      <c r="G223" s="116" t="s">
        <v>478</v>
      </c>
      <c r="H223" s="117" t="s">
        <v>476</v>
      </c>
    </row>
    <row r="224" spans="1:8" hidden="1" x14ac:dyDescent="0.35">
      <c r="A224" s="118" t="s">
        <v>590</v>
      </c>
      <c r="B224" s="119" t="s">
        <v>591</v>
      </c>
      <c r="C224" s="119" t="s">
        <v>18</v>
      </c>
      <c r="D224" s="119" t="s">
        <v>19</v>
      </c>
      <c r="E224" s="119" t="s">
        <v>10</v>
      </c>
      <c r="F224" s="119" t="s">
        <v>190</v>
      </c>
      <c r="G224" s="119" t="s">
        <v>475</v>
      </c>
      <c r="H224" s="120" t="s">
        <v>476</v>
      </c>
    </row>
    <row r="225" spans="1:8" hidden="1" x14ac:dyDescent="0.35">
      <c r="A225" s="115" t="s">
        <v>592</v>
      </c>
      <c r="B225" s="116" t="s">
        <v>593</v>
      </c>
      <c r="C225" s="116" t="s">
        <v>18</v>
      </c>
      <c r="D225" s="116" t="s">
        <v>19</v>
      </c>
      <c r="E225" s="116" t="s">
        <v>10</v>
      </c>
      <c r="F225" s="116" t="s">
        <v>190</v>
      </c>
      <c r="G225" s="116" t="s">
        <v>475</v>
      </c>
      <c r="H225" s="117" t="s">
        <v>476</v>
      </c>
    </row>
    <row r="226" spans="1:8" hidden="1" x14ac:dyDescent="0.35">
      <c r="A226" s="118" t="s">
        <v>594</v>
      </c>
      <c r="B226" s="119" t="s">
        <v>595</v>
      </c>
      <c r="C226" s="119" t="s">
        <v>18</v>
      </c>
      <c r="D226" s="119" t="s">
        <v>19</v>
      </c>
      <c r="E226" s="119" t="s">
        <v>10</v>
      </c>
      <c r="F226" s="119" t="s">
        <v>190</v>
      </c>
      <c r="G226" s="119" t="s">
        <v>475</v>
      </c>
      <c r="H226" s="120" t="s">
        <v>476</v>
      </c>
    </row>
    <row r="227" spans="1:8" hidden="1" x14ac:dyDescent="0.35">
      <c r="A227" s="115" t="s">
        <v>596</v>
      </c>
      <c r="B227" s="116" t="s">
        <v>597</v>
      </c>
      <c r="C227" s="116" t="s">
        <v>18</v>
      </c>
      <c r="D227" s="116" t="s">
        <v>19</v>
      </c>
      <c r="E227" s="116" t="s">
        <v>10</v>
      </c>
      <c r="F227" s="116" t="s">
        <v>190</v>
      </c>
      <c r="G227" s="116" t="s">
        <v>475</v>
      </c>
      <c r="H227" s="117" t="s">
        <v>476</v>
      </c>
    </row>
    <row r="228" spans="1:8" hidden="1" x14ac:dyDescent="0.35">
      <c r="A228" s="118" t="s">
        <v>598</v>
      </c>
      <c r="B228" s="119" t="s">
        <v>599</v>
      </c>
      <c r="C228" s="119" t="s">
        <v>18</v>
      </c>
      <c r="D228" s="119" t="s">
        <v>19</v>
      </c>
      <c r="E228" s="119" t="s">
        <v>10</v>
      </c>
      <c r="F228" s="119" t="s">
        <v>190</v>
      </c>
      <c r="G228" s="119" t="s">
        <v>475</v>
      </c>
      <c r="H228" s="120" t="s">
        <v>476</v>
      </c>
    </row>
    <row r="229" spans="1:8" hidden="1" x14ac:dyDescent="0.35">
      <c r="A229" s="115" t="s">
        <v>600</v>
      </c>
      <c r="B229" s="116" t="s">
        <v>601</v>
      </c>
      <c r="C229" s="116" t="s">
        <v>18</v>
      </c>
      <c r="D229" s="116" t="s">
        <v>19</v>
      </c>
      <c r="E229" s="116" t="s">
        <v>10</v>
      </c>
      <c r="F229" s="116" t="s">
        <v>190</v>
      </c>
      <c r="G229" s="116" t="s">
        <v>475</v>
      </c>
      <c r="H229" s="117" t="s">
        <v>476</v>
      </c>
    </row>
    <row r="230" spans="1:8" hidden="1" x14ac:dyDescent="0.35">
      <c r="A230" s="118" t="s">
        <v>602</v>
      </c>
      <c r="B230" s="119" t="s">
        <v>603</v>
      </c>
      <c r="C230" s="119" t="s">
        <v>18</v>
      </c>
      <c r="D230" s="119" t="s">
        <v>19</v>
      </c>
      <c r="E230" s="119" t="s">
        <v>10</v>
      </c>
      <c r="F230" s="119" t="s">
        <v>190</v>
      </c>
      <c r="G230" s="119" t="s">
        <v>475</v>
      </c>
      <c r="H230" s="120" t="s">
        <v>476</v>
      </c>
    </row>
    <row r="231" spans="1:8" hidden="1" x14ac:dyDescent="0.35">
      <c r="A231" s="115" t="s">
        <v>604</v>
      </c>
      <c r="B231" s="116" t="s">
        <v>605</v>
      </c>
      <c r="C231" s="116" t="s">
        <v>606</v>
      </c>
      <c r="D231" s="116" t="s">
        <v>19</v>
      </c>
      <c r="E231" s="116" t="s">
        <v>2</v>
      </c>
      <c r="F231" s="116" t="s">
        <v>190</v>
      </c>
      <c r="G231" s="116" t="s">
        <v>475</v>
      </c>
      <c r="H231" s="117" t="s">
        <v>476</v>
      </c>
    </row>
    <row r="232" spans="1:8" hidden="1" x14ac:dyDescent="0.35">
      <c r="A232" s="118" t="s">
        <v>607</v>
      </c>
      <c r="B232" s="119" t="s">
        <v>608</v>
      </c>
      <c r="C232" s="119" t="s">
        <v>606</v>
      </c>
      <c r="D232" s="119" t="s">
        <v>19</v>
      </c>
      <c r="E232" s="119" t="s">
        <v>10</v>
      </c>
      <c r="F232" s="119" t="s">
        <v>190</v>
      </c>
      <c r="G232" s="119" t="s">
        <v>475</v>
      </c>
      <c r="H232" s="120" t="s">
        <v>477</v>
      </c>
    </row>
    <row r="233" spans="1:8" hidden="1" x14ac:dyDescent="0.35">
      <c r="A233" s="115" t="s">
        <v>503</v>
      </c>
      <c r="B233" s="116" t="s">
        <v>609</v>
      </c>
      <c r="C233" s="116" t="s">
        <v>8</v>
      </c>
      <c r="D233" s="116" t="s">
        <v>9</v>
      </c>
      <c r="E233" s="116" t="s">
        <v>10</v>
      </c>
      <c r="F233" s="116" t="s">
        <v>188</v>
      </c>
      <c r="G233" s="116" t="s">
        <v>478</v>
      </c>
      <c r="H233" s="117" t="s">
        <v>476</v>
      </c>
    </row>
    <row r="234" spans="1:8" hidden="1" x14ac:dyDescent="0.35">
      <c r="A234" s="118" t="s">
        <v>486</v>
      </c>
      <c r="B234" s="119" t="s">
        <v>610</v>
      </c>
      <c r="C234" s="119" t="s">
        <v>8</v>
      </c>
      <c r="D234" s="119" t="s">
        <v>9</v>
      </c>
      <c r="E234" s="119" t="s">
        <v>10</v>
      </c>
      <c r="F234" s="119" t="s">
        <v>188</v>
      </c>
      <c r="G234" s="119" t="s">
        <v>478</v>
      </c>
      <c r="H234" s="120" t="s">
        <v>476</v>
      </c>
    </row>
    <row r="235" spans="1:8" hidden="1" x14ac:dyDescent="0.35">
      <c r="A235" s="115" t="s">
        <v>531</v>
      </c>
      <c r="B235" s="116" t="s">
        <v>611</v>
      </c>
      <c r="C235" s="116" t="s">
        <v>8</v>
      </c>
      <c r="D235" s="116" t="s">
        <v>9</v>
      </c>
      <c r="E235" s="116" t="s">
        <v>10</v>
      </c>
      <c r="F235" s="116" t="s">
        <v>188</v>
      </c>
      <c r="G235" s="116" t="s">
        <v>478</v>
      </c>
      <c r="H235" s="117" t="s">
        <v>476</v>
      </c>
    </row>
    <row r="236" spans="1:8" hidden="1" x14ac:dyDescent="0.35">
      <c r="A236" s="118" t="s">
        <v>612</v>
      </c>
      <c r="B236" s="119" t="s">
        <v>613</v>
      </c>
      <c r="C236" s="119" t="s">
        <v>8</v>
      </c>
      <c r="D236" s="119" t="s">
        <v>9</v>
      </c>
      <c r="E236" s="119" t="s">
        <v>10</v>
      </c>
      <c r="F236" s="119" t="s">
        <v>188</v>
      </c>
      <c r="G236" s="119" t="s">
        <v>478</v>
      </c>
      <c r="H236" s="120" t="s">
        <v>476</v>
      </c>
    </row>
    <row r="237" spans="1:8" hidden="1" x14ac:dyDescent="0.35">
      <c r="A237" s="115" t="s">
        <v>614</v>
      </c>
      <c r="B237" s="116" t="s">
        <v>615</v>
      </c>
      <c r="C237" s="116" t="s">
        <v>8</v>
      </c>
      <c r="D237" s="116" t="s">
        <v>9</v>
      </c>
      <c r="E237" s="116" t="s">
        <v>10</v>
      </c>
      <c r="F237" s="116" t="s">
        <v>188</v>
      </c>
      <c r="G237" s="116" t="s">
        <v>478</v>
      </c>
      <c r="H237" s="117" t="s">
        <v>476</v>
      </c>
    </row>
    <row r="238" spans="1:8" hidden="1" x14ac:dyDescent="0.35">
      <c r="A238" s="118" t="s">
        <v>501</v>
      </c>
      <c r="B238" s="119" t="s">
        <v>616</v>
      </c>
      <c r="C238" s="119" t="s">
        <v>8</v>
      </c>
      <c r="D238" s="119" t="s">
        <v>9</v>
      </c>
      <c r="E238" s="119" t="s">
        <v>10</v>
      </c>
      <c r="F238" s="119" t="s">
        <v>188</v>
      </c>
      <c r="G238" s="119" t="s">
        <v>478</v>
      </c>
      <c r="H238" s="120" t="s">
        <v>476</v>
      </c>
    </row>
    <row r="239" spans="1:8" hidden="1" x14ac:dyDescent="0.35">
      <c r="A239" s="115" t="s">
        <v>527</v>
      </c>
      <c r="B239" s="116" t="s">
        <v>528</v>
      </c>
      <c r="C239" s="116" t="s">
        <v>8</v>
      </c>
      <c r="D239" s="116" t="s">
        <v>9</v>
      </c>
      <c r="E239" s="116" t="s">
        <v>10</v>
      </c>
      <c r="F239" s="116" t="s">
        <v>188</v>
      </c>
      <c r="G239" s="116" t="s">
        <v>478</v>
      </c>
      <c r="H239" s="117" t="s">
        <v>476</v>
      </c>
    </row>
    <row r="240" spans="1:8" hidden="1" x14ac:dyDescent="0.35">
      <c r="A240" s="118" t="s">
        <v>617</v>
      </c>
      <c r="B240" s="119" t="s">
        <v>618</v>
      </c>
      <c r="C240" s="119" t="s">
        <v>29</v>
      </c>
      <c r="D240" s="119" t="s">
        <v>9</v>
      </c>
      <c r="E240" s="119" t="s">
        <v>10</v>
      </c>
      <c r="F240" s="119" t="s">
        <v>188</v>
      </c>
      <c r="G240" s="119" t="s">
        <v>478</v>
      </c>
      <c r="H240" s="120" t="s">
        <v>476</v>
      </c>
    </row>
    <row r="241" spans="1:8" hidden="1" x14ac:dyDescent="0.35">
      <c r="A241" s="115" t="s">
        <v>619</v>
      </c>
      <c r="B241" s="116" t="s">
        <v>620</v>
      </c>
      <c r="C241" s="116" t="s">
        <v>29</v>
      </c>
      <c r="D241" s="116" t="s">
        <v>9</v>
      </c>
      <c r="E241" s="116" t="s">
        <v>10</v>
      </c>
      <c r="F241" s="116" t="s">
        <v>188</v>
      </c>
      <c r="G241" s="116" t="s">
        <v>478</v>
      </c>
      <c r="H241" s="117" t="s">
        <v>476</v>
      </c>
    </row>
    <row r="242" spans="1:8" hidden="1" x14ac:dyDescent="0.35">
      <c r="A242" s="118" t="s">
        <v>490</v>
      </c>
      <c r="B242" s="119" t="s">
        <v>621</v>
      </c>
      <c r="C242" s="119" t="s">
        <v>11</v>
      </c>
      <c r="D242" s="119" t="s">
        <v>9</v>
      </c>
      <c r="E242" s="119" t="s">
        <v>10</v>
      </c>
      <c r="F242" s="119" t="s">
        <v>188</v>
      </c>
      <c r="G242" s="119" t="s">
        <v>478</v>
      </c>
      <c r="H242" s="120" t="s">
        <v>476</v>
      </c>
    </row>
    <row r="243" spans="1:8" hidden="1" x14ac:dyDescent="0.35">
      <c r="A243" s="115" t="s">
        <v>497</v>
      </c>
      <c r="B243" s="116" t="s">
        <v>498</v>
      </c>
      <c r="C243" s="116" t="s">
        <v>11</v>
      </c>
      <c r="D243" s="116" t="s">
        <v>9</v>
      </c>
      <c r="E243" s="116" t="s">
        <v>10</v>
      </c>
      <c r="F243" s="116" t="s">
        <v>188</v>
      </c>
      <c r="G243" s="116" t="s">
        <v>478</v>
      </c>
      <c r="H243" s="117" t="s">
        <v>476</v>
      </c>
    </row>
    <row r="244" spans="1:8" hidden="1" x14ac:dyDescent="0.35">
      <c r="A244" s="118" t="s">
        <v>535</v>
      </c>
      <c r="B244" s="119" t="s">
        <v>622</v>
      </c>
      <c r="C244" s="119" t="s">
        <v>11</v>
      </c>
      <c r="D244" s="119" t="s">
        <v>9</v>
      </c>
      <c r="E244" s="119" t="s">
        <v>10</v>
      </c>
      <c r="F244" s="119" t="s">
        <v>188</v>
      </c>
      <c r="G244" s="119" t="s">
        <v>478</v>
      </c>
      <c r="H244" s="120" t="s">
        <v>476</v>
      </c>
    </row>
    <row r="245" spans="1:8" hidden="1" x14ac:dyDescent="0.35">
      <c r="A245" s="115" t="s">
        <v>536</v>
      </c>
      <c r="B245" s="116" t="s">
        <v>623</v>
      </c>
      <c r="C245" s="116" t="s">
        <v>11</v>
      </c>
      <c r="D245" s="116" t="s">
        <v>9</v>
      </c>
      <c r="E245" s="116" t="s">
        <v>10</v>
      </c>
      <c r="F245" s="116" t="s">
        <v>188</v>
      </c>
      <c r="G245" s="116" t="s">
        <v>478</v>
      </c>
      <c r="H245" s="117" t="s">
        <v>476</v>
      </c>
    </row>
    <row r="246" spans="1:8" hidden="1" x14ac:dyDescent="0.35">
      <c r="A246" s="118" t="s">
        <v>499</v>
      </c>
      <c r="B246" s="119" t="s">
        <v>624</v>
      </c>
      <c r="C246" s="119" t="s">
        <v>11</v>
      </c>
      <c r="D246" s="119" t="s">
        <v>9</v>
      </c>
      <c r="E246" s="119" t="s">
        <v>10</v>
      </c>
      <c r="F246" s="119" t="s">
        <v>188</v>
      </c>
      <c r="G246" s="119" t="s">
        <v>478</v>
      </c>
      <c r="H246" s="120" t="s">
        <v>476</v>
      </c>
    </row>
    <row r="247" spans="1:8" hidden="1" x14ac:dyDescent="0.35">
      <c r="A247" s="115" t="s">
        <v>625</v>
      </c>
      <c r="B247" s="116" t="s">
        <v>626</v>
      </c>
      <c r="C247" s="116" t="s">
        <v>12</v>
      </c>
      <c r="D247" s="116" t="s">
        <v>9</v>
      </c>
      <c r="E247" s="116" t="s">
        <v>10</v>
      </c>
      <c r="F247" s="116" t="s">
        <v>188</v>
      </c>
      <c r="G247" s="116" t="s">
        <v>478</v>
      </c>
      <c r="H247" s="117" t="s">
        <v>476</v>
      </c>
    </row>
    <row r="248" spans="1:8" hidden="1" x14ac:dyDescent="0.35">
      <c r="A248" s="118" t="s">
        <v>627</v>
      </c>
      <c r="B248" s="119" t="s">
        <v>628</v>
      </c>
      <c r="C248" s="119" t="s">
        <v>12</v>
      </c>
      <c r="D248" s="119" t="s">
        <v>9</v>
      </c>
      <c r="E248" s="119" t="s">
        <v>10</v>
      </c>
      <c r="F248" s="119" t="s">
        <v>188</v>
      </c>
      <c r="G248" s="119" t="s">
        <v>478</v>
      </c>
      <c r="H248" s="120" t="s">
        <v>476</v>
      </c>
    </row>
    <row r="249" spans="1:8" hidden="1" x14ac:dyDescent="0.35">
      <c r="A249" s="115" t="s">
        <v>492</v>
      </c>
      <c r="B249" s="116" t="s">
        <v>27</v>
      </c>
      <c r="C249" s="116" t="s">
        <v>27</v>
      </c>
      <c r="D249" s="116" t="s">
        <v>9</v>
      </c>
      <c r="E249" s="116" t="s">
        <v>10</v>
      </c>
      <c r="F249" s="116" t="s">
        <v>188</v>
      </c>
      <c r="G249" s="116" t="s">
        <v>478</v>
      </c>
      <c r="H249" s="117" t="s">
        <v>476</v>
      </c>
    </row>
    <row r="250" spans="1:8" hidden="1" x14ac:dyDescent="0.35">
      <c r="A250" s="118" t="s">
        <v>496</v>
      </c>
      <c r="B250" s="119" t="s">
        <v>629</v>
      </c>
      <c r="C250" s="119" t="s">
        <v>27</v>
      </c>
      <c r="D250" s="119" t="s">
        <v>9</v>
      </c>
      <c r="E250" s="119" t="s">
        <v>10</v>
      </c>
      <c r="F250" s="119" t="s">
        <v>188</v>
      </c>
      <c r="G250" s="119" t="s">
        <v>478</v>
      </c>
      <c r="H250" s="120" t="s">
        <v>476</v>
      </c>
    </row>
    <row r="251" spans="1:8" hidden="1" x14ac:dyDescent="0.35">
      <c r="A251" s="115" t="s">
        <v>489</v>
      </c>
      <c r="B251" s="116" t="s">
        <v>630</v>
      </c>
      <c r="C251" s="116" t="s">
        <v>27</v>
      </c>
      <c r="D251" s="116" t="s">
        <v>9</v>
      </c>
      <c r="E251" s="116" t="s">
        <v>10</v>
      </c>
      <c r="F251" s="116" t="s">
        <v>188</v>
      </c>
      <c r="G251" s="116" t="s">
        <v>478</v>
      </c>
      <c r="H251" s="117" t="s">
        <v>476</v>
      </c>
    </row>
    <row r="252" spans="1:8" hidden="1" x14ac:dyDescent="0.35">
      <c r="A252" s="118" t="s">
        <v>502</v>
      </c>
      <c r="B252" s="119" t="s">
        <v>631</v>
      </c>
      <c r="C252" s="119" t="s">
        <v>27</v>
      </c>
      <c r="D252" s="119" t="s">
        <v>9</v>
      </c>
      <c r="E252" s="119" t="s">
        <v>10</v>
      </c>
      <c r="F252" s="119" t="s">
        <v>188</v>
      </c>
      <c r="G252" s="119" t="s">
        <v>478</v>
      </c>
      <c r="H252" s="120" t="s">
        <v>476</v>
      </c>
    </row>
    <row r="253" spans="1:8" hidden="1" x14ac:dyDescent="0.35">
      <c r="A253" s="115" t="s">
        <v>491</v>
      </c>
      <c r="B253" s="116" t="s">
        <v>632</v>
      </c>
      <c r="C253" s="116" t="s">
        <v>27</v>
      </c>
      <c r="D253" s="116" t="s">
        <v>9</v>
      </c>
      <c r="E253" s="116" t="s">
        <v>10</v>
      </c>
      <c r="F253" s="116" t="s">
        <v>188</v>
      </c>
      <c r="G253" s="116" t="s">
        <v>478</v>
      </c>
      <c r="H253" s="117" t="s">
        <v>476</v>
      </c>
    </row>
    <row r="254" spans="1:8" hidden="1" x14ac:dyDescent="0.35">
      <c r="A254" s="118" t="s">
        <v>533</v>
      </c>
      <c r="B254" s="119" t="s">
        <v>534</v>
      </c>
      <c r="C254" s="119" t="s">
        <v>27</v>
      </c>
      <c r="D254" s="119" t="s">
        <v>9</v>
      </c>
      <c r="E254" s="119" t="s">
        <v>10</v>
      </c>
      <c r="F254" s="119" t="s">
        <v>188</v>
      </c>
      <c r="G254" s="119" t="s">
        <v>478</v>
      </c>
      <c r="H254" s="120" t="s">
        <v>476</v>
      </c>
    </row>
    <row r="255" spans="1:8" hidden="1" x14ac:dyDescent="0.35">
      <c r="A255" s="115" t="s">
        <v>633</v>
      </c>
      <c r="B255" s="116" t="s">
        <v>534</v>
      </c>
      <c r="C255" s="116" t="s">
        <v>27</v>
      </c>
      <c r="D255" s="116" t="s">
        <v>9</v>
      </c>
      <c r="E255" s="116" t="s">
        <v>2</v>
      </c>
      <c r="F255" s="116" t="s">
        <v>188</v>
      </c>
      <c r="G255" s="116" t="s">
        <v>478</v>
      </c>
      <c r="H255" s="117" t="s">
        <v>476</v>
      </c>
    </row>
    <row r="256" spans="1:8" hidden="1" x14ac:dyDescent="0.35">
      <c r="A256" s="118" t="s">
        <v>537</v>
      </c>
      <c r="B256" s="119" t="s">
        <v>634</v>
      </c>
      <c r="C256" s="119" t="s">
        <v>27</v>
      </c>
      <c r="D256" s="119" t="s">
        <v>9</v>
      </c>
      <c r="E256" s="119" t="s">
        <v>10</v>
      </c>
      <c r="F256" s="119" t="s">
        <v>188</v>
      </c>
      <c r="G256" s="119" t="s">
        <v>478</v>
      </c>
      <c r="H256" s="120" t="s">
        <v>476</v>
      </c>
    </row>
    <row r="257" spans="1:8" hidden="1" x14ac:dyDescent="0.35">
      <c r="A257" s="115" t="s">
        <v>500</v>
      </c>
      <c r="B257" s="116" t="s">
        <v>635</v>
      </c>
      <c r="C257" s="116" t="s">
        <v>27</v>
      </c>
      <c r="D257" s="116" t="s">
        <v>9</v>
      </c>
      <c r="E257" s="116" t="s">
        <v>10</v>
      </c>
      <c r="F257" s="116" t="s">
        <v>188</v>
      </c>
      <c r="G257" s="116" t="s">
        <v>478</v>
      </c>
      <c r="H257" s="117" t="s">
        <v>476</v>
      </c>
    </row>
    <row r="258" spans="1:8" hidden="1" x14ac:dyDescent="0.35">
      <c r="A258" s="118" t="s">
        <v>636</v>
      </c>
      <c r="B258" s="119" t="s">
        <v>635</v>
      </c>
      <c r="C258" s="119" t="s">
        <v>27</v>
      </c>
      <c r="D258" s="119" t="s">
        <v>9</v>
      </c>
      <c r="E258" s="119" t="s">
        <v>2</v>
      </c>
      <c r="F258" s="119" t="s">
        <v>188</v>
      </c>
      <c r="G258" s="119" t="s">
        <v>478</v>
      </c>
      <c r="H258" s="120" t="s">
        <v>476</v>
      </c>
    </row>
    <row r="259" spans="1:8" hidden="1" x14ac:dyDescent="0.35">
      <c r="A259" s="115" t="s">
        <v>637</v>
      </c>
      <c r="B259" s="116" t="s">
        <v>638</v>
      </c>
      <c r="C259" s="116" t="s">
        <v>30</v>
      </c>
      <c r="D259" s="116" t="s">
        <v>9</v>
      </c>
      <c r="E259" s="116" t="s">
        <v>10</v>
      </c>
      <c r="F259" s="116" t="s">
        <v>188</v>
      </c>
      <c r="G259" s="116" t="s">
        <v>478</v>
      </c>
      <c r="H259" s="117" t="s">
        <v>476</v>
      </c>
    </row>
    <row r="260" spans="1:8" hidden="1" x14ac:dyDescent="0.35">
      <c r="A260" s="118" t="s">
        <v>639</v>
      </c>
      <c r="B260" s="119" t="s">
        <v>640</v>
      </c>
      <c r="C260" s="119" t="s">
        <v>30</v>
      </c>
      <c r="D260" s="119" t="s">
        <v>9</v>
      </c>
      <c r="E260" s="119" t="s">
        <v>2</v>
      </c>
      <c r="F260" s="119" t="s">
        <v>188</v>
      </c>
      <c r="G260" s="119" t="s">
        <v>478</v>
      </c>
      <c r="H260" s="120" t="s">
        <v>476</v>
      </c>
    </row>
    <row r="261" spans="1:8" hidden="1" x14ac:dyDescent="0.35">
      <c r="A261" s="115" t="s">
        <v>543</v>
      </c>
      <c r="B261" s="116" t="s">
        <v>641</v>
      </c>
      <c r="C261" s="116" t="s">
        <v>28</v>
      </c>
      <c r="D261" s="116" t="s">
        <v>9</v>
      </c>
      <c r="E261" s="116" t="s">
        <v>10</v>
      </c>
      <c r="F261" s="116" t="s">
        <v>188</v>
      </c>
      <c r="G261" s="116" t="s">
        <v>478</v>
      </c>
      <c r="H261" s="117" t="s">
        <v>476</v>
      </c>
    </row>
    <row r="262" spans="1:8" hidden="1" x14ac:dyDescent="0.35">
      <c r="A262" s="118" t="s">
        <v>510</v>
      </c>
      <c r="B262" s="119" t="s">
        <v>642</v>
      </c>
      <c r="C262" s="119" t="s">
        <v>28</v>
      </c>
      <c r="D262" s="119" t="s">
        <v>9</v>
      </c>
      <c r="E262" s="119" t="s">
        <v>10</v>
      </c>
      <c r="F262" s="119" t="s">
        <v>188</v>
      </c>
      <c r="G262" s="119" t="s">
        <v>478</v>
      </c>
      <c r="H262" s="120" t="s">
        <v>476</v>
      </c>
    </row>
    <row r="263" spans="1:8" hidden="1" x14ac:dyDescent="0.35">
      <c r="A263" s="115" t="s">
        <v>512</v>
      </c>
      <c r="B263" s="116" t="s">
        <v>643</v>
      </c>
      <c r="C263" s="116" t="s">
        <v>28</v>
      </c>
      <c r="D263" s="116" t="s">
        <v>9</v>
      </c>
      <c r="E263" s="116" t="s">
        <v>10</v>
      </c>
      <c r="F263" s="116" t="s">
        <v>188</v>
      </c>
      <c r="G263" s="116" t="s">
        <v>478</v>
      </c>
      <c r="H263" s="117" t="s">
        <v>476</v>
      </c>
    </row>
    <row r="264" spans="1:8" hidden="1" x14ac:dyDescent="0.35">
      <c r="A264" s="118" t="s">
        <v>513</v>
      </c>
      <c r="B264" s="119" t="s">
        <v>644</v>
      </c>
      <c r="C264" s="119" t="s">
        <v>28</v>
      </c>
      <c r="D264" s="119" t="s">
        <v>9</v>
      </c>
      <c r="E264" s="119" t="s">
        <v>10</v>
      </c>
      <c r="F264" s="119" t="s">
        <v>188</v>
      </c>
      <c r="G264" s="119" t="s">
        <v>478</v>
      </c>
      <c r="H264" s="120" t="s">
        <v>476</v>
      </c>
    </row>
    <row r="265" spans="1:8" hidden="1" x14ac:dyDescent="0.35">
      <c r="A265" s="115" t="s">
        <v>645</v>
      </c>
      <c r="B265" s="116" t="s">
        <v>644</v>
      </c>
      <c r="C265" s="116" t="s">
        <v>28</v>
      </c>
      <c r="D265" s="116" t="s">
        <v>9</v>
      </c>
      <c r="E265" s="116" t="s">
        <v>2</v>
      </c>
      <c r="F265" s="116" t="s">
        <v>188</v>
      </c>
      <c r="G265" s="116" t="s">
        <v>478</v>
      </c>
      <c r="H265" s="117" t="s">
        <v>476</v>
      </c>
    </row>
    <row r="266" spans="1:8" hidden="1" x14ac:dyDescent="0.35">
      <c r="A266" s="118" t="s">
        <v>504</v>
      </c>
      <c r="B266" s="119" t="s">
        <v>646</v>
      </c>
      <c r="C266" s="119" t="s">
        <v>14</v>
      </c>
      <c r="D266" s="119" t="s">
        <v>9</v>
      </c>
      <c r="E266" s="119" t="s">
        <v>10</v>
      </c>
      <c r="F266" s="119" t="s">
        <v>188</v>
      </c>
      <c r="G266" s="119" t="s">
        <v>478</v>
      </c>
      <c r="H266" s="120" t="s">
        <v>476</v>
      </c>
    </row>
    <row r="267" spans="1:8" hidden="1" x14ac:dyDescent="0.35">
      <c r="A267" s="115" t="s">
        <v>505</v>
      </c>
      <c r="B267" s="116" t="s">
        <v>506</v>
      </c>
      <c r="C267" s="116" t="s">
        <v>14</v>
      </c>
      <c r="D267" s="116" t="s">
        <v>9</v>
      </c>
      <c r="E267" s="116" t="s">
        <v>10</v>
      </c>
      <c r="F267" s="116" t="s">
        <v>188</v>
      </c>
      <c r="G267" s="116" t="s">
        <v>478</v>
      </c>
      <c r="H267" s="117" t="s">
        <v>476</v>
      </c>
    </row>
    <row r="268" spans="1:8" hidden="1" x14ac:dyDescent="0.35">
      <c r="A268" s="118" t="s">
        <v>493</v>
      </c>
      <c r="B268" s="119" t="s">
        <v>647</v>
      </c>
      <c r="C268" s="119" t="s">
        <v>14</v>
      </c>
      <c r="D268" s="119" t="s">
        <v>9</v>
      </c>
      <c r="E268" s="119" t="s">
        <v>10</v>
      </c>
      <c r="F268" s="119" t="s">
        <v>188</v>
      </c>
      <c r="G268" s="119" t="s">
        <v>478</v>
      </c>
      <c r="H268" s="120" t="s">
        <v>476</v>
      </c>
    </row>
    <row r="269" spans="1:8" hidden="1" x14ac:dyDescent="0.35">
      <c r="A269" s="115" t="s">
        <v>494</v>
      </c>
      <c r="B269" s="116" t="s">
        <v>648</v>
      </c>
      <c r="C269" s="116" t="s">
        <v>14</v>
      </c>
      <c r="D269" s="116" t="s">
        <v>9</v>
      </c>
      <c r="E269" s="116" t="s">
        <v>10</v>
      </c>
      <c r="F269" s="116" t="s">
        <v>188</v>
      </c>
      <c r="G269" s="116" t="s">
        <v>478</v>
      </c>
      <c r="H269" s="117" t="s">
        <v>476</v>
      </c>
    </row>
    <row r="270" spans="1:8" hidden="1" x14ac:dyDescent="0.35">
      <c r="A270" s="118" t="s">
        <v>495</v>
      </c>
      <c r="B270" s="119" t="s">
        <v>649</v>
      </c>
      <c r="C270" s="119" t="s">
        <v>14</v>
      </c>
      <c r="D270" s="119" t="s">
        <v>9</v>
      </c>
      <c r="E270" s="119" t="s">
        <v>10</v>
      </c>
      <c r="F270" s="119" t="s">
        <v>188</v>
      </c>
      <c r="G270" s="119" t="s">
        <v>478</v>
      </c>
      <c r="H270" s="120" t="s">
        <v>476</v>
      </c>
    </row>
    <row r="271" spans="1:8" hidden="1" x14ac:dyDescent="0.35">
      <c r="A271" s="115" t="s">
        <v>488</v>
      </c>
      <c r="B271" s="116" t="s">
        <v>650</v>
      </c>
      <c r="C271" s="116" t="s">
        <v>14</v>
      </c>
      <c r="D271" s="116" t="s">
        <v>9</v>
      </c>
      <c r="E271" s="116" t="s">
        <v>10</v>
      </c>
      <c r="F271" s="116" t="s">
        <v>188</v>
      </c>
      <c r="G271" s="116" t="s">
        <v>478</v>
      </c>
      <c r="H271" s="117" t="s">
        <v>476</v>
      </c>
    </row>
    <row r="272" spans="1:8" hidden="1" x14ac:dyDescent="0.35">
      <c r="A272" s="118" t="s">
        <v>532</v>
      </c>
      <c r="B272" s="119" t="s">
        <v>651</v>
      </c>
      <c r="C272" s="119" t="s">
        <v>14</v>
      </c>
      <c r="D272" s="119" t="s">
        <v>9</v>
      </c>
      <c r="E272" s="119" t="s">
        <v>10</v>
      </c>
      <c r="F272" s="119" t="s">
        <v>188</v>
      </c>
      <c r="G272" s="119" t="s">
        <v>478</v>
      </c>
      <c r="H272" s="120" t="s">
        <v>476</v>
      </c>
    </row>
    <row r="273" spans="1:8" hidden="1" x14ac:dyDescent="0.35">
      <c r="A273" s="115" t="s">
        <v>652</v>
      </c>
      <c r="B273" s="116" t="s">
        <v>506</v>
      </c>
      <c r="C273" s="116" t="s">
        <v>14</v>
      </c>
      <c r="D273" s="116" t="s">
        <v>9</v>
      </c>
      <c r="E273" s="116" t="s">
        <v>2</v>
      </c>
      <c r="F273" s="116" t="s">
        <v>188</v>
      </c>
      <c r="G273" s="116" t="s">
        <v>478</v>
      </c>
      <c r="H273" s="117" t="s">
        <v>476</v>
      </c>
    </row>
    <row r="274" spans="1:8" hidden="1" x14ac:dyDescent="0.35">
      <c r="A274" s="118" t="s">
        <v>529</v>
      </c>
      <c r="B274" s="119" t="s">
        <v>530</v>
      </c>
      <c r="C274" s="119" t="s">
        <v>15</v>
      </c>
      <c r="D274" s="119" t="s">
        <v>9</v>
      </c>
      <c r="E274" s="119" t="s">
        <v>10</v>
      </c>
      <c r="F274" s="119" t="s">
        <v>188</v>
      </c>
      <c r="G274" s="119" t="s">
        <v>478</v>
      </c>
      <c r="H274" s="120" t="s">
        <v>476</v>
      </c>
    </row>
    <row r="275" spans="1:8" hidden="1" x14ac:dyDescent="0.35">
      <c r="A275" s="115" t="s">
        <v>538</v>
      </c>
      <c r="B275" s="116" t="s">
        <v>653</v>
      </c>
      <c r="C275" s="116" t="s">
        <v>16</v>
      </c>
      <c r="D275" s="116" t="s">
        <v>9</v>
      </c>
      <c r="E275" s="116" t="s">
        <v>10</v>
      </c>
      <c r="F275" s="116" t="s">
        <v>188</v>
      </c>
      <c r="G275" s="116" t="s">
        <v>478</v>
      </c>
      <c r="H275" s="117" t="s">
        <v>476</v>
      </c>
    </row>
    <row r="276" spans="1:8" hidden="1" x14ac:dyDescent="0.35">
      <c r="A276" s="118" t="s">
        <v>545</v>
      </c>
      <c r="B276" s="119" t="s">
        <v>546</v>
      </c>
      <c r="C276" s="119" t="s">
        <v>16</v>
      </c>
      <c r="D276" s="119" t="s">
        <v>9</v>
      </c>
      <c r="E276" s="119" t="s">
        <v>10</v>
      </c>
      <c r="F276" s="119" t="s">
        <v>188</v>
      </c>
      <c r="G276" s="119" t="s">
        <v>478</v>
      </c>
      <c r="H276" s="120" t="s">
        <v>476</v>
      </c>
    </row>
    <row r="277" spans="1:8" hidden="1" x14ac:dyDescent="0.35">
      <c r="A277" s="115" t="s">
        <v>547</v>
      </c>
      <c r="B277" s="116" t="s">
        <v>654</v>
      </c>
      <c r="C277" s="116" t="s">
        <v>16</v>
      </c>
      <c r="D277" s="116" t="s">
        <v>9</v>
      </c>
      <c r="E277" s="116" t="s">
        <v>10</v>
      </c>
      <c r="F277" s="116" t="s">
        <v>188</v>
      </c>
      <c r="G277" s="116" t="s">
        <v>478</v>
      </c>
      <c r="H277" s="117" t="s">
        <v>476</v>
      </c>
    </row>
    <row r="278" spans="1:8" hidden="1" x14ac:dyDescent="0.35">
      <c r="A278" s="118" t="s">
        <v>539</v>
      </c>
      <c r="B278" s="119" t="s">
        <v>655</v>
      </c>
      <c r="C278" s="119" t="s">
        <v>16</v>
      </c>
      <c r="D278" s="119" t="s">
        <v>9</v>
      </c>
      <c r="E278" s="119" t="s">
        <v>10</v>
      </c>
      <c r="F278" s="119" t="s">
        <v>188</v>
      </c>
      <c r="G278" s="119" t="s">
        <v>478</v>
      </c>
      <c r="H278" s="120" t="s">
        <v>476</v>
      </c>
    </row>
    <row r="279" spans="1:8" hidden="1" x14ac:dyDescent="0.35">
      <c r="A279" s="115" t="s">
        <v>540</v>
      </c>
      <c r="B279" s="116" t="s">
        <v>656</v>
      </c>
      <c r="C279" s="116" t="s">
        <v>16</v>
      </c>
      <c r="D279" s="116" t="s">
        <v>9</v>
      </c>
      <c r="E279" s="116" t="s">
        <v>10</v>
      </c>
      <c r="F279" s="116" t="s">
        <v>188</v>
      </c>
      <c r="G279" s="116" t="s">
        <v>478</v>
      </c>
      <c r="H279" s="117" t="s">
        <v>476</v>
      </c>
    </row>
    <row r="280" spans="1:8" hidden="1" x14ac:dyDescent="0.35">
      <c r="A280" s="118" t="s">
        <v>541</v>
      </c>
      <c r="B280" s="119" t="s">
        <v>542</v>
      </c>
      <c r="C280" s="119" t="s">
        <v>16</v>
      </c>
      <c r="D280" s="119" t="s">
        <v>9</v>
      </c>
      <c r="E280" s="119" t="s">
        <v>10</v>
      </c>
      <c r="F280" s="119" t="s">
        <v>188</v>
      </c>
      <c r="G280" s="119" t="s">
        <v>478</v>
      </c>
      <c r="H280" s="120" t="s">
        <v>476</v>
      </c>
    </row>
    <row r="281" spans="1:8" hidden="1" x14ac:dyDescent="0.35">
      <c r="A281" s="115" t="s">
        <v>657</v>
      </c>
      <c r="B281" s="116" t="s">
        <v>520</v>
      </c>
      <c r="C281" s="116" t="s">
        <v>16</v>
      </c>
      <c r="D281" s="116" t="s">
        <v>9</v>
      </c>
      <c r="E281" s="116" t="s">
        <v>2</v>
      </c>
      <c r="F281" s="116" t="s">
        <v>188</v>
      </c>
      <c r="G281" s="116" t="s">
        <v>478</v>
      </c>
      <c r="H281" s="117" t="s">
        <v>476</v>
      </c>
    </row>
    <row r="282" spans="1:8" hidden="1" x14ac:dyDescent="0.35">
      <c r="A282" s="118" t="s">
        <v>544</v>
      </c>
      <c r="B282" s="119" t="s">
        <v>658</v>
      </c>
      <c r="C282" s="119" t="s">
        <v>16</v>
      </c>
      <c r="D282" s="119" t="s">
        <v>9</v>
      </c>
      <c r="E282" s="119" t="s">
        <v>10</v>
      </c>
      <c r="F282" s="119" t="s">
        <v>188</v>
      </c>
      <c r="G282" s="119" t="s">
        <v>478</v>
      </c>
      <c r="H282" s="120" t="s">
        <v>476</v>
      </c>
    </row>
    <row r="283" spans="1:8" hidden="1" x14ac:dyDescent="0.35">
      <c r="A283" s="115" t="s">
        <v>507</v>
      </c>
      <c r="B283" s="116" t="s">
        <v>659</v>
      </c>
      <c r="C283" s="116" t="s">
        <v>16</v>
      </c>
      <c r="D283" s="116" t="s">
        <v>9</v>
      </c>
      <c r="E283" s="116" t="s">
        <v>10</v>
      </c>
      <c r="F283" s="116" t="s">
        <v>188</v>
      </c>
      <c r="G283" s="116" t="s">
        <v>478</v>
      </c>
      <c r="H283" s="117" t="s">
        <v>476</v>
      </c>
    </row>
    <row r="284" spans="1:8" hidden="1" x14ac:dyDescent="0.35">
      <c r="A284" s="118" t="s">
        <v>508</v>
      </c>
      <c r="B284" s="119" t="s">
        <v>509</v>
      </c>
      <c r="C284" s="119" t="s">
        <v>16</v>
      </c>
      <c r="D284" s="119" t="s">
        <v>9</v>
      </c>
      <c r="E284" s="119" t="s">
        <v>10</v>
      </c>
      <c r="F284" s="119" t="s">
        <v>188</v>
      </c>
      <c r="G284" s="119" t="s">
        <v>478</v>
      </c>
      <c r="H284" s="120" t="s">
        <v>476</v>
      </c>
    </row>
    <row r="285" spans="1:8" hidden="1" x14ac:dyDescent="0.35">
      <c r="A285" s="115" t="s">
        <v>660</v>
      </c>
      <c r="B285" s="116" t="s">
        <v>518</v>
      </c>
      <c r="C285" s="116" t="s">
        <v>16</v>
      </c>
      <c r="D285" s="116" t="s">
        <v>9</v>
      </c>
      <c r="E285" s="116" t="s">
        <v>2</v>
      </c>
      <c r="F285" s="116" t="s">
        <v>188</v>
      </c>
      <c r="G285" s="116" t="s">
        <v>478</v>
      </c>
      <c r="H285" s="117" t="s">
        <v>476</v>
      </c>
    </row>
    <row r="286" spans="1:8" hidden="1" x14ac:dyDescent="0.35">
      <c r="A286" s="118" t="s">
        <v>661</v>
      </c>
      <c r="B286" s="119" t="s">
        <v>522</v>
      </c>
      <c r="C286" s="119" t="s">
        <v>16</v>
      </c>
      <c r="D286" s="119" t="s">
        <v>9</v>
      </c>
      <c r="E286" s="119" t="s">
        <v>2</v>
      </c>
      <c r="F286" s="119" t="s">
        <v>188</v>
      </c>
      <c r="G286" s="119" t="s">
        <v>478</v>
      </c>
      <c r="H286" s="120" t="s">
        <v>476</v>
      </c>
    </row>
    <row r="287" spans="1:8" hidden="1" x14ac:dyDescent="0.35">
      <c r="A287" s="115" t="s">
        <v>511</v>
      </c>
      <c r="B287" s="116" t="s">
        <v>662</v>
      </c>
      <c r="C287" s="116" t="s">
        <v>16</v>
      </c>
      <c r="D287" s="116" t="s">
        <v>9</v>
      </c>
      <c r="E287" s="116" t="s">
        <v>10</v>
      </c>
      <c r="F287" s="116" t="s">
        <v>188</v>
      </c>
      <c r="G287" s="116" t="s">
        <v>478</v>
      </c>
      <c r="H287" s="117" t="s">
        <v>476</v>
      </c>
    </row>
    <row r="288" spans="1:8" hidden="1" x14ac:dyDescent="0.35">
      <c r="A288" s="118" t="s">
        <v>514</v>
      </c>
      <c r="B288" s="119" t="s">
        <v>11</v>
      </c>
      <c r="C288" s="119" t="s">
        <v>16</v>
      </c>
      <c r="D288" s="119" t="s">
        <v>9</v>
      </c>
      <c r="E288" s="119" t="s">
        <v>10</v>
      </c>
      <c r="F288" s="119" t="s">
        <v>188</v>
      </c>
      <c r="G288" s="119" t="s">
        <v>478</v>
      </c>
      <c r="H288" s="120" t="s">
        <v>476</v>
      </c>
    </row>
    <row r="289" spans="1:8" hidden="1" x14ac:dyDescent="0.35">
      <c r="A289" s="115" t="s">
        <v>517</v>
      </c>
      <c r="B289" s="116" t="s">
        <v>518</v>
      </c>
      <c r="C289" s="116" t="s">
        <v>16</v>
      </c>
      <c r="D289" s="116" t="s">
        <v>9</v>
      </c>
      <c r="E289" s="116" t="s">
        <v>10</v>
      </c>
      <c r="F289" s="116" t="s">
        <v>188</v>
      </c>
      <c r="G289" s="116" t="s">
        <v>478</v>
      </c>
      <c r="H289" s="117" t="s">
        <v>476</v>
      </c>
    </row>
    <row r="290" spans="1:8" hidden="1" x14ac:dyDescent="0.35">
      <c r="A290" s="118" t="s">
        <v>519</v>
      </c>
      <c r="B290" s="119" t="s">
        <v>520</v>
      </c>
      <c r="C290" s="119" t="s">
        <v>16</v>
      </c>
      <c r="D290" s="119" t="s">
        <v>9</v>
      </c>
      <c r="E290" s="119" t="s">
        <v>10</v>
      </c>
      <c r="F290" s="119" t="s">
        <v>188</v>
      </c>
      <c r="G290" s="119" t="s">
        <v>478</v>
      </c>
      <c r="H290" s="120" t="s">
        <v>476</v>
      </c>
    </row>
    <row r="291" spans="1:8" hidden="1" x14ac:dyDescent="0.35">
      <c r="A291" s="115" t="s">
        <v>521</v>
      </c>
      <c r="B291" s="116" t="s">
        <v>522</v>
      </c>
      <c r="C291" s="116" t="s">
        <v>16</v>
      </c>
      <c r="D291" s="116" t="s">
        <v>9</v>
      </c>
      <c r="E291" s="116" t="s">
        <v>10</v>
      </c>
      <c r="F291" s="116" t="s">
        <v>188</v>
      </c>
      <c r="G291" s="116" t="s">
        <v>478</v>
      </c>
      <c r="H291" s="117" t="s">
        <v>476</v>
      </c>
    </row>
    <row r="292" spans="1:8" hidden="1" x14ac:dyDescent="0.35">
      <c r="A292" s="118" t="s">
        <v>523</v>
      </c>
      <c r="B292" s="119" t="s">
        <v>663</v>
      </c>
      <c r="C292" s="119" t="s">
        <v>16</v>
      </c>
      <c r="D292" s="119" t="s">
        <v>9</v>
      </c>
      <c r="E292" s="119" t="s">
        <v>10</v>
      </c>
      <c r="F292" s="119" t="s">
        <v>188</v>
      </c>
      <c r="G292" s="119" t="s">
        <v>478</v>
      </c>
      <c r="H292" s="120" t="s">
        <v>476</v>
      </c>
    </row>
    <row r="293" spans="1:8" hidden="1" x14ac:dyDescent="0.35">
      <c r="A293" s="115" t="s">
        <v>664</v>
      </c>
      <c r="B293" s="116" t="s">
        <v>546</v>
      </c>
      <c r="C293" s="116" t="s">
        <v>16</v>
      </c>
      <c r="D293" s="116" t="s">
        <v>9</v>
      </c>
      <c r="E293" s="116" t="s">
        <v>2</v>
      </c>
      <c r="F293" s="116" t="s">
        <v>188</v>
      </c>
      <c r="G293" s="116" t="s">
        <v>478</v>
      </c>
      <c r="H293" s="117" t="s">
        <v>476</v>
      </c>
    </row>
    <row r="294" spans="1:8" hidden="1" x14ac:dyDescent="0.35">
      <c r="A294" s="118" t="s">
        <v>665</v>
      </c>
      <c r="B294" s="119" t="s">
        <v>542</v>
      </c>
      <c r="C294" s="119" t="s">
        <v>16</v>
      </c>
      <c r="D294" s="119" t="s">
        <v>9</v>
      </c>
      <c r="E294" s="119" t="s">
        <v>2</v>
      </c>
      <c r="F294" s="119" t="s">
        <v>188</v>
      </c>
      <c r="G294" s="119" t="s">
        <v>478</v>
      </c>
      <c r="H294" s="120" t="s">
        <v>476</v>
      </c>
    </row>
    <row r="295" spans="1:8" hidden="1" x14ac:dyDescent="0.35">
      <c r="A295" s="115" t="s">
        <v>666</v>
      </c>
      <c r="B295" s="116" t="s">
        <v>667</v>
      </c>
      <c r="C295" s="116" t="s">
        <v>16</v>
      </c>
      <c r="D295" s="116" t="s">
        <v>9</v>
      </c>
      <c r="E295" s="116" t="s">
        <v>2</v>
      </c>
      <c r="F295" s="116" t="s">
        <v>188</v>
      </c>
      <c r="G295" s="116" t="s">
        <v>478</v>
      </c>
      <c r="H295" s="117" t="s">
        <v>476</v>
      </c>
    </row>
    <row r="296" spans="1:8" hidden="1" x14ac:dyDescent="0.35">
      <c r="A296" s="118" t="s">
        <v>668</v>
      </c>
      <c r="B296" s="119" t="s">
        <v>669</v>
      </c>
      <c r="C296" s="119" t="s">
        <v>16</v>
      </c>
      <c r="D296" s="119" t="s">
        <v>9</v>
      </c>
      <c r="E296" s="119" t="s">
        <v>2</v>
      </c>
      <c r="F296" s="119" t="s">
        <v>188</v>
      </c>
      <c r="G296" s="119" t="s">
        <v>478</v>
      </c>
      <c r="H296" s="120" t="s">
        <v>476</v>
      </c>
    </row>
    <row r="297" spans="1:8" hidden="1" x14ac:dyDescent="0.35">
      <c r="A297" s="115" t="s">
        <v>524</v>
      </c>
      <c r="B297" s="116" t="s">
        <v>525</v>
      </c>
      <c r="C297" s="116" t="s">
        <v>16</v>
      </c>
      <c r="D297" s="116" t="s">
        <v>9</v>
      </c>
      <c r="E297" s="116" t="s">
        <v>10</v>
      </c>
      <c r="F297" s="116" t="s">
        <v>188</v>
      </c>
      <c r="G297" s="116" t="s">
        <v>478</v>
      </c>
      <c r="H297" s="117" t="s">
        <v>476</v>
      </c>
    </row>
    <row r="298" spans="1:8" hidden="1" x14ac:dyDescent="0.35">
      <c r="A298" s="118" t="s">
        <v>526</v>
      </c>
      <c r="B298" s="119" t="s">
        <v>669</v>
      </c>
      <c r="C298" s="119" t="s">
        <v>16</v>
      </c>
      <c r="D298" s="119" t="s">
        <v>9</v>
      </c>
      <c r="E298" s="119" t="s">
        <v>10</v>
      </c>
      <c r="F298" s="119" t="s">
        <v>188</v>
      </c>
      <c r="G298" s="119" t="s">
        <v>478</v>
      </c>
      <c r="H298" s="120" t="s">
        <v>476</v>
      </c>
    </row>
    <row r="299" spans="1:8" hidden="1" x14ac:dyDescent="0.35">
      <c r="A299" s="115" t="s">
        <v>670</v>
      </c>
      <c r="B299" s="116" t="s">
        <v>525</v>
      </c>
      <c r="C299" s="116" t="s">
        <v>16</v>
      </c>
      <c r="D299" s="116" t="s">
        <v>9</v>
      </c>
      <c r="E299" s="116" t="s">
        <v>2</v>
      </c>
      <c r="F299" s="116" t="s">
        <v>188</v>
      </c>
      <c r="G299" s="116" t="s">
        <v>478</v>
      </c>
      <c r="H299" s="117" t="s">
        <v>476</v>
      </c>
    </row>
    <row r="300" spans="1:8" hidden="1" x14ac:dyDescent="0.35">
      <c r="A300" s="118" t="s">
        <v>671</v>
      </c>
      <c r="B300" s="119" t="s">
        <v>11</v>
      </c>
      <c r="C300" s="119" t="s">
        <v>16</v>
      </c>
      <c r="D300" s="119" t="s">
        <v>9</v>
      </c>
      <c r="E300" s="119" t="s">
        <v>2</v>
      </c>
      <c r="F300" s="119" t="s">
        <v>188</v>
      </c>
      <c r="G300" s="119" t="s">
        <v>478</v>
      </c>
      <c r="H300" s="120" t="s">
        <v>476</v>
      </c>
    </row>
    <row r="301" spans="1:8" hidden="1" x14ac:dyDescent="0.35">
      <c r="A301" s="115" t="s">
        <v>515</v>
      </c>
      <c r="B301" s="116" t="s">
        <v>672</v>
      </c>
      <c r="C301" s="116" t="s">
        <v>17</v>
      </c>
      <c r="D301" s="116" t="s">
        <v>9</v>
      </c>
      <c r="E301" s="116" t="s">
        <v>10</v>
      </c>
      <c r="F301" s="116" t="s">
        <v>188</v>
      </c>
      <c r="G301" s="116" t="s">
        <v>478</v>
      </c>
      <c r="H301" s="117" t="s">
        <v>476</v>
      </c>
    </row>
    <row r="302" spans="1:8" ht="15" hidden="1" thickBot="1" x14ac:dyDescent="0.4">
      <c r="A302" s="121" t="s">
        <v>516</v>
      </c>
      <c r="B302" s="122" t="s">
        <v>673</v>
      </c>
      <c r="C302" s="122" t="s">
        <v>17</v>
      </c>
      <c r="D302" s="122" t="s">
        <v>9</v>
      </c>
      <c r="E302" s="122" t="s">
        <v>10</v>
      </c>
      <c r="F302" s="122" t="s">
        <v>188</v>
      </c>
      <c r="G302" s="122" t="s">
        <v>478</v>
      </c>
      <c r="H302" s="123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222</xdr:row>
                <xdr:rowOff>0</xdr:rowOff>
              </from>
              <to>
                <xdr:col>11</xdr:col>
                <xdr:colOff>107950</xdr:colOff>
                <xdr:row>303</xdr:row>
                <xdr:rowOff>95250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G6" sqref="G6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10</v>
      </c>
      <c r="B1" s="63" t="s">
        <v>201</v>
      </c>
      <c r="C1" s="63">
        <v>2</v>
      </c>
      <c r="G1" s="214" t="s">
        <v>417</v>
      </c>
      <c r="H1" s="214"/>
      <c r="I1" s="214"/>
    </row>
    <row r="2" spans="1:15" ht="15" thickBot="1" x14ac:dyDescent="0.4">
      <c r="A2" s="18" t="s">
        <v>164</v>
      </c>
      <c r="B2" s="19" t="s">
        <v>39</v>
      </c>
      <c r="C2" s="20" t="s">
        <v>165</v>
      </c>
      <c r="D2" s="19" t="s">
        <v>485</v>
      </c>
      <c r="G2" s="22" t="s">
        <v>178</v>
      </c>
      <c r="H2" s="22" t="s">
        <v>179</v>
      </c>
      <c r="I2" s="22" t="s">
        <v>180</v>
      </c>
    </row>
    <row r="3" spans="1:15" ht="18" thickBot="1" x14ac:dyDescent="0.4">
      <c r="A3" s="60">
        <v>1</v>
      </c>
      <c r="B3">
        <v>1</v>
      </c>
      <c r="C3" t="s">
        <v>167</v>
      </c>
      <c r="D3">
        <v>2</v>
      </c>
      <c r="G3" s="17">
        <v>0</v>
      </c>
      <c r="H3" s="17">
        <v>10</v>
      </c>
      <c r="I3" s="17" t="s">
        <v>175</v>
      </c>
    </row>
    <row r="4" spans="1:15" ht="18" thickBot="1" x14ac:dyDescent="0.4">
      <c r="A4" s="60">
        <v>2</v>
      </c>
      <c r="B4">
        <v>1</v>
      </c>
      <c r="C4" t="s">
        <v>168</v>
      </c>
      <c r="D4">
        <v>2</v>
      </c>
      <c r="G4" s="17">
        <v>11</v>
      </c>
      <c r="H4" s="17">
        <v>16</v>
      </c>
      <c r="I4" s="17" t="s">
        <v>176</v>
      </c>
    </row>
    <row r="5" spans="1:15" ht="18" thickBot="1" x14ac:dyDescent="0.4">
      <c r="A5" s="60">
        <v>3</v>
      </c>
      <c r="B5">
        <v>1</v>
      </c>
      <c r="C5" t="s">
        <v>167</v>
      </c>
      <c r="D5">
        <v>2</v>
      </c>
      <c r="G5" s="17">
        <v>17</v>
      </c>
      <c r="H5" s="17">
        <v>20</v>
      </c>
      <c r="I5" s="17" t="s">
        <v>177</v>
      </c>
      <c r="N5" s="68"/>
      <c r="O5" s="68"/>
    </row>
    <row r="6" spans="1:15" ht="18" thickBot="1" x14ac:dyDescent="0.4">
      <c r="A6" s="60">
        <v>4</v>
      </c>
      <c r="B6">
        <v>1</v>
      </c>
      <c r="C6" t="s">
        <v>169</v>
      </c>
      <c r="D6">
        <v>2</v>
      </c>
      <c r="G6" s="17"/>
      <c r="H6" s="17"/>
      <c r="I6" s="17"/>
      <c r="N6" s="68"/>
      <c r="O6" s="68"/>
    </row>
    <row r="7" spans="1:15" ht="18" thickBot="1" x14ac:dyDescent="0.4">
      <c r="A7" s="60">
        <v>5</v>
      </c>
      <c r="B7">
        <v>1</v>
      </c>
      <c r="C7" t="s">
        <v>168</v>
      </c>
      <c r="D7">
        <v>2</v>
      </c>
      <c r="N7" s="68"/>
      <c r="O7" s="68"/>
    </row>
    <row r="8" spans="1:15" ht="18" thickBot="1" x14ac:dyDescent="0.4">
      <c r="A8" s="60">
        <v>6</v>
      </c>
      <c r="B8">
        <v>1</v>
      </c>
      <c r="C8" t="s">
        <v>168</v>
      </c>
      <c r="D8">
        <v>1</v>
      </c>
      <c r="N8" s="69"/>
      <c r="O8" s="70"/>
    </row>
    <row r="9" spans="1:15" ht="18" thickBot="1" x14ac:dyDescent="0.4">
      <c r="A9" s="60">
        <v>7</v>
      </c>
      <c r="B9">
        <v>1</v>
      </c>
      <c r="C9" t="s">
        <v>167</v>
      </c>
      <c r="D9">
        <v>2</v>
      </c>
      <c r="G9" s="213"/>
      <c r="H9" s="213"/>
    </row>
    <row r="10" spans="1:15" ht="18" thickBot="1" x14ac:dyDescent="0.4">
      <c r="A10" s="60">
        <v>8</v>
      </c>
      <c r="B10">
        <v>1</v>
      </c>
      <c r="C10" t="s">
        <v>168</v>
      </c>
      <c r="D10">
        <v>2</v>
      </c>
    </row>
    <row r="11" spans="1:15" ht="18" thickBot="1" x14ac:dyDescent="0.4">
      <c r="A11" s="60">
        <v>9</v>
      </c>
      <c r="B11">
        <v>1</v>
      </c>
      <c r="C11" t="s">
        <v>169</v>
      </c>
      <c r="D11">
        <v>2</v>
      </c>
    </row>
    <row r="12" spans="1:15" ht="18" thickBot="1" x14ac:dyDescent="0.4">
      <c r="A12" s="60">
        <v>10</v>
      </c>
      <c r="B12">
        <v>1</v>
      </c>
      <c r="C12" t="s">
        <v>167</v>
      </c>
      <c r="D12">
        <v>2</v>
      </c>
    </row>
    <row r="13" spans="1:15" ht="18" thickBot="1" x14ac:dyDescent="0.4">
      <c r="A13" s="60">
        <v>11</v>
      </c>
      <c r="B13">
        <v>1</v>
      </c>
      <c r="C13" t="s">
        <v>168</v>
      </c>
      <c r="D13">
        <v>2</v>
      </c>
    </row>
    <row r="14" spans="1:15" ht="18" thickBot="1" x14ac:dyDescent="0.4">
      <c r="A14" s="60">
        <v>12</v>
      </c>
      <c r="B14">
        <v>1</v>
      </c>
      <c r="C14" t="s">
        <v>168</v>
      </c>
      <c r="D14">
        <v>1</v>
      </c>
    </row>
    <row r="15" spans="1:15" ht="18" thickBot="1" x14ac:dyDescent="0.4">
      <c r="A15" s="60">
        <v>13</v>
      </c>
      <c r="B15">
        <v>1</v>
      </c>
      <c r="C15" t="s">
        <v>168</v>
      </c>
      <c r="D15">
        <v>2</v>
      </c>
    </row>
    <row r="16" spans="1:15" ht="18" thickBot="1" x14ac:dyDescent="0.4">
      <c r="A16" s="60">
        <v>14</v>
      </c>
      <c r="B16">
        <v>1</v>
      </c>
      <c r="C16" t="s">
        <v>168</v>
      </c>
      <c r="D16">
        <v>2</v>
      </c>
    </row>
    <row r="17" spans="1:4" ht="18" thickBot="1" x14ac:dyDescent="0.4">
      <c r="A17" s="60">
        <v>15</v>
      </c>
      <c r="B17">
        <v>1</v>
      </c>
      <c r="C17" t="s">
        <v>168</v>
      </c>
      <c r="D17">
        <v>2</v>
      </c>
    </row>
    <row r="18" spans="1:4" ht="18" thickBot="1" x14ac:dyDescent="0.4">
      <c r="A18" s="60">
        <v>16</v>
      </c>
      <c r="B18">
        <v>1</v>
      </c>
      <c r="C18" t="s">
        <v>168</v>
      </c>
      <c r="D18">
        <v>2</v>
      </c>
    </row>
    <row r="19" spans="1:4" ht="18" thickBot="1" x14ac:dyDescent="0.4">
      <c r="A19" s="60">
        <v>17</v>
      </c>
      <c r="B19">
        <v>1</v>
      </c>
      <c r="C19" t="s">
        <v>167</v>
      </c>
      <c r="D19">
        <v>2</v>
      </c>
    </row>
    <row r="20" spans="1:4" ht="18" thickBot="1" x14ac:dyDescent="0.4">
      <c r="A20" s="60">
        <v>18</v>
      </c>
      <c r="B20">
        <v>1</v>
      </c>
      <c r="C20" t="s">
        <v>167</v>
      </c>
      <c r="D20">
        <v>1</v>
      </c>
    </row>
    <row r="21" spans="1:4" ht="18" thickBot="1" x14ac:dyDescent="0.4">
      <c r="A21" s="60">
        <v>19</v>
      </c>
      <c r="B21">
        <v>1</v>
      </c>
      <c r="C21" t="s">
        <v>168</v>
      </c>
      <c r="D21">
        <v>2</v>
      </c>
    </row>
    <row r="22" spans="1:4" ht="18" thickBot="1" x14ac:dyDescent="0.4">
      <c r="A22" s="61">
        <v>20</v>
      </c>
      <c r="B22">
        <v>1</v>
      </c>
      <c r="C22" t="s">
        <v>167</v>
      </c>
      <c r="D22">
        <v>2</v>
      </c>
    </row>
    <row r="23" spans="1:4" ht="17.5" x14ac:dyDescent="0.35">
      <c r="A23" s="61" t="s">
        <v>474</v>
      </c>
      <c r="B23" s="62">
        <f>SUBTOTAL(109,Tabla101[NIVEL])</f>
        <v>20</v>
      </c>
      <c r="C23" s="92">
        <f>SUBTOTAL(103,Tabla101[CLAVE])</f>
        <v>20</v>
      </c>
      <c r="D23" s="106"/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2024-04-05T01:33:46Z</dcterms:modified>
</cp:coreProperties>
</file>