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4to 02042024\"/>
    </mc:Choice>
  </mc:AlternateContent>
  <xr:revisionPtr revIDLastSave="0" documentId="13_ncr:1_{4730586A-3CF5-46D0-BF25-B6B70072459E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Y45" i="50"/>
  <c r="I3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I47" i="47"/>
  <c r="Q42" i="47"/>
  <c r="Y37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BB47" i="47"/>
  <c r="AA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AA21" i="50"/>
  <c r="H46" i="47"/>
  <c r="H38" i="47"/>
  <c r="H34" i="47"/>
  <c r="H42" i="47"/>
  <c r="H50" i="47"/>
  <c r="J43" i="50"/>
  <c r="J51" i="50"/>
  <c r="AA22" i="50"/>
  <c r="J38" i="50"/>
  <c r="AA33" i="47"/>
  <c r="Q13" i="9"/>
  <c r="N44" i="54"/>
  <c r="G26" i="47"/>
  <c r="AA45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D47" i="47"/>
  <c r="AC47" i="47" s="1"/>
  <c r="G53" i="47"/>
  <c r="D7" i="47"/>
  <c r="H5" i="47"/>
  <c r="G52" i="47"/>
  <c r="BD42" i="50" l="1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T40" i="44"/>
  <c r="L39" i="44"/>
  <c r="L38" i="44"/>
  <c r="T36" i="44"/>
  <c r="T32" i="44"/>
  <c r="T31" i="44"/>
  <c r="L31" i="44"/>
  <c r="T29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H41" i="41"/>
  <c r="H39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O7" i="3"/>
  <c r="G5" i="3"/>
  <c r="W5" i="3"/>
  <c r="D7" i="3"/>
  <c r="BB17" i="32"/>
  <c r="BB18" i="32"/>
  <c r="BC18" i="32" s="1"/>
  <c r="AB18" i="32" s="1"/>
  <c r="BB19" i="32"/>
  <c r="AA19" i="32" s="1"/>
  <c r="BB20" i="32"/>
  <c r="BC20" i="32" s="1"/>
  <c r="AB20" i="32" s="1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D29" i="32" s="1"/>
  <c r="AC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C40" i="32" s="1"/>
  <c r="AB40" i="32" s="1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AA50" i="32" s="1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D24" i="38" s="1"/>
  <c r="AC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D39" i="38" s="1"/>
  <c r="AC39" i="38" s="1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B46" i="38"/>
  <c r="AA46" i="38" s="1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B22" i="23"/>
  <c r="BC22" i="23" s="1"/>
  <c r="AB22" i="23" s="1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C50" i="23" s="1"/>
  <c r="AB50" i="23" s="1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AA39" i="26" s="1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C27" i="29" s="1"/>
  <c r="AB27" i="29" s="1"/>
  <c r="BB28" i="29"/>
  <c r="BE28" i="29" s="1"/>
  <c r="AD28" i="29" s="1"/>
  <c r="G29" i="29"/>
  <c r="BB29" i="29"/>
  <c r="G30" i="29"/>
  <c r="BB30" i="29"/>
  <c r="BB31" i="29"/>
  <c r="BC31" i="29" s="1"/>
  <c r="AB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D37" i="29" s="1"/>
  <c r="AC37" i="29" s="1"/>
  <c r="BB38" i="29"/>
  <c r="G39" i="29"/>
  <c r="BB39" i="29"/>
  <c r="AA39" i="29" s="1"/>
  <c r="BB40" i="29"/>
  <c r="BD40" i="29" s="1"/>
  <c r="AC40" i="29" s="1"/>
  <c r="BB41" i="29"/>
  <c r="BB42" i="29"/>
  <c r="AA42" i="29" s="1"/>
  <c r="BB43" i="29"/>
  <c r="AA43" i="29" s="1"/>
  <c r="BB44" i="29"/>
  <c r="BC44" i="29" s="1"/>
  <c r="AB44" i="29" s="1"/>
  <c r="BB45" i="29"/>
  <c r="BB46" i="29"/>
  <c r="AA46" i="29" s="1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BD53" i="29" s="1"/>
  <c r="AC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D30" i="41" s="1"/>
  <c r="AC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G29" i="44"/>
  <c r="BB29" i="44"/>
  <c r="AA29" i="44" s="1"/>
  <c r="BB30" i="44"/>
  <c r="BD30" i="44" s="1"/>
  <c r="AC30" i="44" s="1"/>
  <c r="BB31" i="44"/>
  <c r="BB32" i="44"/>
  <c r="BC32" i="44" s="1"/>
  <c r="AB32" i="44" s="1"/>
  <c r="G33" i="44"/>
  <c r="BB33" i="44"/>
  <c r="BD33" i="44" s="1"/>
  <c r="AC33" i="44" s="1"/>
  <c r="BB34" i="44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D42" i="44" s="1"/>
  <c r="AC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C23" i="35" s="1"/>
  <c r="AB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C31" i="35" s="1"/>
  <c r="AB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AA52" i="32"/>
  <c r="I52" i="32"/>
  <c r="I47" i="32"/>
  <c r="BD28" i="38"/>
  <c r="AA30" i="38"/>
  <c r="BC36" i="38"/>
  <c r="AB36" i="38" s="1"/>
  <c r="BC37" i="38"/>
  <c r="AB37" i="38" s="1"/>
  <c r="AA38" i="38"/>
  <c r="AA43" i="38"/>
  <c r="BC45" i="38"/>
  <c r="AB45" i="38" s="1"/>
  <c r="BD47" i="38"/>
  <c r="AC47" i="38" s="1"/>
  <c r="BD53" i="38"/>
  <c r="AC53" i="38" s="1"/>
  <c r="BC17" i="32"/>
  <c r="AB17" i="32" s="1"/>
  <c r="BC21" i="32"/>
  <c r="AB21" i="32" s="1"/>
  <c r="BD26" i="32"/>
  <c r="AC26" i="32" s="1"/>
  <c r="BD30" i="32"/>
  <c r="AC30" i="32" s="1"/>
  <c r="AA41" i="32"/>
  <c r="H26" i="35"/>
  <c r="BC23" i="29"/>
  <c r="AB23" i="29" s="1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AA21" i="44"/>
  <c r="H50" i="41"/>
  <c r="I25" i="44"/>
  <c r="I33" i="44"/>
  <c r="AA28" i="44"/>
  <c r="BD31" i="44"/>
  <c r="AC31" i="44" s="1"/>
  <c r="BD34" i="44"/>
  <c r="AC34" i="44" s="1"/>
  <c r="AA23" i="41"/>
  <c r="BC36" i="41"/>
  <c r="AB36" i="41" s="1"/>
  <c r="AA39" i="4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8" i="44"/>
  <c r="AC28" i="44" s="1"/>
  <c r="BC28" i="44"/>
  <c r="AB28" i="44" s="1"/>
  <c r="BE34" i="44"/>
  <c r="AD34" i="44" s="1"/>
  <c r="AA34" i="44"/>
  <c r="BD37" i="44"/>
  <c r="AC37" i="44" s="1"/>
  <c r="AA44" i="44"/>
  <c r="BE48" i="44"/>
  <c r="AD48" i="44" s="1"/>
  <c r="AA48" i="44"/>
  <c r="BE49" i="44"/>
  <c r="AD49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D36" i="41"/>
  <c r="AC36" i="41" s="1"/>
  <c r="BD42" i="41"/>
  <c r="AC42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0" i="38"/>
  <c r="AC40" i="38" s="1"/>
  <c r="BD45" i="38"/>
  <c r="AC45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BD23" i="35"/>
  <c r="AC23" i="35" s="1"/>
  <c r="BD25" i="35"/>
  <c r="AC25" i="35" s="1"/>
  <c r="AA30" i="35"/>
  <c r="BC37" i="35"/>
  <c r="AB37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D21" i="32"/>
  <c r="AC21" i="32" s="1"/>
  <c r="BC26" i="32"/>
  <c r="AB26" i="32" s="1"/>
  <c r="AA28" i="32"/>
  <c r="AA30" i="32"/>
  <c r="D7" i="32"/>
  <c r="G52" i="32"/>
  <c r="G5" i="31"/>
  <c r="O7" i="31"/>
  <c r="I24" i="26"/>
  <c r="I31" i="26"/>
  <c r="AA41" i="29"/>
  <c r="AA45" i="29"/>
  <c r="AA49" i="29"/>
  <c r="AA50" i="29"/>
  <c r="AA53" i="29"/>
  <c r="G20" i="29"/>
  <c r="BC33" i="26"/>
  <c r="AB33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27" i="29"/>
  <c r="AC27" i="29" s="1"/>
  <c r="AA27" i="29"/>
  <c r="BE29" i="29"/>
  <c r="AD29" i="29" s="1"/>
  <c r="BD29" i="29"/>
  <c r="AC29" i="29" s="1"/>
  <c r="BC29" i="29"/>
  <c r="AB29" i="29" s="1"/>
  <c r="AA29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41" i="29"/>
  <c r="AC41" i="29" s="1"/>
  <c r="BC41" i="29"/>
  <c r="AB41" i="29" s="1"/>
  <c r="BD43" i="29"/>
  <c r="AC43" i="29" s="1"/>
  <c r="BC43" i="29"/>
  <c r="AB4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39" i="23"/>
  <c r="AB39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34" i="35" l="1"/>
  <c r="AB34" i="35" s="1"/>
  <c r="BC51" i="41"/>
  <c r="AB51" i="41" s="1"/>
  <c r="BC32" i="41"/>
  <c r="AB32" i="41" s="1"/>
  <c r="BC46" i="35"/>
  <c r="AB46" i="35" s="1"/>
  <c r="BC37" i="41"/>
  <c r="AB37" i="41" s="1"/>
  <c r="BD44" i="29"/>
  <c r="AC44" i="29" s="1"/>
  <c r="BD40" i="32"/>
  <c r="AC40" i="32" s="1"/>
  <c r="BC44" i="35"/>
  <c r="AB44" i="35" s="1"/>
  <c r="BC37" i="29"/>
  <c r="AB37" i="29" s="1"/>
  <c r="BD31" i="29"/>
  <c r="AC31" i="29" s="1"/>
  <c r="AA35" i="35"/>
  <c r="BC24" i="38"/>
  <c r="AB24" i="38" s="1"/>
  <c r="BC51" i="29"/>
  <c r="AB51" i="29" s="1"/>
  <c r="AA31" i="29"/>
  <c r="AA37" i="29"/>
  <c r="AA44" i="29"/>
  <c r="BC51" i="32"/>
  <c r="AB51" i="32" s="1"/>
  <c r="BD51" i="29"/>
  <c r="AC51" i="29" s="1"/>
  <c r="AA20" i="29"/>
  <c r="BE27" i="29"/>
  <c r="AD27" i="29" s="1"/>
  <c r="AA35" i="32"/>
  <c r="AA38" i="35"/>
  <c r="AA23" i="35"/>
  <c r="BC46" i="38"/>
  <c r="AB46" i="38" s="1"/>
  <c r="AA46" i="41"/>
  <c r="BC40" i="41"/>
  <c r="AB40" i="41" s="1"/>
  <c r="BE30" i="41"/>
  <c r="AD30" i="41" s="1"/>
  <c r="AA43" i="41"/>
  <c r="BC29" i="32"/>
  <c r="AB29" i="32" s="1"/>
  <c r="AA29" i="35"/>
  <c r="AA45" i="41"/>
  <c r="AA44" i="35"/>
  <c r="AA42" i="44"/>
  <c r="BC42" i="35"/>
  <c r="AB42" i="35" s="1"/>
  <c r="BE45" i="44"/>
  <c r="AD45" i="44" s="1"/>
  <c r="BD22" i="44"/>
  <c r="AC22" i="44" s="1"/>
  <c r="BD42" i="35"/>
  <c r="AC42" i="35" s="1"/>
  <c r="BD44" i="41"/>
  <c r="AC44" i="41" s="1"/>
  <c r="BC38" i="35"/>
  <c r="AB38" i="35" s="1"/>
  <c r="BE45" i="41"/>
  <c r="AD45" i="41" s="1"/>
  <c r="AA30" i="41"/>
  <c r="BE51" i="44"/>
  <c r="AD51" i="44" s="1"/>
  <c r="BD31" i="35"/>
  <c r="AC31" i="35" s="1"/>
  <c r="BC38" i="41"/>
  <c r="AB38" i="41" s="1"/>
  <c r="AA45" i="44"/>
  <c r="BD50" i="41"/>
  <c r="AC50" i="41" s="1"/>
  <c r="BC50" i="35"/>
  <c r="AB50" i="35" s="1"/>
  <c r="BD23" i="44"/>
  <c r="AC23" i="44" s="1"/>
  <c r="BC35" i="35"/>
  <c r="AB35" i="35" s="1"/>
  <c r="AA36" i="44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<sst xmlns="http://schemas.openxmlformats.org/spreadsheetml/2006/main" count="3455" uniqueCount="672">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</sst>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</xdr:row>
          <xdr:rowOff>152400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C10" sqref="C10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08">
        <f ca="1">TODAY()</f>
        <v>45386</v>
      </c>
      <c r="C1" s="108"/>
    </row>
    <row r="2" spans="2:14" x14ac:dyDescent="0.35">
      <c r="B2" s="96"/>
    </row>
    <row r="5" spans="2:14" ht="18" customHeight="1" x14ac:dyDescent="0.35">
      <c r="B5" s="110" t="s">
        <v>0</v>
      </c>
      <c r="C5" s="110"/>
      <c r="D5" s="110"/>
      <c r="E5" s="110"/>
      <c r="F5" s="110"/>
      <c r="G5" s="110"/>
      <c r="H5" s="110"/>
      <c r="I5" s="110"/>
      <c r="J5" s="110"/>
      <c r="K5" s="110"/>
    </row>
    <row r="6" spans="2:14" ht="15" customHeight="1" x14ac:dyDescent="0.35">
      <c r="B6" s="110"/>
      <c r="C6" s="110"/>
      <c r="D6" s="110"/>
      <c r="E6" s="110"/>
      <c r="F6" s="110"/>
      <c r="G6" s="110"/>
      <c r="H6" s="110"/>
      <c r="I6" s="110"/>
      <c r="J6" s="110"/>
      <c r="K6" s="110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SECUNDARIA</v>
      </c>
      <c r="D8" s="46"/>
      <c r="E8" s="50" t="s">
        <v>3</v>
      </c>
      <c r="F8" s="109" t="str">
        <f>Matriz!$B$1</f>
        <v>Ciencia y Tecnología</v>
      </c>
      <c r="G8" s="109"/>
      <c r="H8" s="109"/>
      <c r="J8" s="50" t="s">
        <v>4</v>
      </c>
      <c r="K8" s="53">
        <f>Matriz!$C$1</f>
        <v>4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11" t="str">
        <f>IFERROR(VLOOKUP(C10,Data!$A$2:$H$301,2,FALSE),"")</f>
        <v/>
      </c>
      <c r="G10" s="111"/>
      <c r="H10" s="111"/>
      <c r="I10" s="111"/>
      <c r="J10" s="111"/>
      <c r="K10" s="111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07"/>
      <c r="C20" s="107"/>
    </row>
    <row r="21" spans="2:11" x14ac:dyDescent="0.35">
      <c r="B21" s="107"/>
      <c r="C21" s="107"/>
    </row>
    <row r="23" spans="2:11" x14ac:dyDescent="0.35">
      <c r="B23" s="106" t="s">
        <v>483</v>
      </c>
      <c r="C23" s="106"/>
      <c r="D23" s="106"/>
      <c r="E23" s="106"/>
      <c r="F23" s="106"/>
      <c r="G23" s="106"/>
      <c r="H23" s="106"/>
      <c r="I23" s="106"/>
      <c r="J23" s="106"/>
      <c r="K23" s="106"/>
    </row>
  </sheetData>
  <sheetProtection algorithmName="SHA-512" hashValue="37/FIR6eelFZZlKIuAutDPMZZJA86x9SCVSU/1Izn4dLcdoehXJ5uhJii2Y9sULT9Fd3+8iVGFrogorRB4vuEA==" saltValue="smOhX8u1ErVeC0G9y+GCMg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38" t="s">
        <v>472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30" ht="14.5" customHeight="1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30" ht="23.5" customHeight="1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RespA!G7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37</v>
      </c>
      <c r="U7" s="135"/>
      <c r="V7" s="135"/>
      <c r="W7" s="127" t="e">
        <f>VLOOKUP(D5,Data!$A$2:$F$201,3,FALSE)</f>
        <v>#N/A</v>
      </c>
      <c r="X7" s="127"/>
      <c r="Y7" s="127"/>
      <c r="Z7" s="127"/>
      <c r="AB7" s="80"/>
    </row>
    <row r="8" spans="2:30" ht="14.5" customHeight="1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AA8" s="47"/>
      <c r="AB8" s="47"/>
      <c r="AC8" s="47"/>
      <c r="AD8" s="47"/>
    </row>
    <row r="9" spans="2:30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 t="s">
        <v>186</v>
      </c>
      <c r="U9" s="135"/>
      <c r="V9" s="135"/>
      <c r="W9" s="128" t="e">
        <f>VLOOKUP(D5,Data!$A$2:$H$201,8,FALSE)</f>
        <v>#N/A</v>
      </c>
      <c r="X9" s="128"/>
      <c r="Y9" s="128"/>
      <c r="Z9" s="128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17" t="s">
        <v>159</v>
      </c>
      <c r="D13" s="118" t="s">
        <v>194</v>
      </c>
      <c r="E13" s="119"/>
      <c r="F13" s="119"/>
      <c r="G13" s="119"/>
      <c r="H13" s="119"/>
      <c r="I13" s="119"/>
      <c r="M13" s="136" t="s">
        <v>194</v>
      </c>
      <c r="N13" s="137"/>
      <c r="O13" s="137"/>
    </row>
    <row r="14" spans="2:30" x14ac:dyDescent="0.35">
      <c r="C14" s="117"/>
      <c r="D14" s="57" t="s">
        <v>410</v>
      </c>
      <c r="E14" s="120" t="s">
        <v>411</v>
      </c>
      <c r="F14" s="121"/>
      <c r="G14" s="120" t="s">
        <v>412</v>
      </c>
      <c r="H14" s="122"/>
      <c r="I14" s="122"/>
      <c r="M14" s="81" t="s">
        <v>410</v>
      </c>
      <c r="N14" s="81" t="s">
        <v>411</v>
      </c>
      <c r="O14" s="83" t="s">
        <v>412</v>
      </c>
    </row>
    <row r="15" spans="2:30" ht="21" x14ac:dyDescent="0.5">
      <c r="C15" s="117"/>
      <c r="D15" s="76" t="str">
        <f>Matriz!$I$3</f>
        <v>Previo Inicio</v>
      </c>
      <c r="E15" s="115">
        <f>GrafA!D14</f>
        <v>0</v>
      </c>
      <c r="F15" s="115"/>
      <c r="G15" s="116" t="str">
        <f>IFERROR(GrafA!E14,"")</f>
        <v/>
      </c>
      <c r="H15" s="116"/>
      <c r="I15" s="116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17"/>
      <c r="D16" s="77" t="str">
        <f>Matriz!$I$4</f>
        <v>Inicio</v>
      </c>
      <c r="E16" s="115">
        <f>GrafA!D15</f>
        <v>0</v>
      </c>
      <c r="F16" s="115"/>
      <c r="G16" s="116" t="str">
        <f>IFERROR(GrafA!E15,"")</f>
        <v/>
      </c>
      <c r="H16" s="116"/>
      <c r="I16" s="116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17"/>
      <c r="D17" s="78" t="str">
        <f>Matriz!$I$5</f>
        <v>Proceso</v>
      </c>
      <c r="E17" s="115">
        <f>GrafA!D16</f>
        <v>0</v>
      </c>
      <c r="F17" s="115"/>
      <c r="G17" s="116" t="str">
        <f>IFERROR(GrafA!E16,"")</f>
        <v/>
      </c>
      <c r="H17" s="116"/>
      <c r="I17" s="116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17"/>
      <c r="D18" s="79" t="str">
        <f>IF(Matriz!$I$6=0,"",Matriz!$I$6)</f>
        <v>Satisfactorio</v>
      </c>
      <c r="E18" s="115">
        <f>GrafA!D17</f>
        <v>0</v>
      </c>
      <c r="F18" s="115"/>
      <c r="G18" s="116" t="str">
        <f>IFERROR(GrafA!E17,"")</f>
        <v/>
      </c>
      <c r="H18" s="116"/>
      <c r="I18" s="116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17"/>
      <c r="D19" s="64" t="s">
        <v>40</v>
      </c>
      <c r="E19" s="123">
        <f>SUM(E15:F18)</f>
        <v>0</v>
      </c>
      <c r="F19" s="124"/>
      <c r="G19" s="125">
        <f>SUM(G15:I18)</f>
        <v>0</v>
      </c>
      <c r="H19" s="126"/>
      <c r="I19" s="126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17" t="s">
        <v>409</v>
      </c>
      <c r="D21" s="118" t="s">
        <v>194</v>
      </c>
      <c r="E21" s="119"/>
      <c r="F21" s="119"/>
      <c r="G21" s="119"/>
      <c r="H21" s="119"/>
      <c r="I21" s="119"/>
    </row>
    <row r="22" spans="3:15" x14ac:dyDescent="0.35">
      <c r="C22" s="117"/>
      <c r="D22" s="57" t="s">
        <v>410</v>
      </c>
      <c r="E22" s="120" t="s">
        <v>411</v>
      </c>
      <c r="F22" s="121"/>
      <c r="G22" s="120" t="s">
        <v>412</v>
      </c>
      <c r="H22" s="122"/>
      <c r="I22" s="122"/>
    </row>
    <row r="23" spans="3:15" ht="21" x14ac:dyDescent="0.5">
      <c r="C23" s="117"/>
      <c r="D23" s="76" t="str">
        <f>Matriz!$I$3</f>
        <v>Previo Inicio</v>
      </c>
      <c r="E23" s="115">
        <f>GrafB!D14</f>
        <v>0</v>
      </c>
      <c r="F23" s="115"/>
      <c r="G23" s="116" t="str">
        <f>IFERROR(GrafB!E14,"")</f>
        <v/>
      </c>
      <c r="H23" s="116"/>
      <c r="I23" s="116"/>
    </row>
    <row r="24" spans="3:15" ht="21" x14ac:dyDescent="0.5">
      <c r="C24" s="117"/>
      <c r="D24" s="77" t="str">
        <f>Matriz!$I$4</f>
        <v>Inicio</v>
      </c>
      <c r="E24" s="115">
        <f>GrafB!D15</f>
        <v>0</v>
      </c>
      <c r="F24" s="115"/>
      <c r="G24" s="116" t="str">
        <f>IFERROR(GrafB!E15,"")</f>
        <v/>
      </c>
      <c r="H24" s="116"/>
      <c r="I24" s="116"/>
    </row>
    <row r="25" spans="3:15" ht="21" x14ac:dyDescent="0.5">
      <c r="C25" s="117"/>
      <c r="D25" s="78" t="str">
        <f>Matriz!$I$5</f>
        <v>Proceso</v>
      </c>
      <c r="E25" s="115">
        <f>GrafB!D16</f>
        <v>0</v>
      </c>
      <c r="F25" s="115"/>
      <c r="G25" s="116" t="str">
        <f>IFERROR(GrafB!E16,"")</f>
        <v/>
      </c>
      <c r="H25" s="116"/>
      <c r="I25" s="116"/>
    </row>
    <row r="26" spans="3:15" ht="21" x14ac:dyDescent="0.5">
      <c r="C26" s="117"/>
      <c r="D26" s="79" t="str">
        <f>IF(Matriz!$I$6=0,"",Matriz!$I$6)</f>
        <v>Satisfactorio</v>
      </c>
      <c r="E26" s="115">
        <f>GrafB!D17</f>
        <v>0</v>
      </c>
      <c r="F26" s="115"/>
      <c r="G26" s="116" t="str">
        <f>IFERROR(GrafB!E17,"")</f>
        <v/>
      </c>
      <c r="H26" s="116"/>
      <c r="I26" s="116"/>
    </row>
    <row r="27" spans="3:15" ht="23.5" x14ac:dyDescent="0.55000000000000004">
      <c r="C27" s="117"/>
      <c r="D27" s="64" t="s">
        <v>40</v>
      </c>
      <c r="E27" s="123">
        <f>SUM(E23:F26)</f>
        <v>0</v>
      </c>
      <c r="F27" s="124"/>
      <c r="G27" s="125">
        <f>SUM(G23:I26)</f>
        <v>0</v>
      </c>
      <c r="H27" s="126"/>
      <c r="I27" s="126"/>
    </row>
    <row r="29" spans="3:15" x14ac:dyDescent="0.35">
      <c r="C29" s="117" t="s">
        <v>418</v>
      </c>
      <c r="D29" s="118" t="s">
        <v>194</v>
      </c>
      <c r="E29" s="119"/>
      <c r="F29" s="119"/>
      <c r="G29" s="119"/>
      <c r="H29" s="119"/>
      <c r="I29" s="119"/>
    </row>
    <row r="30" spans="3:15" x14ac:dyDescent="0.35">
      <c r="C30" s="117"/>
      <c r="D30" s="57" t="s">
        <v>410</v>
      </c>
      <c r="E30" s="120" t="s">
        <v>411</v>
      </c>
      <c r="F30" s="121"/>
      <c r="G30" s="120" t="s">
        <v>412</v>
      </c>
      <c r="H30" s="122"/>
      <c r="I30" s="122"/>
    </row>
    <row r="31" spans="3:15" ht="21" x14ac:dyDescent="0.5">
      <c r="C31" s="117"/>
      <c r="D31" s="76" t="str">
        <f>Matriz!$I$3</f>
        <v>Previo Inicio</v>
      </c>
      <c r="E31" s="115">
        <f>GrafC!D14</f>
        <v>0</v>
      </c>
      <c r="F31" s="115"/>
      <c r="G31" s="116" t="str">
        <f>IFERROR(GrafC!E14,"")</f>
        <v/>
      </c>
      <c r="H31" s="116"/>
      <c r="I31" s="116"/>
    </row>
    <row r="32" spans="3:15" ht="21" x14ac:dyDescent="0.5">
      <c r="C32" s="117"/>
      <c r="D32" s="77" t="str">
        <f>Matriz!$I$4</f>
        <v>Inicio</v>
      </c>
      <c r="E32" s="115">
        <f>GrafC!D15</f>
        <v>0</v>
      </c>
      <c r="F32" s="115"/>
      <c r="G32" s="116" t="str">
        <f>IFERROR(GrafC!E15,"")</f>
        <v/>
      </c>
      <c r="H32" s="116"/>
      <c r="I32" s="116"/>
    </row>
    <row r="33" spans="3:15" ht="21" x14ac:dyDescent="0.5">
      <c r="C33" s="117"/>
      <c r="D33" s="78" t="str">
        <f>Matriz!$I$5</f>
        <v>Proceso</v>
      </c>
      <c r="E33" s="115">
        <f>GrafC!D16</f>
        <v>0</v>
      </c>
      <c r="F33" s="115"/>
      <c r="G33" s="116" t="str">
        <f>IFERROR(GrafC!E16,"")</f>
        <v/>
      </c>
      <c r="H33" s="116"/>
      <c r="I33" s="116"/>
    </row>
    <row r="34" spans="3:15" ht="21" x14ac:dyDescent="0.5">
      <c r="C34" s="117"/>
      <c r="D34" s="79" t="str">
        <f>IF(Matriz!$I$6=0,"",Matriz!$I$6)</f>
        <v>Satisfactorio</v>
      </c>
      <c r="E34" s="115">
        <f>GrafC!D17</f>
        <v>0</v>
      </c>
      <c r="F34" s="115"/>
      <c r="G34" s="116" t="str">
        <f>IFERROR(GrafC!E17,"")</f>
        <v/>
      </c>
      <c r="H34" s="116"/>
      <c r="I34" s="116"/>
    </row>
    <row r="35" spans="3:15" ht="23.5" x14ac:dyDescent="0.55000000000000004">
      <c r="C35" s="117"/>
      <c r="D35" s="64" t="s">
        <v>40</v>
      </c>
      <c r="E35" s="123">
        <f>SUM(E31:F34)</f>
        <v>0</v>
      </c>
      <c r="F35" s="124"/>
      <c r="G35" s="125">
        <f>SUM(G31:I34)</f>
        <v>0</v>
      </c>
      <c r="H35" s="126"/>
      <c r="I35" s="126"/>
    </row>
    <row r="37" spans="3:15" x14ac:dyDescent="0.35">
      <c r="C37" s="117" t="s">
        <v>419</v>
      </c>
      <c r="D37" s="118" t="s">
        <v>194</v>
      </c>
      <c r="E37" s="119"/>
      <c r="F37" s="119"/>
      <c r="G37" s="119"/>
      <c r="H37" s="119"/>
      <c r="I37" s="119"/>
    </row>
    <row r="38" spans="3:15" x14ac:dyDescent="0.35">
      <c r="C38" s="117"/>
      <c r="D38" s="57" t="s">
        <v>410</v>
      </c>
      <c r="E38" s="120" t="s">
        <v>411</v>
      </c>
      <c r="F38" s="121"/>
      <c r="G38" s="120" t="s">
        <v>412</v>
      </c>
      <c r="H38" s="122"/>
      <c r="I38" s="122"/>
    </row>
    <row r="39" spans="3:15" ht="21" x14ac:dyDescent="0.5">
      <c r="C39" s="117"/>
      <c r="D39" s="76" t="str">
        <f>Matriz!$I$3</f>
        <v>Previo Inicio</v>
      </c>
      <c r="E39" s="115">
        <f>GrafD!D14</f>
        <v>0</v>
      </c>
      <c r="F39" s="115"/>
      <c r="G39" s="116" t="str">
        <f>IFERROR(GrafD!E14,"")</f>
        <v/>
      </c>
      <c r="H39" s="116"/>
      <c r="I39" s="116"/>
    </row>
    <row r="40" spans="3:15" ht="21" x14ac:dyDescent="0.5">
      <c r="C40" s="117"/>
      <c r="D40" s="77" t="str">
        <f>Matriz!$I$4</f>
        <v>Inicio</v>
      </c>
      <c r="E40" s="115">
        <f>GrafD!D15</f>
        <v>0</v>
      </c>
      <c r="F40" s="115"/>
      <c r="G40" s="116" t="str">
        <f>IFERROR(GrafD!E15,"")</f>
        <v/>
      </c>
      <c r="H40" s="116"/>
      <c r="I40" s="116"/>
    </row>
    <row r="41" spans="3:15" ht="21" x14ac:dyDescent="0.5">
      <c r="C41" s="117"/>
      <c r="D41" s="78" t="str">
        <f>Matriz!$I$5</f>
        <v>Proceso</v>
      </c>
      <c r="E41" s="115">
        <f>GrafD!D16</f>
        <v>0</v>
      </c>
      <c r="F41" s="115"/>
      <c r="G41" s="116" t="str">
        <f>IFERROR(GrafD!E16,"")</f>
        <v/>
      </c>
      <c r="H41" s="116"/>
      <c r="I41" s="116"/>
    </row>
    <row r="42" spans="3:15" ht="21" x14ac:dyDescent="0.5">
      <c r="C42" s="117"/>
      <c r="D42" s="79" t="str">
        <f>IF(Matriz!$I$6=0,"",Matriz!$I$6)</f>
        <v>Satisfactorio</v>
      </c>
      <c r="E42" s="115">
        <f>GrafD!D17</f>
        <v>0</v>
      </c>
      <c r="F42" s="115"/>
      <c r="G42" s="116" t="str">
        <f>IFERROR(GrafD!E17,"")</f>
        <v/>
      </c>
      <c r="H42" s="116"/>
      <c r="I42" s="116"/>
    </row>
    <row r="43" spans="3:15" ht="60" customHeight="1" x14ac:dyDescent="0.55000000000000004">
      <c r="C43" s="117"/>
      <c r="D43" s="64" t="s">
        <v>40</v>
      </c>
      <c r="E43" s="123">
        <f>SUM(E39:F42)</f>
        <v>0</v>
      </c>
      <c r="F43" s="124"/>
      <c r="G43" s="125">
        <f>SUM(G39:I42)</f>
        <v>0</v>
      </c>
      <c r="H43" s="126"/>
      <c r="I43" s="126"/>
      <c r="M43" s="90" t="s">
        <v>468</v>
      </c>
      <c r="N43" s="114" t="s">
        <v>473</v>
      </c>
      <c r="O43" s="114"/>
    </row>
    <row r="44" spans="3:15" ht="18.5" x14ac:dyDescent="0.45">
      <c r="M44" s="104" t="s">
        <v>159</v>
      </c>
      <c r="N44" s="112">
        <f>Configuracion!Q2</f>
        <v>0</v>
      </c>
      <c r="O44" s="112"/>
    </row>
    <row r="45" spans="3:15" ht="18.5" x14ac:dyDescent="0.45">
      <c r="C45" s="117" t="s">
        <v>461</v>
      </c>
      <c r="D45" s="118" t="s">
        <v>194</v>
      </c>
      <c r="E45" s="119"/>
      <c r="F45" s="119"/>
      <c r="G45" s="119"/>
      <c r="H45" s="119"/>
      <c r="I45" s="119"/>
      <c r="M45" s="104" t="s">
        <v>409</v>
      </c>
      <c r="N45" s="112">
        <f>Configuracion!Q3</f>
        <v>0</v>
      </c>
      <c r="O45" s="112"/>
    </row>
    <row r="46" spans="3:15" ht="18.5" x14ac:dyDescent="0.45">
      <c r="C46" s="117"/>
      <c r="D46" s="57" t="s">
        <v>410</v>
      </c>
      <c r="E46" s="120" t="s">
        <v>411</v>
      </c>
      <c r="F46" s="121"/>
      <c r="G46" s="120" t="s">
        <v>412</v>
      </c>
      <c r="H46" s="122"/>
      <c r="I46" s="122"/>
      <c r="M46" s="104" t="s">
        <v>418</v>
      </c>
      <c r="N46" s="112">
        <f>Configuracion!Q4</f>
        <v>0</v>
      </c>
      <c r="O46" s="112"/>
    </row>
    <row r="47" spans="3:15" ht="21" x14ac:dyDescent="0.5">
      <c r="C47" s="117"/>
      <c r="D47" s="76" t="str">
        <f>Matriz!$I$3</f>
        <v>Previo Inicio</v>
      </c>
      <c r="E47" s="115">
        <f>GrafE!D14</f>
        <v>0</v>
      </c>
      <c r="F47" s="115"/>
      <c r="G47" s="116" t="str">
        <f>IFERROR(GrafE!E14,"")</f>
        <v/>
      </c>
      <c r="H47" s="116"/>
      <c r="I47" s="116"/>
      <c r="M47" s="104" t="s">
        <v>419</v>
      </c>
      <c r="N47" s="112">
        <f>Configuracion!Q5</f>
        <v>0</v>
      </c>
      <c r="O47" s="112"/>
    </row>
    <row r="48" spans="3:15" ht="21" x14ac:dyDescent="0.5">
      <c r="C48" s="117"/>
      <c r="D48" s="77" t="str">
        <f>Matriz!$I$4</f>
        <v>Inicio</v>
      </c>
      <c r="E48" s="115">
        <f>GrafE!D15</f>
        <v>0</v>
      </c>
      <c r="F48" s="115"/>
      <c r="G48" s="116" t="str">
        <f>IFERROR(GrafE!E15,"")</f>
        <v/>
      </c>
      <c r="H48" s="116"/>
      <c r="I48" s="116"/>
      <c r="M48" s="104" t="s">
        <v>461</v>
      </c>
      <c r="N48" s="112">
        <f>Configuracion!Q6</f>
        <v>0</v>
      </c>
      <c r="O48" s="112"/>
    </row>
    <row r="49" spans="3:15" ht="21" x14ac:dyDescent="0.5">
      <c r="C49" s="117"/>
      <c r="D49" s="78" t="str">
        <f>Matriz!$I$5</f>
        <v>Proceso</v>
      </c>
      <c r="E49" s="115">
        <f>GrafE!D16</f>
        <v>0</v>
      </c>
      <c r="F49" s="115"/>
      <c r="G49" s="116" t="str">
        <f>IFERROR(GrafE!E16,"")</f>
        <v/>
      </c>
      <c r="H49" s="116"/>
      <c r="I49" s="116"/>
      <c r="M49" s="104" t="s">
        <v>462</v>
      </c>
      <c r="N49" s="112">
        <f>Configuracion!Q7</f>
        <v>0</v>
      </c>
      <c r="O49" s="112"/>
    </row>
    <row r="50" spans="3:15" ht="21" x14ac:dyDescent="0.5">
      <c r="C50" s="117"/>
      <c r="D50" s="79" t="str">
        <f>IF(Matriz!$I$6=0,"",Matriz!$I$6)</f>
        <v>Satisfactorio</v>
      </c>
      <c r="E50" s="115">
        <f>GrafE!D17</f>
        <v>0</v>
      </c>
      <c r="F50" s="115"/>
      <c r="G50" s="116" t="str">
        <f>IFERROR(GrafE!E17,"")</f>
        <v/>
      </c>
      <c r="H50" s="116"/>
      <c r="I50" s="116"/>
      <c r="M50" s="104" t="s">
        <v>463</v>
      </c>
      <c r="N50" s="112">
        <f>Configuracion!Q8</f>
        <v>0</v>
      </c>
      <c r="O50" s="112"/>
    </row>
    <row r="51" spans="3:15" ht="23.5" x14ac:dyDescent="0.55000000000000004">
      <c r="C51" s="117"/>
      <c r="D51" s="64" t="s">
        <v>40</v>
      </c>
      <c r="E51" s="123">
        <f>SUM(E47:F50)</f>
        <v>0</v>
      </c>
      <c r="F51" s="124"/>
      <c r="G51" s="125">
        <f>SUM(G47:I50)</f>
        <v>0</v>
      </c>
      <c r="H51" s="126"/>
      <c r="I51" s="126"/>
      <c r="M51" s="104" t="s">
        <v>464</v>
      </c>
      <c r="N51" s="112">
        <f>Configuracion!Q9</f>
        <v>0</v>
      </c>
      <c r="O51" s="112"/>
    </row>
    <row r="52" spans="3:15" ht="18.5" x14ac:dyDescent="0.45">
      <c r="M52" s="104" t="s">
        <v>465</v>
      </c>
      <c r="N52" s="112">
        <f>Configuracion!Q10</f>
        <v>0</v>
      </c>
      <c r="O52" s="112"/>
    </row>
    <row r="53" spans="3:15" ht="18.5" x14ac:dyDescent="0.45">
      <c r="C53" s="117" t="s">
        <v>462</v>
      </c>
      <c r="D53" s="118" t="s">
        <v>194</v>
      </c>
      <c r="E53" s="119"/>
      <c r="F53" s="119"/>
      <c r="G53" s="119"/>
      <c r="H53" s="119"/>
      <c r="I53" s="119"/>
      <c r="M53" s="104" t="s">
        <v>466</v>
      </c>
      <c r="N53" s="112">
        <f>Configuracion!Q11</f>
        <v>0</v>
      </c>
      <c r="O53" s="112"/>
    </row>
    <row r="54" spans="3:15" ht="18.5" x14ac:dyDescent="0.45">
      <c r="C54" s="117"/>
      <c r="D54" s="57" t="s">
        <v>410</v>
      </c>
      <c r="E54" s="120" t="s">
        <v>411</v>
      </c>
      <c r="F54" s="121"/>
      <c r="G54" s="120" t="s">
        <v>412</v>
      </c>
      <c r="H54" s="122"/>
      <c r="I54" s="122"/>
      <c r="M54" s="104" t="s">
        <v>467</v>
      </c>
      <c r="N54" s="112">
        <f>Configuracion!Q12</f>
        <v>0</v>
      </c>
      <c r="O54" s="112"/>
    </row>
    <row r="55" spans="3:15" ht="21" x14ac:dyDescent="0.5">
      <c r="C55" s="117"/>
      <c r="D55" s="76" t="str">
        <f>Matriz!$I$3</f>
        <v>Previo Inicio</v>
      </c>
      <c r="E55" s="115">
        <f>GrafF!D14</f>
        <v>0</v>
      </c>
      <c r="F55" s="115"/>
      <c r="G55" s="116" t="str">
        <f>IFERROR(GrafF!E14,"")</f>
        <v/>
      </c>
      <c r="H55" s="116"/>
      <c r="I55" s="116"/>
      <c r="M55" s="91" t="s">
        <v>40</v>
      </c>
      <c r="N55" s="113">
        <f>SUM(N44:N54)</f>
        <v>0</v>
      </c>
      <c r="O55" s="113"/>
    </row>
    <row r="56" spans="3:15" ht="21" x14ac:dyDescent="0.5">
      <c r="C56" s="117"/>
      <c r="D56" s="77" t="str">
        <f>Matriz!$I$4</f>
        <v>Inicio</v>
      </c>
      <c r="E56" s="115">
        <f>GrafF!D15</f>
        <v>0</v>
      </c>
      <c r="F56" s="115"/>
      <c r="G56" s="116" t="str">
        <f>IFERROR(GrafF!E15,"")</f>
        <v/>
      </c>
      <c r="H56" s="116"/>
      <c r="I56" s="116"/>
    </row>
    <row r="57" spans="3:15" ht="21" x14ac:dyDescent="0.5">
      <c r="C57" s="117"/>
      <c r="D57" s="78" t="str">
        <f>Matriz!$I$5</f>
        <v>Proceso</v>
      </c>
      <c r="E57" s="115">
        <f>GrafF!D16</f>
        <v>0</v>
      </c>
      <c r="F57" s="115"/>
      <c r="G57" s="116" t="str">
        <f>IFERROR(GrafF!E16,"")</f>
        <v/>
      </c>
      <c r="H57" s="116"/>
      <c r="I57" s="116"/>
    </row>
    <row r="58" spans="3:15" ht="21" x14ac:dyDescent="0.5">
      <c r="C58" s="117"/>
      <c r="D58" s="79" t="str">
        <f>IF(Matriz!$I$6=0,"",Matriz!$I$6)</f>
        <v>Satisfactorio</v>
      </c>
      <c r="E58" s="115">
        <f>GrafF!D17</f>
        <v>0</v>
      </c>
      <c r="F58" s="115"/>
      <c r="G58" s="116" t="str">
        <f>IFERROR(GrafF!E17,"")</f>
        <v/>
      </c>
      <c r="H58" s="116"/>
      <c r="I58" s="116"/>
    </row>
    <row r="59" spans="3:15" ht="23.5" x14ac:dyDescent="0.55000000000000004">
      <c r="C59" s="117"/>
      <c r="D59" s="64" t="s">
        <v>40</v>
      </c>
      <c r="E59" s="123">
        <f>SUM(E55:F58)</f>
        <v>0</v>
      </c>
      <c r="F59" s="124"/>
      <c r="G59" s="125">
        <f>SUM(G55:I58)</f>
        <v>0</v>
      </c>
      <c r="H59" s="126"/>
      <c r="I59" s="126"/>
    </row>
    <row r="61" spans="3:15" x14ac:dyDescent="0.35">
      <c r="C61" s="117" t="s">
        <v>463</v>
      </c>
      <c r="D61" s="118" t="s">
        <v>194</v>
      </c>
      <c r="E61" s="119"/>
      <c r="F61" s="119"/>
      <c r="G61" s="119"/>
      <c r="H61" s="119"/>
      <c r="I61" s="119"/>
    </row>
    <row r="62" spans="3:15" x14ac:dyDescent="0.35">
      <c r="C62" s="117"/>
      <c r="D62" s="57" t="s">
        <v>410</v>
      </c>
      <c r="E62" s="120" t="s">
        <v>411</v>
      </c>
      <c r="F62" s="121"/>
      <c r="G62" s="120" t="s">
        <v>412</v>
      </c>
      <c r="H62" s="122"/>
      <c r="I62" s="122"/>
    </row>
    <row r="63" spans="3:15" ht="21" x14ac:dyDescent="0.5">
      <c r="C63" s="117"/>
      <c r="D63" s="76" t="str">
        <f>Matriz!$I$3</f>
        <v>Previo Inicio</v>
      </c>
      <c r="E63" s="115">
        <f>GrafG!D14</f>
        <v>0</v>
      </c>
      <c r="F63" s="115"/>
      <c r="G63" s="116" t="str">
        <f>IFERROR(GrafG!E14,"")</f>
        <v/>
      </c>
      <c r="H63" s="116"/>
      <c r="I63" s="116"/>
    </row>
    <row r="64" spans="3:15" ht="21" x14ac:dyDescent="0.5">
      <c r="C64" s="117"/>
      <c r="D64" s="77" t="str">
        <f>Matriz!$I$4</f>
        <v>Inicio</v>
      </c>
      <c r="E64" s="115">
        <f>GrafG!D15</f>
        <v>0</v>
      </c>
      <c r="F64" s="115"/>
      <c r="G64" s="116" t="str">
        <f>IFERROR(GrafG!E15,"")</f>
        <v/>
      </c>
      <c r="H64" s="116"/>
      <c r="I64" s="116"/>
    </row>
    <row r="65" spans="3:9" ht="21" x14ac:dyDescent="0.5">
      <c r="C65" s="117"/>
      <c r="D65" s="78" t="str">
        <f>Matriz!$I$5</f>
        <v>Proceso</v>
      </c>
      <c r="E65" s="115">
        <f>GrafG!D16</f>
        <v>0</v>
      </c>
      <c r="F65" s="115"/>
      <c r="G65" s="116" t="str">
        <f>IFERROR(GrafG!E16,"")</f>
        <v/>
      </c>
      <c r="H65" s="116"/>
      <c r="I65" s="116"/>
    </row>
    <row r="66" spans="3:9" ht="21" x14ac:dyDescent="0.5">
      <c r="C66" s="117"/>
      <c r="D66" s="79" t="str">
        <f>IF(Matriz!$I$6=0,"",Matriz!$I$6)</f>
        <v>Satisfactorio</v>
      </c>
      <c r="E66" s="115">
        <f>GrafG!D17</f>
        <v>0</v>
      </c>
      <c r="F66" s="115"/>
      <c r="G66" s="116" t="str">
        <f>IFERROR(GrafG!E17,"")</f>
        <v/>
      </c>
      <c r="H66" s="116"/>
      <c r="I66" s="116"/>
    </row>
    <row r="67" spans="3:9" ht="23.5" x14ac:dyDescent="0.55000000000000004">
      <c r="C67" s="117"/>
      <c r="D67" s="64" t="s">
        <v>40</v>
      </c>
      <c r="E67" s="123">
        <f>SUM(E63:F66)</f>
        <v>0</v>
      </c>
      <c r="F67" s="124"/>
      <c r="G67" s="125">
        <f>SUM(G63:I66)</f>
        <v>0</v>
      </c>
      <c r="H67" s="126"/>
      <c r="I67" s="126"/>
    </row>
    <row r="69" spans="3:9" x14ac:dyDescent="0.35">
      <c r="C69" s="117" t="s">
        <v>464</v>
      </c>
      <c r="D69" s="118" t="s">
        <v>194</v>
      </c>
      <c r="E69" s="119"/>
      <c r="F69" s="119"/>
      <c r="G69" s="119"/>
      <c r="H69" s="119"/>
      <c r="I69" s="119"/>
    </row>
    <row r="70" spans="3:9" x14ac:dyDescent="0.35">
      <c r="C70" s="117"/>
      <c r="D70" s="57" t="s">
        <v>410</v>
      </c>
      <c r="E70" s="120" t="s">
        <v>411</v>
      </c>
      <c r="F70" s="121"/>
      <c r="G70" s="120" t="s">
        <v>412</v>
      </c>
      <c r="H70" s="122"/>
      <c r="I70" s="122"/>
    </row>
    <row r="71" spans="3:9" ht="21" x14ac:dyDescent="0.5">
      <c r="C71" s="117"/>
      <c r="D71" s="76" t="str">
        <f>Matriz!$I$3</f>
        <v>Previo Inicio</v>
      </c>
      <c r="E71" s="115">
        <f>GrafH!D14</f>
        <v>0</v>
      </c>
      <c r="F71" s="115"/>
      <c r="G71" s="116" t="str">
        <f>IFERROR(GrafH!E14,"")</f>
        <v/>
      </c>
      <c r="H71" s="116"/>
      <c r="I71" s="116"/>
    </row>
    <row r="72" spans="3:9" ht="21" x14ac:dyDescent="0.5">
      <c r="C72" s="117"/>
      <c r="D72" s="77" t="str">
        <f>Matriz!$I$4</f>
        <v>Inicio</v>
      </c>
      <c r="E72" s="115">
        <f>GrafH!D15</f>
        <v>0</v>
      </c>
      <c r="F72" s="115"/>
      <c r="G72" s="116" t="str">
        <f>IFERROR(GrafH!E15,"")</f>
        <v/>
      </c>
      <c r="H72" s="116"/>
      <c r="I72" s="116"/>
    </row>
    <row r="73" spans="3:9" ht="21" x14ac:dyDescent="0.5">
      <c r="C73" s="117"/>
      <c r="D73" s="78" t="str">
        <f>Matriz!$I$5</f>
        <v>Proceso</v>
      </c>
      <c r="E73" s="115">
        <f>GrafH!D16</f>
        <v>0</v>
      </c>
      <c r="F73" s="115"/>
      <c r="G73" s="116" t="str">
        <f>IFERROR(GrafH!E16,"")</f>
        <v/>
      </c>
      <c r="H73" s="116"/>
      <c r="I73" s="116"/>
    </row>
    <row r="74" spans="3:9" ht="21" x14ac:dyDescent="0.5">
      <c r="C74" s="117"/>
      <c r="D74" s="79" t="str">
        <f>IF(Matriz!$I$6=0,"",Matriz!$I$6)</f>
        <v>Satisfactorio</v>
      </c>
      <c r="E74" s="115">
        <f>GrafH!D17</f>
        <v>0</v>
      </c>
      <c r="F74" s="115"/>
      <c r="G74" s="116" t="str">
        <f>IFERROR(GrafH!E17,"")</f>
        <v/>
      </c>
      <c r="H74" s="116"/>
      <c r="I74" s="116"/>
    </row>
    <row r="75" spans="3:9" ht="23.5" x14ac:dyDescent="0.55000000000000004">
      <c r="C75" s="117"/>
      <c r="D75" s="64" t="s">
        <v>40</v>
      </c>
      <c r="E75" s="123">
        <f>SUM(E71:F74)</f>
        <v>0</v>
      </c>
      <c r="F75" s="124"/>
      <c r="G75" s="125">
        <f>SUM(G71:I74)</f>
        <v>0</v>
      </c>
      <c r="H75" s="126"/>
      <c r="I75" s="126"/>
    </row>
    <row r="77" spans="3:9" x14ac:dyDescent="0.35">
      <c r="C77" s="117" t="s">
        <v>465</v>
      </c>
      <c r="D77" s="118" t="s">
        <v>194</v>
      </c>
      <c r="E77" s="119"/>
      <c r="F77" s="119"/>
      <c r="G77" s="119"/>
      <c r="H77" s="119"/>
      <c r="I77" s="119"/>
    </row>
    <row r="78" spans="3:9" x14ac:dyDescent="0.35">
      <c r="C78" s="117"/>
      <c r="D78" s="57" t="s">
        <v>410</v>
      </c>
      <c r="E78" s="120" t="s">
        <v>411</v>
      </c>
      <c r="F78" s="121"/>
      <c r="G78" s="120" t="s">
        <v>412</v>
      </c>
      <c r="H78" s="122"/>
      <c r="I78" s="122"/>
    </row>
    <row r="79" spans="3:9" ht="21" x14ac:dyDescent="0.5">
      <c r="C79" s="117"/>
      <c r="D79" s="76" t="str">
        <f>Matriz!$I$3</f>
        <v>Previo Inicio</v>
      </c>
      <c r="E79" s="115">
        <f>GrafI!D14</f>
        <v>0</v>
      </c>
      <c r="F79" s="115"/>
      <c r="G79" s="116" t="str">
        <f>IFERROR(GrafI!E14,"")</f>
        <v/>
      </c>
      <c r="H79" s="116"/>
      <c r="I79" s="116"/>
    </row>
    <row r="80" spans="3:9" ht="21" x14ac:dyDescent="0.5">
      <c r="C80" s="117"/>
      <c r="D80" s="77" t="str">
        <f>Matriz!$I$4</f>
        <v>Inicio</v>
      </c>
      <c r="E80" s="115">
        <f>GrafI!D15</f>
        <v>0</v>
      </c>
      <c r="F80" s="115"/>
      <c r="G80" s="116" t="str">
        <f>IFERROR(GrafI!E15,"")</f>
        <v/>
      </c>
      <c r="H80" s="116"/>
      <c r="I80" s="116"/>
    </row>
    <row r="81" spans="3:9" ht="21" x14ac:dyDescent="0.5">
      <c r="C81" s="117"/>
      <c r="D81" s="78" t="str">
        <f>Matriz!$I$5</f>
        <v>Proceso</v>
      </c>
      <c r="E81" s="115">
        <f>GrafI!D16</f>
        <v>0</v>
      </c>
      <c r="F81" s="115"/>
      <c r="G81" s="116" t="str">
        <f>IFERROR(GrafI!E16,"")</f>
        <v/>
      </c>
      <c r="H81" s="116"/>
      <c r="I81" s="116"/>
    </row>
    <row r="82" spans="3:9" ht="21" x14ac:dyDescent="0.5">
      <c r="C82" s="117"/>
      <c r="D82" s="79" t="str">
        <f>IF(Matriz!$I$6=0,"",Matriz!$I$6)</f>
        <v>Satisfactorio</v>
      </c>
      <c r="E82" s="115">
        <f>GrafI!D17</f>
        <v>0</v>
      </c>
      <c r="F82" s="115"/>
      <c r="G82" s="116" t="str">
        <f>IFERROR(GrafI!E17,"")</f>
        <v/>
      </c>
      <c r="H82" s="116"/>
      <c r="I82" s="116"/>
    </row>
    <row r="83" spans="3:9" ht="23.5" x14ac:dyDescent="0.55000000000000004">
      <c r="C83" s="117"/>
      <c r="D83" s="64" t="s">
        <v>40</v>
      </c>
      <c r="E83" s="123">
        <f>SUM(E79:F82)</f>
        <v>0</v>
      </c>
      <c r="F83" s="124"/>
      <c r="G83" s="125">
        <f>SUM(G79:I82)</f>
        <v>0</v>
      </c>
      <c r="H83" s="126"/>
      <c r="I83" s="126"/>
    </row>
    <row r="85" spans="3:9" x14ac:dyDescent="0.35">
      <c r="C85" s="117" t="s">
        <v>466</v>
      </c>
      <c r="D85" s="118" t="s">
        <v>194</v>
      </c>
      <c r="E85" s="119"/>
      <c r="F85" s="119"/>
      <c r="G85" s="119"/>
      <c r="H85" s="119"/>
      <c r="I85" s="119"/>
    </row>
    <row r="86" spans="3:9" x14ac:dyDescent="0.35">
      <c r="C86" s="117"/>
      <c r="D86" s="57" t="s">
        <v>410</v>
      </c>
      <c r="E86" s="120" t="s">
        <v>411</v>
      </c>
      <c r="F86" s="121"/>
      <c r="G86" s="120" t="s">
        <v>412</v>
      </c>
      <c r="H86" s="122"/>
      <c r="I86" s="122"/>
    </row>
    <row r="87" spans="3:9" ht="21" x14ac:dyDescent="0.5">
      <c r="C87" s="117"/>
      <c r="D87" s="76" t="str">
        <f>Matriz!$I$3</f>
        <v>Previo Inicio</v>
      </c>
      <c r="E87" s="115">
        <f>GrafJ!D14</f>
        <v>0</v>
      </c>
      <c r="F87" s="115"/>
      <c r="G87" s="116" t="str">
        <f>IFERROR(GrafJ!E14,"")</f>
        <v/>
      </c>
      <c r="H87" s="116"/>
      <c r="I87" s="116"/>
    </row>
    <row r="88" spans="3:9" ht="21" x14ac:dyDescent="0.5">
      <c r="C88" s="117"/>
      <c r="D88" s="77" t="str">
        <f>Matriz!$I$4</f>
        <v>Inicio</v>
      </c>
      <c r="E88" s="115">
        <f>GrafJ!D15</f>
        <v>0</v>
      </c>
      <c r="F88" s="115"/>
      <c r="G88" s="116" t="str">
        <f>IFERROR(GrafJ!E15,"")</f>
        <v/>
      </c>
      <c r="H88" s="116"/>
      <c r="I88" s="116"/>
    </row>
    <row r="89" spans="3:9" ht="21" x14ac:dyDescent="0.5">
      <c r="C89" s="117"/>
      <c r="D89" s="78" t="str">
        <f>Matriz!$I$5</f>
        <v>Proceso</v>
      </c>
      <c r="E89" s="115">
        <f>GrafJ!D16</f>
        <v>0</v>
      </c>
      <c r="F89" s="115"/>
      <c r="G89" s="116" t="str">
        <f>IFERROR(GrafJ!E16,"")</f>
        <v/>
      </c>
      <c r="H89" s="116"/>
      <c r="I89" s="116"/>
    </row>
    <row r="90" spans="3:9" ht="21" x14ac:dyDescent="0.5">
      <c r="C90" s="117"/>
      <c r="D90" s="79" t="str">
        <f>IF(Matriz!$I$6=0,"",Matriz!$I$6)</f>
        <v>Satisfactorio</v>
      </c>
      <c r="E90" s="115">
        <f>GrafJ!D17</f>
        <v>0</v>
      </c>
      <c r="F90" s="115"/>
      <c r="G90" s="116" t="str">
        <f>IFERROR(GrafJ!E17,"")</f>
        <v/>
      </c>
      <c r="H90" s="116"/>
      <c r="I90" s="116"/>
    </row>
    <row r="91" spans="3:9" ht="23.5" x14ac:dyDescent="0.55000000000000004">
      <c r="C91" s="117"/>
      <c r="D91" s="64" t="s">
        <v>40</v>
      </c>
      <c r="E91" s="123">
        <f>SUM(E87:F90)</f>
        <v>0</v>
      </c>
      <c r="F91" s="124"/>
      <c r="G91" s="125">
        <f>SUM(G87:I90)</f>
        <v>0</v>
      </c>
      <c r="H91" s="126"/>
      <c r="I91" s="126"/>
    </row>
    <row r="93" spans="3:9" x14ac:dyDescent="0.35">
      <c r="C93" s="117" t="s">
        <v>467</v>
      </c>
      <c r="D93" s="118" t="s">
        <v>194</v>
      </c>
      <c r="E93" s="119"/>
      <c r="F93" s="119"/>
      <c r="G93" s="119"/>
      <c r="H93" s="119"/>
      <c r="I93" s="119"/>
    </row>
    <row r="94" spans="3:9" x14ac:dyDescent="0.35">
      <c r="C94" s="117"/>
      <c r="D94" s="57" t="s">
        <v>410</v>
      </c>
      <c r="E94" s="120" t="s">
        <v>411</v>
      </c>
      <c r="F94" s="121"/>
      <c r="G94" s="120" t="s">
        <v>412</v>
      </c>
      <c r="H94" s="122"/>
      <c r="I94" s="122"/>
    </row>
    <row r="95" spans="3:9" ht="21" x14ac:dyDescent="0.5">
      <c r="C95" s="117"/>
      <c r="D95" s="76" t="str">
        <f>Matriz!$I$3</f>
        <v>Previo Inicio</v>
      </c>
      <c r="E95" s="115">
        <f>GrafK!D14</f>
        <v>0</v>
      </c>
      <c r="F95" s="115"/>
      <c r="G95" s="116" t="str">
        <f>IFERROR(GrafK!E14,"")</f>
        <v/>
      </c>
      <c r="H95" s="116"/>
      <c r="I95" s="116"/>
    </row>
    <row r="96" spans="3:9" ht="21" x14ac:dyDescent="0.5">
      <c r="C96" s="117"/>
      <c r="D96" s="77" t="str">
        <f>Matriz!$I$4</f>
        <v>Inicio</v>
      </c>
      <c r="E96" s="115">
        <f>GrafK!D15</f>
        <v>0</v>
      </c>
      <c r="F96" s="115"/>
      <c r="G96" s="116" t="str">
        <f>IFERROR(GrafK!E15,"")</f>
        <v/>
      </c>
      <c r="H96" s="116"/>
      <c r="I96" s="116"/>
    </row>
    <row r="97" spans="3:9" ht="21" x14ac:dyDescent="0.5">
      <c r="C97" s="117"/>
      <c r="D97" s="78" t="str">
        <f>Matriz!$I$5</f>
        <v>Proceso</v>
      </c>
      <c r="E97" s="115">
        <f>GrafK!D16</f>
        <v>0</v>
      </c>
      <c r="F97" s="115"/>
      <c r="G97" s="116" t="str">
        <f>IFERROR(GrafK!E16,"")</f>
        <v/>
      </c>
      <c r="H97" s="116"/>
      <c r="I97" s="116"/>
    </row>
    <row r="98" spans="3:9" ht="21" x14ac:dyDescent="0.5">
      <c r="C98" s="117"/>
      <c r="D98" s="79" t="str">
        <f>IF(Matriz!$I$6=0,"",Matriz!$I$6)</f>
        <v>Satisfactorio</v>
      </c>
      <c r="E98" s="115">
        <f>GrafK!D17</f>
        <v>0</v>
      </c>
      <c r="F98" s="115"/>
      <c r="G98" s="116" t="str">
        <f>IFERROR(GrafK!E17,"")</f>
        <v/>
      </c>
      <c r="H98" s="116"/>
      <c r="I98" s="116"/>
    </row>
    <row r="99" spans="3:9" ht="23.5" x14ac:dyDescent="0.55000000000000004">
      <c r="C99" s="117"/>
      <c r="D99" s="64" t="s">
        <v>40</v>
      </c>
      <c r="E99" s="123">
        <f>SUM(E95:F98)</f>
        <v>0</v>
      </c>
      <c r="F99" s="124"/>
      <c r="G99" s="125">
        <f>SUM(G95:I98)</f>
        <v>0</v>
      </c>
      <c r="H99" s="126"/>
      <c r="I99" s="126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W5" sqref="W5:AA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ht="14.5" customHeight="1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4" spans="2:27" ht="14.5" customHeight="1" x14ac:dyDescent="0.35"/>
    <row r="5" spans="2:27" ht="18.649999999999999" customHeight="1" x14ac:dyDescent="0.55000000000000004">
      <c r="B5" s="143" t="s">
        <v>181</v>
      </c>
      <c r="C5" s="143"/>
      <c r="D5" s="158">
        <f>Inicio!C10</f>
        <v>0</v>
      </c>
      <c r="E5" s="159"/>
      <c r="F5" s="44" t="s">
        <v>38</v>
      </c>
      <c r="G5" s="154" t="e">
        <f>VLOOKUP(D5,Data!$A$2:$H$301,6,FALSE)</f>
        <v>#N/A</v>
      </c>
      <c r="H5" s="154"/>
      <c r="I5" s="154"/>
      <c r="J5" s="154"/>
      <c r="K5" s="154"/>
      <c r="L5" s="154"/>
      <c r="M5" s="157" t="s">
        <v>39</v>
      </c>
      <c r="N5" s="157"/>
      <c r="O5" s="156" t="e">
        <f>VLOOKUP(D5,Data!$A$2:$H$301,5,FALSE)</f>
        <v>#N/A</v>
      </c>
      <c r="P5" s="156"/>
      <c r="Q5" s="156"/>
      <c r="R5" s="156"/>
      <c r="S5" s="156"/>
      <c r="T5" s="153" t="s">
        <v>185</v>
      </c>
      <c r="U5" s="153"/>
      <c r="V5" s="153"/>
      <c r="W5" s="156" t="e">
        <f>VLOOKUP(D5,Data!$A$2:$H$301,7,FALSE)</f>
        <v>#N/A</v>
      </c>
      <c r="X5" s="156"/>
      <c r="Y5" s="156"/>
      <c r="Z5" s="156"/>
      <c r="AA5" s="156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40" t="s">
        <v>182</v>
      </c>
      <c r="C7" s="140"/>
      <c r="D7" s="160" t="e">
        <f>VLOOKUP(D5,Data!$A$2:$H$301,2,FALSE)</f>
        <v>#N/A</v>
      </c>
      <c r="E7" s="160"/>
      <c r="F7" s="26" t="s">
        <v>183</v>
      </c>
      <c r="G7" s="155" t="str">
        <f>Inicio!F8</f>
        <v>Ciencia y Tecnología</v>
      </c>
      <c r="H7" s="155"/>
      <c r="I7" s="155"/>
      <c r="J7" s="155"/>
      <c r="K7" s="155"/>
      <c r="L7" s="155"/>
      <c r="M7" s="153" t="s">
        <v>37</v>
      </c>
      <c r="N7" s="153"/>
      <c r="O7" s="156" t="e">
        <f>VLOOKUP(D5,Data!$A$2:$H$301,3,FALSE)</f>
        <v>#N/A</v>
      </c>
      <c r="P7" s="156"/>
      <c r="Q7" s="156"/>
      <c r="R7" s="156"/>
      <c r="S7" s="156"/>
      <c r="T7" s="153" t="s">
        <v>184</v>
      </c>
      <c r="U7" s="153"/>
      <c r="V7" s="153"/>
      <c r="W7" s="156">
        <f>Inicio!K8</f>
        <v>4</v>
      </c>
      <c r="X7" s="156"/>
      <c r="Y7" s="156"/>
      <c r="Z7" s="156"/>
      <c r="AA7" s="156"/>
    </row>
    <row r="8" spans="2:27" ht="14.5" customHeight="1" x14ac:dyDescent="0.35">
      <c r="B8" s="140"/>
      <c r="C8" s="140"/>
      <c r="D8" s="160"/>
      <c r="E8" s="160"/>
      <c r="F8" s="67"/>
      <c r="G8" s="155"/>
      <c r="H8" s="155"/>
      <c r="I8" s="155"/>
      <c r="J8" s="155"/>
      <c r="K8" s="155"/>
      <c r="L8" s="15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40"/>
      <c r="C9" s="140"/>
      <c r="D9" s="161"/>
      <c r="E9" s="161"/>
      <c r="F9" s="67"/>
      <c r="G9" s="156"/>
      <c r="H9" s="156"/>
      <c r="I9" s="156"/>
      <c r="J9" s="156"/>
      <c r="K9" s="156"/>
      <c r="L9" s="156"/>
      <c r="M9" s="153" t="s">
        <v>186</v>
      </c>
      <c r="N9" s="153"/>
      <c r="O9" s="156" t="e">
        <f>VLOOKUP(D5,Data!$A$2:$H$301,8,FALSE)</f>
        <v>#N/A</v>
      </c>
      <c r="P9" s="156"/>
      <c r="Q9" s="156"/>
      <c r="R9" s="156"/>
      <c r="S9" s="156"/>
      <c r="T9" s="153" t="s">
        <v>6</v>
      </c>
      <c r="U9" s="153"/>
      <c r="V9" s="153"/>
      <c r="W9" s="156" t="s">
        <v>159</v>
      </c>
      <c r="X9" s="156"/>
      <c r="Y9" s="156"/>
      <c r="Z9" s="156"/>
      <c r="AA9" s="156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5" t="s">
        <v>484</v>
      </c>
      <c r="AC21" s="145"/>
      <c r="AD21" s="145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6">
        <f>ResumenTotal!N44</f>
        <v>0</v>
      </c>
      <c r="AC22" s="146"/>
      <c r="AD22" s="146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6"/>
      <c r="AC23" s="146"/>
      <c r="AD23" s="146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6"/>
      <c r="AC24" s="146"/>
      <c r="AD24" s="146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ht="14.5" customHeight="1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ht="14.5" customHeight="1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03AnOvI+z5mYsStevWUdSAdy6uxcnhICwUCFnBQc6dHXw5T+uW1sMt5/T6X43BcihUiIfETMrdU6fJt68pRKRQ==" saltValue="mmd3pAgaZaTKa0WF9jkDGA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ht="14.5" customHeight="1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4" spans="2:57" ht="14.5" customHeight="1" x14ac:dyDescent="0.35"/>
    <row r="5" spans="2:57" ht="14.5" customHeight="1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RespA!G7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6</v>
      </c>
      <c r="U7" s="135"/>
      <c r="V7" s="135"/>
      <c r="W7" s="165" t="str">
        <f>RespA!W9</f>
        <v>A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ht="14.5" customHeight="1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ht="14.5" customHeight="1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70" t="s">
        <v>158</v>
      </c>
      <c r="C11" s="170" t="s">
        <v>162</v>
      </c>
      <c r="D11" s="170" t="s">
        <v>161</v>
      </c>
      <c r="E11" s="170" t="s">
        <v>160</v>
      </c>
      <c r="F11" s="170" t="s">
        <v>163</v>
      </c>
      <c r="G11" s="35" t="str">
        <f>VLOOKUP(G13,Tabla101[],3,FALSE)</f>
        <v>d</v>
      </c>
      <c r="H11" s="35" t="str">
        <f>VLOOKUP(H13,Tabla101[],3,FALSE)</f>
        <v>c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b</v>
      </c>
      <c r="AA11" s="169" t="s">
        <v>170</v>
      </c>
      <c r="AB11" s="169" t="s">
        <v>171</v>
      </c>
      <c r="AC11" s="169" t="s">
        <v>191</v>
      </c>
      <c r="AD11" s="169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t="14.5" hidden="1" customHeight="1" x14ac:dyDescent="0.35">
      <c r="B12" s="170"/>
      <c r="C12" s="170"/>
      <c r="D12" s="170"/>
      <c r="E12" s="170"/>
      <c r="F12" s="17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69"/>
      <c r="AB12" s="169"/>
      <c r="AC12" s="169"/>
      <c r="AD12" s="169"/>
    </row>
    <row r="13" spans="2:57" ht="45" customHeight="1" x14ac:dyDescent="0.35">
      <c r="B13" s="170"/>
      <c r="C13" s="170"/>
      <c r="D13" s="170"/>
      <c r="E13" s="170"/>
      <c r="F13" s="17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9"/>
      <c r="AB13" s="169"/>
      <c r="AC13" s="169"/>
      <c r="AD13" s="16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ht="14.5" customHeight="1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ResA!H7</f>
        <v>Ciencia y Tecnología</v>
      </c>
      <c r="H7" s="130"/>
      <c r="I7" s="130"/>
      <c r="J7" s="130"/>
      <c r="K7" s="181" t="s">
        <v>184</v>
      </c>
      <c r="L7" s="181"/>
      <c r="M7" s="182">
        <f>ResA!Q7</f>
        <v>4</v>
      </c>
      <c r="N7" s="182"/>
      <c r="O7" s="183" t="s">
        <v>6</v>
      </c>
      <c r="P7" s="183"/>
      <c r="Q7" s="182" t="str">
        <f>ResA!W7</f>
        <v>A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ht="14.5" customHeight="1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ht="14.5" customHeight="1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Ciencia y Tecnología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409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ResumenTotal!N45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ht="14.5" customHeight="1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.15" customHeight="1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RespB!G7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6</v>
      </c>
      <c r="U7" s="135"/>
      <c r="V7" s="135"/>
      <c r="W7" s="165" t="str">
        <f>RespB!W9</f>
        <v>B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ht="14.5" customHeight="1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ht="14.5" customHeight="1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d</v>
      </c>
      <c r="H11" s="35" t="str">
        <f>VLOOKUP(H13,Tabla101[],3,FALSE)</f>
        <v>c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94">
        <f>Inicio!C10</f>
        <v>0</v>
      </c>
      <c r="E5" s="194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ResB!H7</f>
        <v>Ciencia y Tecnología</v>
      </c>
      <c r="H7" s="130"/>
      <c r="I7" s="130"/>
      <c r="J7" s="130"/>
      <c r="K7" s="181" t="s">
        <v>184</v>
      </c>
      <c r="L7" s="181"/>
      <c r="M7" s="182">
        <f>ResB!Q7</f>
        <v>4</v>
      </c>
      <c r="N7" s="182"/>
      <c r="O7" s="183" t="s">
        <v>6</v>
      </c>
      <c r="P7" s="183"/>
      <c r="Q7" s="182" t="str">
        <f>ResB!W7</f>
        <v>B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Ciencia y Tecnología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418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ResumenTotal!N46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RespC!G7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6</v>
      </c>
      <c r="U7" s="135"/>
      <c r="V7" s="135"/>
      <c r="W7" s="165" t="str">
        <f>RespC!W9</f>
        <v>C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d</v>
      </c>
      <c r="H11" s="35" t="str">
        <f>VLOOKUP(H13,Tabla101[],3,FALSE)</f>
        <v>c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94">
        <f>Inicio!C10</f>
        <v>0</v>
      </c>
      <c r="E5" s="194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ResC!H7</f>
        <v>Ciencia y Tecnología</v>
      </c>
      <c r="H7" s="130"/>
      <c r="I7" s="130"/>
      <c r="J7" s="130"/>
      <c r="K7" s="181" t="s">
        <v>184</v>
      </c>
      <c r="L7" s="181"/>
      <c r="M7" s="182">
        <f>ResC!Q7</f>
        <v>4</v>
      </c>
      <c r="N7" s="182"/>
      <c r="O7" s="183" t="s">
        <v>6</v>
      </c>
      <c r="P7" s="183"/>
      <c r="Q7" s="182" t="str">
        <f>ResC!W7</f>
        <v>C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Ciencia y Tecnología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419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ResumenTotal!N47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RespD!G7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6</v>
      </c>
      <c r="U7" s="135"/>
      <c r="V7" s="135"/>
      <c r="W7" s="165" t="str">
        <f>RespD!W9</f>
        <v>D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d</v>
      </c>
      <c r="H11" s="35" t="str">
        <f>VLOOKUP(H13,Tabla101[],3,FALSE)</f>
        <v>c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ResD!H7</f>
        <v>Ciencia y Tecnología</v>
      </c>
      <c r="H7" s="130"/>
      <c r="I7" s="130"/>
      <c r="J7" s="130"/>
      <c r="K7" s="181" t="s">
        <v>184</v>
      </c>
      <c r="L7" s="181"/>
      <c r="M7" s="182">
        <f>ResD!Q7</f>
        <v>4</v>
      </c>
      <c r="N7" s="182"/>
      <c r="O7" s="183" t="s">
        <v>6</v>
      </c>
      <c r="P7" s="183"/>
      <c r="Q7" s="182" t="str">
        <f>ResD!W7</f>
        <v>D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Ciencia y Tecnología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461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ResumenTotal!N48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RespE!G7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6</v>
      </c>
      <c r="U7" s="135"/>
      <c r="V7" s="135"/>
      <c r="W7" s="165" t="str">
        <f>RespE!W9</f>
        <v>E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d</v>
      </c>
      <c r="H11" s="35" t="str">
        <f>VLOOKUP(H13,Tabla101[],3,FALSE)</f>
        <v>c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ResE!H7</f>
        <v>Ciencia y Tecnología</v>
      </c>
      <c r="H7" s="130"/>
      <c r="I7" s="130"/>
      <c r="J7" s="130"/>
      <c r="K7" s="181" t="s">
        <v>184</v>
      </c>
      <c r="L7" s="181"/>
      <c r="M7" s="182">
        <f>ResE!Q7</f>
        <v>4</v>
      </c>
      <c r="N7" s="182"/>
      <c r="O7" s="183" t="s">
        <v>6</v>
      </c>
      <c r="P7" s="183"/>
      <c r="Q7" s="182" t="str">
        <f>ResE!W7</f>
        <v>E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Ciencia y Tecnología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462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ResumenTotal!N49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RespF!G7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6</v>
      </c>
      <c r="U7" s="135"/>
      <c r="V7" s="135"/>
      <c r="W7" s="165" t="str">
        <f>RespF!W9</f>
        <v>F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d</v>
      </c>
      <c r="H11" s="35" t="str">
        <f>VLOOKUP(H13,Tabla101[],3,FALSE)</f>
        <v>c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ResF!H7</f>
        <v>Ciencia y Tecnología</v>
      </c>
      <c r="H7" s="130"/>
      <c r="I7" s="130"/>
      <c r="J7" s="130"/>
      <c r="K7" s="181" t="s">
        <v>184</v>
      </c>
      <c r="L7" s="181"/>
      <c r="M7" s="182">
        <f>ResF!Q7</f>
        <v>4</v>
      </c>
      <c r="N7" s="182"/>
      <c r="O7" s="183" t="s">
        <v>6</v>
      </c>
      <c r="P7" s="183"/>
      <c r="Q7" s="182" t="str">
        <f>ResF!W7</f>
        <v>F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Ciencia y Tecnología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463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ResumenTotal!N50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RespG!G7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6</v>
      </c>
      <c r="U7" s="135"/>
      <c r="V7" s="135"/>
      <c r="W7" s="165" t="str">
        <f>RespG!W9</f>
        <v>G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d</v>
      </c>
      <c r="H11" s="35" t="str">
        <f>VLOOKUP(H13,Tabla101[],3,FALSE)</f>
        <v>c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ResG!H7</f>
        <v>Ciencia y Tecnología</v>
      </c>
      <c r="H7" s="130"/>
      <c r="I7" s="130"/>
      <c r="J7" s="130"/>
      <c r="K7" s="181" t="s">
        <v>184</v>
      </c>
      <c r="L7" s="181"/>
      <c r="M7" s="182">
        <f>ResG!Q7</f>
        <v>4</v>
      </c>
      <c r="N7" s="182"/>
      <c r="O7" s="183" t="s">
        <v>6</v>
      </c>
      <c r="P7" s="183"/>
      <c r="Q7" s="182" t="str">
        <f>ResG!W7</f>
        <v>G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Ciencia y Tecnología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464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ResumenTotal!N51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RespH!G7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6</v>
      </c>
      <c r="U7" s="135"/>
      <c r="V7" s="135"/>
      <c r="W7" s="165" t="str">
        <f>RespH!W9</f>
        <v>H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d</v>
      </c>
      <c r="H11" s="35" t="str">
        <f>VLOOKUP(H13,Tabla101[],3,FALSE)</f>
        <v>c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ResH!H7</f>
        <v>Ciencia y Tecnología</v>
      </c>
      <c r="H7" s="130"/>
      <c r="I7" s="130"/>
      <c r="J7" s="130"/>
      <c r="K7" s="181" t="s">
        <v>184</v>
      </c>
      <c r="L7" s="181"/>
      <c r="M7" s="182">
        <f>ResH!Q7</f>
        <v>4</v>
      </c>
      <c r="N7" s="182"/>
      <c r="O7" s="183" t="s">
        <v>6</v>
      </c>
      <c r="P7" s="183"/>
      <c r="Q7" s="182" t="str">
        <f>ResH!W7</f>
        <v>H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Ciencia y Tecnología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465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ResumenTotal!N52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RespI!G7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6</v>
      </c>
      <c r="U7" s="135"/>
      <c r="V7" s="135"/>
      <c r="W7" s="165" t="str">
        <f>RespI!W9</f>
        <v>I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d</v>
      </c>
      <c r="H11" s="35" t="str">
        <f>VLOOKUP(H13,Tabla101[],3,FALSE)</f>
        <v>c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ResI!H7</f>
        <v>Ciencia y Tecnología</v>
      </c>
      <c r="H7" s="130"/>
      <c r="I7" s="130"/>
      <c r="J7" s="130"/>
      <c r="K7" s="181" t="s">
        <v>184</v>
      </c>
      <c r="L7" s="181"/>
      <c r="M7" s="182">
        <f>ResI!Q7</f>
        <v>4</v>
      </c>
      <c r="N7" s="182"/>
      <c r="O7" s="183" t="s">
        <v>6</v>
      </c>
      <c r="P7" s="183"/>
      <c r="Q7" s="182" t="str">
        <f>ResI!W7</f>
        <v>I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Ciencia y Tecnología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466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ResumenTotal!N53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RespJ!G7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6</v>
      </c>
      <c r="U7" s="135"/>
      <c r="V7" s="135"/>
      <c r="W7" s="165" t="str">
        <f>RespJ!W9</f>
        <v>J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d</v>
      </c>
      <c r="H11" s="35" t="str">
        <f>VLOOKUP(H13,Tabla101[],3,FALSE)</f>
        <v>c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94">
        <f>Inicio!C10</f>
        <v>0</v>
      </c>
      <c r="E5" s="194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ResJ!H7</f>
        <v>Ciencia y Tecnología</v>
      </c>
      <c r="H7" s="130"/>
      <c r="I7" s="130"/>
      <c r="J7" s="130"/>
      <c r="K7" s="181" t="s">
        <v>184</v>
      </c>
      <c r="L7" s="181"/>
      <c r="M7" s="182">
        <f>ResJ!Q7</f>
        <v>4</v>
      </c>
      <c r="N7" s="182"/>
      <c r="O7" s="183" t="s">
        <v>6</v>
      </c>
      <c r="P7" s="183"/>
      <c r="Q7" s="182" t="str">
        <f>ResJ!W7</f>
        <v>J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8" t="s">
        <v>187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.5" x14ac:dyDescent="0.45">
      <c r="B5" s="143" t="s">
        <v>181</v>
      </c>
      <c r="C5" s="143"/>
      <c r="D5" s="185">
        <f>Inicio!C10</f>
        <v>0</v>
      </c>
      <c r="E5" s="186"/>
      <c r="F5" s="44" t="s">
        <v>38</v>
      </c>
      <c r="G5" s="184" t="e">
        <f>VLOOKUP(D5,Data!$A$2:$F$201,6,FALSE)</f>
        <v>#N/A</v>
      </c>
      <c r="H5" s="184"/>
      <c r="I5" s="184"/>
      <c r="J5" s="184"/>
      <c r="K5" s="184"/>
      <c r="L5" s="184"/>
      <c r="M5" s="157" t="s">
        <v>39</v>
      </c>
      <c r="N5" s="157"/>
      <c r="O5" s="184" t="e">
        <f>VLOOKUP(D5,Data!$A$2:$F$201,5,FALSE)</f>
        <v>#N/A</v>
      </c>
      <c r="P5" s="184"/>
      <c r="Q5" s="184"/>
      <c r="R5" s="184"/>
      <c r="S5" s="184"/>
      <c r="T5" s="153" t="s">
        <v>185</v>
      </c>
      <c r="U5" s="153"/>
      <c r="V5" s="153"/>
      <c r="W5" s="184" t="e">
        <f>VLOOKUP(D5,Data!$A$2:$H$201,7,FALSE)</f>
        <v>#N/A</v>
      </c>
      <c r="X5" s="184"/>
      <c r="Y5" s="184"/>
      <c r="Z5" s="184"/>
      <c r="AA5" s="18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0" t="s">
        <v>182</v>
      </c>
      <c r="C7" s="140"/>
      <c r="D7" s="141" t="e">
        <f>VLOOKUP(D5,Data!$A$2:$E$201,2,FALSE)</f>
        <v>#N/A</v>
      </c>
      <c r="E7" s="141"/>
      <c r="F7" s="26" t="s">
        <v>183</v>
      </c>
      <c r="G7" s="127" t="str">
        <f>Inicio!F8</f>
        <v>Ciencia y Tecnología</v>
      </c>
      <c r="H7" s="127"/>
      <c r="I7" s="127"/>
      <c r="J7" s="127"/>
      <c r="K7" s="127"/>
      <c r="L7" s="127"/>
      <c r="M7" s="153" t="s">
        <v>37</v>
      </c>
      <c r="N7" s="153"/>
      <c r="O7" s="184" t="e">
        <f>VLOOKUP(D5,Data!$A$2:$F$201,3,FALSE)</f>
        <v>#N/A</v>
      </c>
      <c r="P7" s="184"/>
      <c r="Q7" s="184"/>
      <c r="R7" s="184"/>
      <c r="S7" s="184"/>
      <c r="T7" s="153" t="s">
        <v>184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5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186</v>
      </c>
      <c r="N9" s="153"/>
      <c r="O9" s="184" t="e">
        <f>VLOOKUP(D5,Data!$A$2:$H$201,8,FALSE)</f>
        <v>#N/A</v>
      </c>
      <c r="P9" s="184"/>
      <c r="Q9" s="184"/>
      <c r="R9" s="184"/>
      <c r="S9" s="184"/>
      <c r="T9" s="153" t="s">
        <v>6</v>
      </c>
      <c r="U9" s="153"/>
      <c r="V9" s="153"/>
      <c r="W9" s="184" t="s">
        <v>467</v>
      </c>
      <c r="X9" s="184"/>
      <c r="Y9" s="184"/>
      <c r="Z9" s="184"/>
      <c r="AA9" s="18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484</v>
      </c>
      <c r="AC18" s="145"/>
      <c r="AD18" s="14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ResumenTotal!N54</f>
        <v>0</v>
      </c>
      <c r="AC19" s="146"/>
      <c r="AD19" s="14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7" t="s">
        <v>481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5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5">
      <c r="B55" s="147"/>
      <c r="C55" s="147"/>
      <c r="D55" s="147"/>
      <c r="E55" s="56" t="s">
        <v>162</v>
      </c>
      <c r="F55" s="149" t="s">
        <v>415</v>
      </c>
      <c r="G55" s="149"/>
      <c r="H55" s="149"/>
      <c r="I55" s="149"/>
      <c r="J55" s="149"/>
      <c r="K55" s="149"/>
      <c r="L55" s="150" t="s">
        <v>414</v>
      </c>
      <c r="M55" s="151"/>
      <c r="N55" s="151"/>
      <c r="O55" s="151"/>
      <c r="P55" s="151"/>
      <c r="Q55" s="151"/>
      <c r="R55" s="151"/>
      <c r="S55" s="152"/>
      <c r="T55" s="150" t="s">
        <v>160</v>
      </c>
      <c r="U55" s="151"/>
      <c r="V55" s="151"/>
      <c r="W55" s="151"/>
      <c r="X55" s="151"/>
      <c r="Y55" s="151"/>
      <c r="Z55" s="151"/>
      <c r="AA55" s="152"/>
    </row>
    <row r="57" spans="2:27" x14ac:dyDescent="0.35">
      <c r="B57" s="147" t="s">
        <v>482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5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5">
      <c r="B59" s="147"/>
      <c r="C59" s="147"/>
      <c r="D59" s="147"/>
      <c r="E59" s="56" t="s">
        <v>162</v>
      </c>
      <c r="F59" s="149" t="s">
        <v>415</v>
      </c>
      <c r="G59" s="149"/>
      <c r="H59" s="149"/>
      <c r="I59" s="149"/>
      <c r="J59" s="149"/>
      <c r="K59" s="149"/>
      <c r="L59" s="150" t="s">
        <v>414</v>
      </c>
      <c r="M59" s="151"/>
      <c r="N59" s="151"/>
      <c r="O59" s="151"/>
      <c r="P59" s="151"/>
      <c r="Q59" s="151"/>
      <c r="R59" s="151"/>
      <c r="S59" s="152"/>
      <c r="T59" s="150" t="s">
        <v>160</v>
      </c>
      <c r="U59" s="151"/>
      <c r="V59" s="151"/>
      <c r="W59" s="151"/>
      <c r="X59" s="151"/>
      <c r="Y59" s="151"/>
      <c r="Z59" s="151"/>
      <c r="AA59" s="152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8" t="s">
        <v>408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5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" x14ac:dyDescent="0.35">
      <c r="B5" s="143" t="s">
        <v>181</v>
      </c>
      <c r="C5" s="143"/>
      <c r="D5" s="144">
        <f>Inicio!C10</f>
        <v>0</v>
      </c>
      <c r="E5" s="144"/>
      <c r="F5" s="129" t="s">
        <v>38</v>
      </c>
      <c r="G5" s="129"/>
      <c r="H5" s="139" t="e">
        <f>VLOOKUP(D5,Data!$A$2:$F$201,6,FALSE)</f>
        <v>#N/A</v>
      </c>
      <c r="I5" s="139"/>
      <c r="J5" s="139"/>
      <c r="K5" s="139"/>
      <c r="L5" s="139"/>
      <c r="M5" s="129" t="s">
        <v>39</v>
      </c>
      <c r="N5" s="129"/>
      <c r="O5" s="139" t="e">
        <f>VLOOKUP(D5,Data!$A$2:$F$201,5,FALSE)</f>
        <v>#N/A</v>
      </c>
      <c r="P5" s="139"/>
      <c r="Q5" s="139"/>
      <c r="R5" s="139"/>
      <c r="S5" s="139"/>
      <c r="T5" s="129" t="s">
        <v>185</v>
      </c>
      <c r="U5" s="129"/>
      <c r="V5" s="129"/>
      <c r="W5" s="139" t="e">
        <f>VLOOKUP(D5,Data!$A$2:$H$201,7,FALSE)</f>
        <v>#N/A</v>
      </c>
      <c r="X5" s="139"/>
      <c r="Y5" s="139"/>
      <c r="Z5" s="139"/>
      <c r="AA5" s="129" t="s">
        <v>37</v>
      </c>
      <c r="AB5" s="129"/>
      <c r="AC5" s="139" t="e">
        <f>VLOOKUP(D5,Data!$A$2:$F$201,3,FALSE)</f>
        <v>#N/A</v>
      </c>
      <c r="AD5" s="13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0" t="s">
        <v>182</v>
      </c>
      <c r="C7" s="140"/>
      <c r="D7" s="141" t="e">
        <f>VLOOKUP(D5,Data!$A$2:$E$201,2,FALSE)</f>
        <v>#N/A</v>
      </c>
      <c r="E7" s="141"/>
      <c r="F7" s="129" t="s">
        <v>183</v>
      </c>
      <c r="G7" s="129"/>
      <c r="H7" s="130" t="str">
        <f>RespK!G7</f>
        <v>Ciencia y Tecnología</v>
      </c>
      <c r="I7" s="130"/>
      <c r="J7" s="130"/>
      <c r="K7" s="130"/>
      <c r="L7" s="130"/>
      <c r="M7" s="47"/>
      <c r="N7" s="132" t="s">
        <v>184</v>
      </c>
      <c r="O7" s="132"/>
      <c r="P7" s="132"/>
      <c r="Q7" s="133">
        <f>Inicio!K8</f>
        <v>4</v>
      </c>
      <c r="R7" s="133"/>
      <c r="S7" s="133"/>
      <c r="T7" s="135" t="s">
        <v>6</v>
      </c>
      <c r="U7" s="135"/>
      <c r="V7" s="135"/>
      <c r="W7" s="165" t="str">
        <f>RespK!W9</f>
        <v>K</v>
      </c>
      <c r="X7" s="165"/>
      <c r="Y7" s="165"/>
      <c r="Z7" s="165"/>
      <c r="AA7" s="129" t="s">
        <v>186</v>
      </c>
      <c r="AB7" s="129"/>
      <c r="AC7" s="164" t="e">
        <f>VLOOKUP(D5,Data!$A$2:$H$201,8,FALSE)</f>
        <v>#N/A</v>
      </c>
      <c r="AD7" s="164"/>
    </row>
    <row r="8" spans="2:57" x14ac:dyDescent="0.35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5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1" t="s">
        <v>158</v>
      </c>
      <c r="C11" s="191" t="s">
        <v>162</v>
      </c>
      <c r="D11" s="191" t="s">
        <v>161</v>
      </c>
      <c r="E11" s="191" t="s">
        <v>160</v>
      </c>
      <c r="F11" s="191" t="s">
        <v>163</v>
      </c>
      <c r="G11" s="35" t="str">
        <f>VLOOKUP(G13,Tabla101[],3,FALSE)</f>
        <v>d</v>
      </c>
      <c r="H11" s="35" t="str">
        <f>VLOOKUP(H13,Tabla101[],3,FALSE)</f>
        <v>c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b</v>
      </c>
      <c r="AA11" s="187" t="s">
        <v>170</v>
      </c>
      <c r="AB11" s="187" t="s">
        <v>171</v>
      </c>
      <c r="AC11" s="188" t="s">
        <v>191</v>
      </c>
      <c r="AD11" s="187" t="s">
        <v>39</v>
      </c>
      <c r="AH11" s="167" t="s">
        <v>193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5">
      <c r="B12" s="192"/>
      <c r="C12" s="192"/>
      <c r="D12" s="192"/>
      <c r="E12" s="192"/>
      <c r="F12" s="192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9"/>
      <c r="AD12" s="187"/>
    </row>
    <row r="13" spans="2:57" ht="45" customHeight="1" x14ac:dyDescent="0.35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39</v>
      </c>
      <c r="AB55" s="168"/>
      <c r="AC55" s="168"/>
      <c r="AD55" s="168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5" t="s">
        <v>187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5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5">
      <c r="B5" s="143" t="s">
        <v>181</v>
      </c>
      <c r="C5" s="143"/>
      <c r="D5" s="176">
        <f>Inicio!C10</f>
        <v>0</v>
      </c>
      <c r="E5" s="176"/>
      <c r="F5" s="44" t="s">
        <v>38</v>
      </c>
      <c r="G5" s="177" t="e">
        <f>VLOOKUP(D5,Data!$A$2:$F$201,6,FALSE)</f>
        <v>#N/A</v>
      </c>
      <c r="H5" s="177"/>
      <c r="I5" s="177"/>
      <c r="J5" s="177"/>
      <c r="K5" s="157" t="s">
        <v>39</v>
      </c>
      <c r="L5" s="157"/>
      <c r="M5" s="177" t="e">
        <f>VLOOKUP(D5,Data!$A$2:$F$201,5,FALSE)</f>
        <v>#N/A</v>
      </c>
      <c r="N5" s="177"/>
      <c r="O5" s="178" t="s">
        <v>185</v>
      </c>
      <c r="P5" s="178"/>
      <c r="Q5" s="177" t="e">
        <f>VLOOKUP(D5,Data!$A$2:$H$201,7,FALSE)</f>
        <v>#N/A</v>
      </c>
      <c r="R5" s="177"/>
      <c r="S5" s="178" t="s">
        <v>37</v>
      </c>
      <c r="T5" s="178"/>
      <c r="U5" s="177" t="e">
        <f>VLOOKUP(D5,Data!$A$2:$F$201,3,FALSE)</f>
        <v>#N/A</v>
      </c>
      <c r="V5" s="177"/>
      <c r="W5" s="17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0" t="s">
        <v>182</v>
      </c>
      <c r="C7" s="140"/>
      <c r="D7" s="141" t="e">
        <f>VLOOKUP(D5,Data!$A$2:$E$201,2,FALSE)</f>
        <v>#N/A</v>
      </c>
      <c r="E7" s="141"/>
      <c r="F7" s="180" t="s">
        <v>183</v>
      </c>
      <c r="G7" s="130" t="str">
        <f>ResK!H7</f>
        <v>Ciencia y Tecnología</v>
      </c>
      <c r="H7" s="130"/>
      <c r="I7" s="130"/>
      <c r="J7" s="130"/>
      <c r="K7" s="181" t="s">
        <v>184</v>
      </c>
      <c r="L7" s="181"/>
      <c r="M7" s="182">
        <f>ResK!Q7</f>
        <v>4</v>
      </c>
      <c r="N7" s="182"/>
      <c r="O7" s="183" t="s">
        <v>6</v>
      </c>
      <c r="P7" s="183"/>
      <c r="Q7" s="182" t="str">
        <f>ResK!W7</f>
        <v>K</v>
      </c>
      <c r="R7" s="182"/>
      <c r="S7" s="178" t="s">
        <v>186</v>
      </c>
      <c r="T7" s="178"/>
      <c r="U7" s="179" t="e">
        <f>VLOOKUP(D5,Data!$A$2:$H$201,8,FALSE)</f>
        <v>#N/A</v>
      </c>
      <c r="V7" s="179"/>
      <c r="W7" s="179"/>
    </row>
    <row r="8" spans="2:23" x14ac:dyDescent="0.35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5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8" t="s">
        <v>194</v>
      </c>
      <c r="C12" s="119"/>
      <c r="D12" s="119"/>
      <c r="E12" s="173"/>
    </row>
    <row r="13" spans="2:23" x14ac:dyDescent="0.35">
      <c r="B13" s="174" t="s">
        <v>410</v>
      </c>
      <c r="C13" s="174"/>
      <c r="D13" s="57" t="s">
        <v>411</v>
      </c>
      <c r="E13" s="57" t="s">
        <v>412</v>
      </c>
    </row>
    <row r="14" spans="2:23" ht="21" x14ac:dyDescent="0.5">
      <c r="B14" s="172" t="str">
        <f>Matriz!$I$3</f>
        <v>Previo Inicio</v>
      </c>
      <c r="C14" s="172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72" t="str">
        <f>Matriz!$I$4</f>
        <v>Inicio</v>
      </c>
      <c r="C15" s="172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2" t="str">
        <f>Matriz!$I$5</f>
        <v>Proceso</v>
      </c>
      <c r="C16" s="172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72" t="str">
        <f>IF(Matriz!$I$6=0,"",Matriz!$I$6)</f>
        <v>Satisfactorio</v>
      </c>
      <c r="C17" s="172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1" t="s">
        <v>40</v>
      </c>
      <c r="C18" s="171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topLeftCell="A246" zoomScale="115" zoomScaleNormal="115" workbookViewId="0">
      <selection activeCell="A202" sqref="A202:H301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customHeigh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x14ac:dyDescent="0.35">
      <c r="A202" t="s">
        <v>499</v>
      </c>
      <c r="B202" t="s">
        <v>500</v>
      </c>
      <c r="C202" t="s">
        <v>22</v>
      </c>
      <c r="D202" t="s">
        <v>19</v>
      </c>
      <c r="E202" t="s">
        <v>10</v>
      </c>
      <c r="F202" t="s">
        <v>190</v>
      </c>
      <c r="G202" t="s">
        <v>475</v>
      </c>
      <c r="H202" t="s">
        <v>476</v>
      </c>
      <c r="J202" s="3" t="s">
        <v>498</v>
      </c>
    </row>
    <row r="203" spans="1:10" x14ac:dyDescent="0.35">
      <c r="A203" t="s">
        <v>501</v>
      </c>
      <c r="B203" t="s">
        <v>502</v>
      </c>
      <c r="C203" t="s">
        <v>22</v>
      </c>
      <c r="D203" t="s">
        <v>19</v>
      </c>
      <c r="E203" t="s">
        <v>10</v>
      </c>
      <c r="F203" t="s">
        <v>190</v>
      </c>
      <c r="G203" t="s">
        <v>475</v>
      </c>
      <c r="H203" t="s">
        <v>476</v>
      </c>
    </row>
    <row r="204" spans="1:10" x14ac:dyDescent="0.35">
      <c r="A204" t="s">
        <v>503</v>
      </c>
      <c r="B204" t="s">
        <v>502</v>
      </c>
      <c r="C204" t="s">
        <v>22</v>
      </c>
      <c r="D204" t="s">
        <v>19</v>
      </c>
      <c r="E204" t="s">
        <v>2</v>
      </c>
      <c r="F204" t="s">
        <v>190</v>
      </c>
      <c r="G204" t="s">
        <v>475</v>
      </c>
      <c r="H204" t="s">
        <v>476</v>
      </c>
    </row>
    <row r="205" spans="1:10" x14ac:dyDescent="0.35">
      <c r="A205" t="s">
        <v>504</v>
      </c>
      <c r="B205" t="s">
        <v>505</v>
      </c>
      <c r="C205" t="s">
        <v>31</v>
      </c>
      <c r="D205" t="s">
        <v>19</v>
      </c>
      <c r="E205" t="s">
        <v>10</v>
      </c>
      <c r="F205" t="s">
        <v>190</v>
      </c>
      <c r="G205" t="s">
        <v>478</v>
      </c>
      <c r="H205" t="s">
        <v>476</v>
      </c>
    </row>
    <row r="206" spans="1:10" x14ac:dyDescent="0.35">
      <c r="A206" t="s">
        <v>506</v>
      </c>
      <c r="B206" t="s">
        <v>507</v>
      </c>
      <c r="C206" t="s">
        <v>31</v>
      </c>
      <c r="D206" t="s">
        <v>19</v>
      </c>
      <c r="E206" t="s">
        <v>10</v>
      </c>
      <c r="F206" t="s">
        <v>190</v>
      </c>
      <c r="G206" t="s">
        <v>478</v>
      </c>
      <c r="H206" t="s">
        <v>476</v>
      </c>
    </row>
    <row r="207" spans="1:10" x14ac:dyDescent="0.35">
      <c r="A207" t="s">
        <v>508</v>
      </c>
      <c r="B207" t="s">
        <v>509</v>
      </c>
      <c r="C207" t="s">
        <v>31</v>
      </c>
      <c r="D207" t="s">
        <v>19</v>
      </c>
      <c r="E207" t="s">
        <v>10</v>
      </c>
      <c r="F207" t="s">
        <v>190</v>
      </c>
      <c r="G207" t="s">
        <v>478</v>
      </c>
      <c r="H207" t="s">
        <v>476</v>
      </c>
    </row>
    <row r="208" spans="1:10" x14ac:dyDescent="0.35">
      <c r="A208" t="s">
        <v>510</v>
      </c>
      <c r="B208" t="s">
        <v>511</v>
      </c>
      <c r="C208" t="s">
        <v>31</v>
      </c>
      <c r="D208" t="s">
        <v>19</v>
      </c>
      <c r="E208" t="s">
        <v>10</v>
      </c>
      <c r="F208" t="s">
        <v>190</v>
      </c>
      <c r="G208" t="s">
        <v>478</v>
      </c>
      <c r="H208" t="s">
        <v>476</v>
      </c>
    </row>
    <row r="209" spans="1:8" x14ac:dyDescent="0.35">
      <c r="A209" t="s">
        <v>512</v>
      </c>
      <c r="B209" t="s">
        <v>513</v>
      </c>
      <c r="C209" t="s">
        <v>31</v>
      </c>
      <c r="D209" t="s">
        <v>19</v>
      </c>
      <c r="E209" t="s">
        <v>10</v>
      </c>
      <c r="F209" t="s">
        <v>190</v>
      </c>
      <c r="G209" t="s">
        <v>478</v>
      </c>
      <c r="H209" t="s">
        <v>476</v>
      </c>
    </row>
    <row r="210" spans="1:8" x14ac:dyDescent="0.35">
      <c r="A210" t="s">
        <v>514</v>
      </c>
      <c r="B210" t="s">
        <v>515</v>
      </c>
      <c r="C210" t="s">
        <v>31</v>
      </c>
      <c r="D210" t="s">
        <v>19</v>
      </c>
      <c r="E210" t="s">
        <v>10</v>
      </c>
      <c r="F210" t="s">
        <v>190</v>
      </c>
      <c r="G210" t="s">
        <v>478</v>
      </c>
      <c r="H210" t="s">
        <v>476</v>
      </c>
    </row>
    <row r="211" spans="1:8" x14ac:dyDescent="0.35">
      <c r="A211" t="s">
        <v>516</v>
      </c>
      <c r="B211" t="s">
        <v>517</v>
      </c>
      <c r="C211" t="s">
        <v>31</v>
      </c>
      <c r="D211" t="s">
        <v>19</v>
      </c>
      <c r="E211" t="s">
        <v>10</v>
      </c>
      <c r="F211" t="s">
        <v>190</v>
      </c>
      <c r="G211" t="s">
        <v>478</v>
      </c>
      <c r="H211" t="s">
        <v>476</v>
      </c>
    </row>
    <row r="212" spans="1:8" x14ac:dyDescent="0.35">
      <c r="A212" t="s">
        <v>518</v>
      </c>
      <c r="B212" t="s">
        <v>519</v>
      </c>
      <c r="C212" t="s">
        <v>26</v>
      </c>
      <c r="D212" t="s">
        <v>19</v>
      </c>
      <c r="E212" t="s">
        <v>10</v>
      </c>
      <c r="F212" t="s">
        <v>190</v>
      </c>
      <c r="G212" t="s">
        <v>478</v>
      </c>
      <c r="H212" t="s">
        <v>476</v>
      </c>
    </row>
    <row r="213" spans="1:8" x14ac:dyDescent="0.35">
      <c r="A213" t="s">
        <v>520</v>
      </c>
      <c r="B213" t="s">
        <v>521</v>
      </c>
      <c r="C213" t="s">
        <v>26</v>
      </c>
      <c r="D213" t="s">
        <v>19</v>
      </c>
      <c r="E213" t="s">
        <v>10</v>
      </c>
      <c r="F213" t="s">
        <v>190</v>
      </c>
      <c r="G213" t="s">
        <v>478</v>
      </c>
      <c r="H213" t="s">
        <v>476</v>
      </c>
    </row>
    <row r="214" spans="1:8" x14ac:dyDescent="0.35">
      <c r="A214" t="s">
        <v>522</v>
      </c>
      <c r="B214" t="s">
        <v>523</v>
      </c>
      <c r="C214" t="s">
        <v>26</v>
      </c>
      <c r="D214" t="s">
        <v>19</v>
      </c>
      <c r="E214" t="s">
        <v>10</v>
      </c>
      <c r="F214" t="s">
        <v>190</v>
      </c>
      <c r="G214" t="s">
        <v>478</v>
      </c>
      <c r="H214" t="s">
        <v>476</v>
      </c>
    </row>
    <row r="215" spans="1:8" x14ac:dyDescent="0.35">
      <c r="A215" t="s">
        <v>524</v>
      </c>
      <c r="B215" t="s">
        <v>525</v>
      </c>
      <c r="C215" t="s">
        <v>26</v>
      </c>
      <c r="D215" t="s">
        <v>19</v>
      </c>
      <c r="E215" t="s">
        <v>10</v>
      </c>
      <c r="F215" t="s">
        <v>190</v>
      </c>
      <c r="G215" t="s">
        <v>478</v>
      </c>
      <c r="H215" t="s">
        <v>476</v>
      </c>
    </row>
    <row r="216" spans="1:8" x14ac:dyDescent="0.35">
      <c r="A216" t="s">
        <v>526</v>
      </c>
      <c r="B216" t="s">
        <v>527</v>
      </c>
      <c r="C216" t="s">
        <v>26</v>
      </c>
      <c r="D216" t="s">
        <v>19</v>
      </c>
      <c r="E216" t="s">
        <v>10</v>
      </c>
      <c r="F216" t="s">
        <v>190</v>
      </c>
      <c r="G216" t="s">
        <v>478</v>
      </c>
      <c r="H216" t="s">
        <v>476</v>
      </c>
    </row>
    <row r="217" spans="1:8" x14ac:dyDescent="0.35">
      <c r="A217" t="s">
        <v>528</v>
      </c>
      <c r="B217" t="s">
        <v>529</v>
      </c>
      <c r="C217" t="s">
        <v>26</v>
      </c>
      <c r="D217" t="s">
        <v>19</v>
      </c>
      <c r="E217" t="s">
        <v>10</v>
      </c>
      <c r="F217" t="s">
        <v>190</v>
      </c>
      <c r="G217" t="s">
        <v>478</v>
      </c>
      <c r="H217" t="s">
        <v>476</v>
      </c>
    </row>
    <row r="218" spans="1:8" x14ac:dyDescent="0.35">
      <c r="A218" t="s">
        <v>530</v>
      </c>
      <c r="B218" t="s">
        <v>531</v>
      </c>
      <c r="C218" t="s">
        <v>23</v>
      </c>
      <c r="D218" t="s">
        <v>19</v>
      </c>
      <c r="E218" t="s">
        <v>10</v>
      </c>
      <c r="F218" t="s">
        <v>190</v>
      </c>
      <c r="G218" t="s">
        <v>475</v>
      </c>
      <c r="H218" t="s">
        <v>476</v>
      </c>
    </row>
    <row r="219" spans="1:8" x14ac:dyDescent="0.35">
      <c r="A219" t="s">
        <v>532</v>
      </c>
      <c r="B219" t="s">
        <v>533</v>
      </c>
      <c r="C219" t="s">
        <v>32</v>
      </c>
      <c r="D219" t="s">
        <v>19</v>
      </c>
      <c r="E219" t="s">
        <v>10</v>
      </c>
      <c r="F219" t="s">
        <v>190</v>
      </c>
      <c r="G219" t="s">
        <v>478</v>
      </c>
      <c r="H219" t="s">
        <v>476</v>
      </c>
    </row>
    <row r="220" spans="1:8" x14ac:dyDescent="0.35">
      <c r="A220" t="s">
        <v>534</v>
      </c>
      <c r="B220" t="s">
        <v>535</v>
      </c>
      <c r="C220" t="s">
        <v>32</v>
      </c>
      <c r="D220" t="s">
        <v>19</v>
      </c>
      <c r="E220" t="s">
        <v>10</v>
      </c>
      <c r="F220" t="s">
        <v>190</v>
      </c>
      <c r="G220" t="s">
        <v>478</v>
      </c>
      <c r="H220" t="s">
        <v>476</v>
      </c>
    </row>
    <row r="221" spans="1:8" x14ac:dyDescent="0.35">
      <c r="A221" t="s">
        <v>536</v>
      </c>
      <c r="B221" t="s">
        <v>537</v>
      </c>
      <c r="C221" t="s">
        <v>32</v>
      </c>
      <c r="D221" t="s">
        <v>19</v>
      </c>
      <c r="E221" t="s">
        <v>10</v>
      </c>
      <c r="F221" t="s">
        <v>190</v>
      </c>
      <c r="G221" t="s">
        <v>478</v>
      </c>
      <c r="H221" t="s">
        <v>476</v>
      </c>
    </row>
    <row r="222" spans="1:8" x14ac:dyDescent="0.35">
      <c r="A222" t="s">
        <v>538</v>
      </c>
      <c r="B222" t="s">
        <v>539</v>
      </c>
      <c r="C222" t="s">
        <v>18</v>
      </c>
      <c r="D222" t="s">
        <v>19</v>
      </c>
      <c r="E222" t="s">
        <v>10</v>
      </c>
      <c r="F222" t="s">
        <v>190</v>
      </c>
      <c r="G222" t="s">
        <v>475</v>
      </c>
      <c r="H222" t="s">
        <v>476</v>
      </c>
    </row>
    <row r="223" spans="1:8" x14ac:dyDescent="0.35">
      <c r="A223" t="s">
        <v>540</v>
      </c>
      <c r="B223" t="s">
        <v>541</v>
      </c>
      <c r="C223" t="s">
        <v>18</v>
      </c>
      <c r="D223" t="s">
        <v>19</v>
      </c>
      <c r="E223" t="s">
        <v>10</v>
      </c>
      <c r="F223" t="s">
        <v>190</v>
      </c>
      <c r="G223" t="s">
        <v>475</v>
      </c>
      <c r="H223" t="s">
        <v>476</v>
      </c>
    </row>
    <row r="224" spans="1:8" x14ac:dyDescent="0.35">
      <c r="A224" t="s">
        <v>542</v>
      </c>
      <c r="B224" t="s">
        <v>543</v>
      </c>
      <c r="C224" t="s">
        <v>18</v>
      </c>
      <c r="D224" t="s">
        <v>19</v>
      </c>
      <c r="E224" t="s">
        <v>10</v>
      </c>
      <c r="F224" t="s">
        <v>190</v>
      </c>
      <c r="G224" t="s">
        <v>475</v>
      </c>
      <c r="H224" t="s">
        <v>476</v>
      </c>
    </row>
    <row r="225" spans="1:8" x14ac:dyDescent="0.35">
      <c r="A225" t="s">
        <v>544</v>
      </c>
      <c r="B225" t="s">
        <v>545</v>
      </c>
      <c r="C225" t="s">
        <v>18</v>
      </c>
      <c r="D225" t="s">
        <v>19</v>
      </c>
      <c r="E225" t="s">
        <v>10</v>
      </c>
      <c r="F225" t="s">
        <v>190</v>
      </c>
      <c r="G225" t="s">
        <v>475</v>
      </c>
      <c r="H225" t="s">
        <v>476</v>
      </c>
    </row>
    <row r="226" spans="1:8" x14ac:dyDescent="0.35">
      <c r="A226" t="s">
        <v>546</v>
      </c>
      <c r="B226" t="s">
        <v>547</v>
      </c>
      <c r="C226" t="s">
        <v>18</v>
      </c>
      <c r="D226" t="s">
        <v>19</v>
      </c>
      <c r="E226" t="s">
        <v>10</v>
      </c>
      <c r="F226" t="s">
        <v>190</v>
      </c>
      <c r="G226" t="s">
        <v>475</v>
      </c>
      <c r="H226" t="s">
        <v>476</v>
      </c>
    </row>
    <row r="227" spans="1:8" x14ac:dyDescent="0.35">
      <c r="A227" t="s">
        <v>548</v>
      </c>
      <c r="B227" t="s">
        <v>549</v>
      </c>
      <c r="C227" t="s">
        <v>18</v>
      </c>
      <c r="D227" t="s">
        <v>19</v>
      </c>
      <c r="E227" t="s">
        <v>10</v>
      </c>
      <c r="F227" t="s">
        <v>190</v>
      </c>
      <c r="G227" t="s">
        <v>475</v>
      </c>
      <c r="H227" t="s">
        <v>476</v>
      </c>
    </row>
    <row r="228" spans="1:8" x14ac:dyDescent="0.35">
      <c r="A228" t="s">
        <v>550</v>
      </c>
      <c r="B228" t="s">
        <v>551</v>
      </c>
      <c r="C228" t="s">
        <v>18</v>
      </c>
      <c r="D228" t="s">
        <v>19</v>
      </c>
      <c r="E228" t="s">
        <v>10</v>
      </c>
      <c r="F228" t="s">
        <v>190</v>
      </c>
      <c r="G228" t="s">
        <v>475</v>
      </c>
      <c r="H228" t="s">
        <v>476</v>
      </c>
    </row>
    <row r="229" spans="1:8" x14ac:dyDescent="0.35">
      <c r="A229" t="s">
        <v>552</v>
      </c>
      <c r="B229" t="s">
        <v>553</v>
      </c>
      <c r="C229" t="s">
        <v>18</v>
      </c>
      <c r="D229" t="s">
        <v>19</v>
      </c>
      <c r="E229" t="s">
        <v>10</v>
      </c>
      <c r="F229" t="s">
        <v>190</v>
      </c>
      <c r="G229" t="s">
        <v>475</v>
      </c>
      <c r="H229" t="s">
        <v>476</v>
      </c>
    </row>
    <row r="230" spans="1:8" x14ac:dyDescent="0.35">
      <c r="A230" t="s">
        <v>554</v>
      </c>
      <c r="B230" t="s">
        <v>555</v>
      </c>
      <c r="C230" t="s">
        <v>556</v>
      </c>
      <c r="D230" t="s">
        <v>19</v>
      </c>
      <c r="E230" t="s">
        <v>2</v>
      </c>
      <c r="F230" t="s">
        <v>190</v>
      </c>
      <c r="G230" t="s">
        <v>475</v>
      </c>
      <c r="H230" t="s">
        <v>476</v>
      </c>
    </row>
    <row r="231" spans="1:8" x14ac:dyDescent="0.35">
      <c r="A231" t="s">
        <v>557</v>
      </c>
      <c r="B231" t="s">
        <v>558</v>
      </c>
      <c r="C231" t="s">
        <v>556</v>
      </c>
      <c r="D231" t="s">
        <v>19</v>
      </c>
      <c r="E231" t="s">
        <v>10</v>
      </c>
      <c r="F231" t="s">
        <v>190</v>
      </c>
      <c r="G231" t="s">
        <v>475</v>
      </c>
      <c r="H231" t="s">
        <v>477</v>
      </c>
    </row>
    <row r="232" spans="1:8" x14ac:dyDescent="0.35">
      <c r="A232" t="s">
        <v>559</v>
      </c>
      <c r="B232" t="s">
        <v>560</v>
      </c>
      <c r="C232" t="s">
        <v>8</v>
      </c>
      <c r="D232" t="s">
        <v>9</v>
      </c>
      <c r="E232" t="s">
        <v>10</v>
      </c>
      <c r="F232" t="s">
        <v>188</v>
      </c>
      <c r="G232" t="s">
        <v>478</v>
      </c>
      <c r="H232" t="s">
        <v>476</v>
      </c>
    </row>
    <row r="233" spans="1:8" x14ac:dyDescent="0.35">
      <c r="A233" t="s">
        <v>561</v>
      </c>
      <c r="B233" t="s">
        <v>562</v>
      </c>
      <c r="C233" t="s">
        <v>8</v>
      </c>
      <c r="D233" t="s">
        <v>9</v>
      </c>
      <c r="E233" t="s">
        <v>10</v>
      </c>
      <c r="F233" t="s">
        <v>188</v>
      </c>
      <c r="G233" t="s">
        <v>478</v>
      </c>
      <c r="H233" t="s">
        <v>476</v>
      </c>
    </row>
    <row r="234" spans="1:8" x14ac:dyDescent="0.35">
      <c r="A234" t="s">
        <v>563</v>
      </c>
      <c r="B234" t="s">
        <v>564</v>
      </c>
      <c r="C234" t="s">
        <v>8</v>
      </c>
      <c r="D234" t="s">
        <v>9</v>
      </c>
      <c r="E234" t="s">
        <v>10</v>
      </c>
      <c r="F234" t="s">
        <v>188</v>
      </c>
      <c r="G234" t="s">
        <v>478</v>
      </c>
      <c r="H234" t="s">
        <v>476</v>
      </c>
    </row>
    <row r="235" spans="1:8" x14ac:dyDescent="0.35">
      <c r="A235" t="s">
        <v>565</v>
      </c>
      <c r="B235" t="s">
        <v>566</v>
      </c>
      <c r="C235" t="s">
        <v>8</v>
      </c>
      <c r="D235" t="s">
        <v>9</v>
      </c>
      <c r="E235" t="s">
        <v>10</v>
      </c>
      <c r="F235" t="s">
        <v>188</v>
      </c>
      <c r="G235" t="s">
        <v>478</v>
      </c>
      <c r="H235" t="s">
        <v>476</v>
      </c>
    </row>
    <row r="236" spans="1:8" x14ac:dyDescent="0.35">
      <c r="A236" t="s">
        <v>567</v>
      </c>
      <c r="B236" t="s">
        <v>568</v>
      </c>
      <c r="C236" t="s">
        <v>8</v>
      </c>
      <c r="D236" t="s">
        <v>9</v>
      </c>
      <c r="E236" t="s">
        <v>10</v>
      </c>
      <c r="F236" t="s">
        <v>188</v>
      </c>
      <c r="G236" t="s">
        <v>478</v>
      </c>
      <c r="H236" t="s">
        <v>476</v>
      </c>
    </row>
    <row r="237" spans="1:8" x14ac:dyDescent="0.35">
      <c r="A237" t="s">
        <v>569</v>
      </c>
      <c r="B237" t="s">
        <v>570</v>
      </c>
      <c r="C237" t="s">
        <v>8</v>
      </c>
      <c r="D237" t="s">
        <v>9</v>
      </c>
      <c r="E237" t="s">
        <v>10</v>
      </c>
      <c r="F237" t="s">
        <v>188</v>
      </c>
      <c r="G237" t="s">
        <v>478</v>
      </c>
      <c r="H237" t="s">
        <v>476</v>
      </c>
    </row>
    <row r="238" spans="1:8" x14ac:dyDescent="0.35">
      <c r="A238" t="s">
        <v>571</v>
      </c>
      <c r="B238" t="s">
        <v>572</v>
      </c>
      <c r="C238" t="s">
        <v>8</v>
      </c>
      <c r="D238" t="s">
        <v>9</v>
      </c>
      <c r="E238" t="s">
        <v>10</v>
      </c>
      <c r="F238" t="s">
        <v>188</v>
      </c>
      <c r="G238" t="s">
        <v>478</v>
      </c>
      <c r="H238" t="s">
        <v>476</v>
      </c>
    </row>
    <row r="239" spans="1:8" x14ac:dyDescent="0.35">
      <c r="A239" t="s">
        <v>573</v>
      </c>
      <c r="B239" t="s">
        <v>574</v>
      </c>
      <c r="C239" t="s">
        <v>29</v>
      </c>
      <c r="D239" t="s">
        <v>9</v>
      </c>
      <c r="E239" t="s">
        <v>10</v>
      </c>
      <c r="F239" t="s">
        <v>188</v>
      </c>
      <c r="G239" t="s">
        <v>478</v>
      </c>
      <c r="H239" t="s">
        <v>476</v>
      </c>
    </row>
    <row r="240" spans="1:8" x14ac:dyDescent="0.35">
      <c r="A240" t="s">
        <v>575</v>
      </c>
      <c r="B240" t="s">
        <v>576</v>
      </c>
      <c r="C240" t="s">
        <v>29</v>
      </c>
      <c r="D240" t="s">
        <v>9</v>
      </c>
      <c r="E240" t="s">
        <v>10</v>
      </c>
      <c r="F240" t="s">
        <v>188</v>
      </c>
      <c r="G240" t="s">
        <v>478</v>
      </c>
      <c r="H240" t="s">
        <v>476</v>
      </c>
    </row>
    <row r="241" spans="1:8" x14ac:dyDescent="0.35">
      <c r="A241" t="s">
        <v>577</v>
      </c>
      <c r="B241" t="s">
        <v>578</v>
      </c>
      <c r="C241" t="s">
        <v>11</v>
      </c>
      <c r="D241" t="s">
        <v>9</v>
      </c>
      <c r="E241" t="s">
        <v>10</v>
      </c>
      <c r="F241" t="s">
        <v>188</v>
      </c>
      <c r="G241" t="s">
        <v>478</v>
      </c>
      <c r="H241" t="s">
        <v>476</v>
      </c>
    </row>
    <row r="242" spans="1:8" x14ac:dyDescent="0.35">
      <c r="A242" t="s">
        <v>579</v>
      </c>
      <c r="B242" t="s">
        <v>580</v>
      </c>
      <c r="C242" t="s">
        <v>11</v>
      </c>
      <c r="D242" t="s">
        <v>9</v>
      </c>
      <c r="E242" t="s">
        <v>10</v>
      </c>
      <c r="F242" t="s">
        <v>188</v>
      </c>
      <c r="G242" t="s">
        <v>478</v>
      </c>
      <c r="H242" t="s">
        <v>476</v>
      </c>
    </row>
    <row r="243" spans="1:8" x14ac:dyDescent="0.35">
      <c r="A243" t="s">
        <v>581</v>
      </c>
      <c r="B243" t="s">
        <v>582</v>
      </c>
      <c r="C243" t="s">
        <v>11</v>
      </c>
      <c r="D243" t="s">
        <v>9</v>
      </c>
      <c r="E243" t="s">
        <v>10</v>
      </c>
      <c r="F243" t="s">
        <v>188</v>
      </c>
      <c r="G243" t="s">
        <v>478</v>
      </c>
      <c r="H243" t="s">
        <v>476</v>
      </c>
    </row>
    <row r="244" spans="1:8" x14ac:dyDescent="0.35">
      <c r="A244" t="s">
        <v>583</v>
      </c>
      <c r="B244" t="s">
        <v>584</v>
      </c>
      <c r="C244" t="s">
        <v>11</v>
      </c>
      <c r="D244" t="s">
        <v>9</v>
      </c>
      <c r="E244" t="s">
        <v>10</v>
      </c>
      <c r="F244" t="s">
        <v>188</v>
      </c>
      <c r="G244" t="s">
        <v>478</v>
      </c>
      <c r="H244" t="s">
        <v>476</v>
      </c>
    </row>
    <row r="245" spans="1:8" x14ac:dyDescent="0.35">
      <c r="A245" t="s">
        <v>585</v>
      </c>
      <c r="B245" t="s">
        <v>586</v>
      </c>
      <c r="C245" t="s">
        <v>11</v>
      </c>
      <c r="D245" t="s">
        <v>9</v>
      </c>
      <c r="E245" t="s">
        <v>10</v>
      </c>
      <c r="F245" t="s">
        <v>188</v>
      </c>
      <c r="G245" t="s">
        <v>478</v>
      </c>
      <c r="H245" t="s">
        <v>476</v>
      </c>
    </row>
    <row r="246" spans="1:8" x14ac:dyDescent="0.35">
      <c r="A246" t="s">
        <v>587</v>
      </c>
      <c r="B246" t="s">
        <v>588</v>
      </c>
      <c r="C246" t="s">
        <v>12</v>
      </c>
      <c r="D246" t="s">
        <v>9</v>
      </c>
      <c r="E246" t="s">
        <v>10</v>
      </c>
      <c r="F246" t="s">
        <v>188</v>
      </c>
      <c r="G246" t="s">
        <v>478</v>
      </c>
      <c r="H246" t="s">
        <v>476</v>
      </c>
    </row>
    <row r="247" spans="1:8" x14ac:dyDescent="0.35">
      <c r="A247" t="s">
        <v>589</v>
      </c>
      <c r="B247" t="s">
        <v>590</v>
      </c>
      <c r="C247" t="s">
        <v>12</v>
      </c>
      <c r="D247" t="s">
        <v>9</v>
      </c>
      <c r="E247" t="s">
        <v>10</v>
      </c>
      <c r="F247" t="s">
        <v>188</v>
      </c>
      <c r="G247" t="s">
        <v>478</v>
      </c>
      <c r="H247" t="s">
        <v>476</v>
      </c>
    </row>
    <row r="248" spans="1:8" x14ac:dyDescent="0.35">
      <c r="A248" t="s">
        <v>591</v>
      </c>
      <c r="B248" t="s">
        <v>27</v>
      </c>
      <c r="C248" t="s">
        <v>27</v>
      </c>
      <c r="D248" t="s">
        <v>9</v>
      </c>
      <c r="E248" t="s">
        <v>10</v>
      </c>
      <c r="F248" t="s">
        <v>188</v>
      </c>
      <c r="G248" t="s">
        <v>478</v>
      </c>
      <c r="H248" t="s">
        <v>476</v>
      </c>
    </row>
    <row r="249" spans="1:8" x14ac:dyDescent="0.35">
      <c r="A249" t="s">
        <v>592</v>
      </c>
      <c r="B249" t="s">
        <v>593</v>
      </c>
      <c r="C249" t="s">
        <v>27</v>
      </c>
      <c r="D249" t="s">
        <v>9</v>
      </c>
      <c r="E249" t="s">
        <v>10</v>
      </c>
      <c r="F249" t="s">
        <v>188</v>
      </c>
      <c r="G249" t="s">
        <v>478</v>
      </c>
      <c r="H249" t="s">
        <v>476</v>
      </c>
    </row>
    <row r="250" spans="1:8" x14ac:dyDescent="0.35">
      <c r="A250" t="s">
        <v>594</v>
      </c>
      <c r="B250" t="s">
        <v>595</v>
      </c>
      <c r="C250" t="s">
        <v>27</v>
      </c>
      <c r="D250" t="s">
        <v>9</v>
      </c>
      <c r="E250" t="s">
        <v>10</v>
      </c>
      <c r="F250" t="s">
        <v>188</v>
      </c>
      <c r="G250" t="s">
        <v>478</v>
      </c>
      <c r="H250" t="s">
        <v>476</v>
      </c>
    </row>
    <row r="251" spans="1:8" x14ac:dyDescent="0.35">
      <c r="A251" t="s">
        <v>596</v>
      </c>
      <c r="B251" t="s">
        <v>597</v>
      </c>
      <c r="C251" t="s">
        <v>27</v>
      </c>
      <c r="D251" t="s">
        <v>9</v>
      </c>
      <c r="E251" t="s">
        <v>10</v>
      </c>
      <c r="F251" t="s">
        <v>188</v>
      </c>
      <c r="G251" t="s">
        <v>478</v>
      </c>
      <c r="H251" t="s">
        <v>476</v>
      </c>
    </row>
    <row r="252" spans="1:8" x14ac:dyDescent="0.35">
      <c r="A252" t="s">
        <v>598</v>
      </c>
      <c r="B252" t="s">
        <v>599</v>
      </c>
      <c r="C252" t="s">
        <v>27</v>
      </c>
      <c r="D252" t="s">
        <v>9</v>
      </c>
      <c r="E252" t="s">
        <v>10</v>
      </c>
      <c r="F252" t="s">
        <v>188</v>
      </c>
      <c r="G252" t="s">
        <v>478</v>
      </c>
      <c r="H252" t="s">
        <v>476</v>
      </c>
    </row>
    <row r="253" spans="1:8" x14ac:dyDescent="0.35">
      <c r="A253" t="s">
        <v>600</v>
      </c>
      <c r="B253" t="s">
        <v>601</v>
      </c>
      <c r="C253" t="s">
        <v>27</v>
      </c>
      <c r="D253" t="s">
        <v>9</v>
      </c>
      <c r="E253" t="s">
        <v>10</v>
      </c>
      <c r="F253" t="s">
        <v>188</v>
      </c>
      <c r="G253" t="s">
        <v>478</v>
      </c>
      <c r="H253" t="s">
        <v>476</v>
      </c>
    </row>
    <row r="254" spans="1:8" x14ac:dyDescent="0.35">
      <c r="A254" t="s">
        <v>496</v>
      </c>
      <c r="B254" t="s">
        <v>601</v>
      </c>
      <c r="C254" t="s">
        <v>27</v>
      </c>
      <c r="D254" t="s">
        <v>9</v>
      </c>
      <c r="E254" t="s">
        <v>2</v>
      </c>
      <c r="F254" t="s">
        <v>188</v>
      </c>
      <c r="G254" t="s">
        <v>478</v>
      </c>
      <c r="H254" t="s">
        <v>476</v>
      </c>
    </row>
    <row r="255" spans="1:8" x14ac:dyDescent="0.35">
      <c r="A255" t="s">
        <v>602</v>
      </c>
      <c r="B255" t="s">
        <v>603</v>
      </c>
      <c r="C255" t="s">
        <v>27</v>
      </c>
      <c r="D255" t="s">
        <v>9</v>
      </c>
      <c r="E255" t="s">
        <v>10</v>
      </c>
      <c r="F255" t="s">
        <v>188</v>
      </c>
      <c r="G255" t="s">
        <v>478</v>
      </c>
      <c r="H255" t="s">
        <v>476</v>
      </c>
    </row>
    <row r="256" spans="1:8" x14ac:dyDescent="0.35">
      <c r="A256" t="s">
        <v>604</v>
      </c>
      <c r="B256" t="s">
        <v>605</v>
      </c>
      <c r="C256" t="s">
        <v>27</v>
      </c>
      <c r="D256" t="s">
        <v>9</v>
      </c>
      <c r="E256" t="s">
        <v>10</v>
      </c>
      <c r="F256" t="s">
        <v>188</v>
      </c>
      <c r="G256" t="s">
        <v>478</v>
      </c>
      <c r="H256" t="s">
        <v>476</v>
      </c>
    </row>
    <row r="257" spans="1:8" x14ac:dyDescent="0.35">
      <c r="A257" t="s">
        <v>486</v>
      </c>
      <c r="B257" t="s">
        <v>605</v>
      </c>
      <c r="C257" t="s">
        <v>27</v>
      </c>
      <c r="D257" t="s">
        <v>9</v>
      </c>
      <c r="E257" t="s">
        <v>2</v>
      </c>
      <c r="F257" t="s">
        <v>188</v>
      </c>
      <c r="G257" t="s">
        <v>478</v>
      </c>
      <c r="H257" t="s">
        <v>476</v>
      </c>
    </row>
    <row r="258" spans="1:8" x14ac:dyDescent="0.35">
      <c r="A258" t="s">
        <v>606</v>
      </c>
      <c r="B258" t="s">
        <v>607</v>
      </c>
      <c r="C258" t="s">
        <v>30</v>
      </c>
      <c r="D258" t="s">
        <v>9</v>
      </c>
      <c r="E258" t="s">
        <v>10</v>
      </c>
      <c r="F258" t="s">
        <v>188</v>
      </c>
      <c r="G258" t="s">
        <v>478</v>
      </c>
      <c r="H258" t="s">
        <v>476</v>
      </c>
    </row>
    <row r="259" spans="1:8" x14ac:dyDescent="0.35">
      <c r="A259" t="s">
        <v>608</v>
      </c>
      <c r="B259" t="s">
        <v>609</v>
      </c>
      <c r="C259" t="s">
        <v>30</v>
      </c>
      <c r="D259" t="s">
        <v>9</v>
      </c>
      <c r="E259" t="s">
        <v>2</v>
      </c>
      <c r="F259" t="s">
        <v>188</v>
      </c>
      <c r="G259" t="s">
        <v>478</v>
      </c>
      <c r="H259" t="s">
        <v>476</v>
      </c>
    </row>
    <row r="260" spans="1:8" x14ac:dyDescent="0.35">
      <c r="A260" t="s">
        <v>610</v>
      </c>
      <c r="B260" t="s">
        <v>611</v>
      </c>
      <c r="C260" t="s">
        <v>28</v>
      </c>
      <c r="D260" t="s">
        <v>9</v>
      </c>
      <c r="E260" t="s">
        <v>10</v>
      </c>
      <c r="F260" t="s">
        <v>188</v>
      </c>
      <c r="G260" t="s">
        <v>478</v>
      </c>
      <c r="H260" t="s">
        <v>476</v>
      </c>
    </row>
    <row r="261" spans="1:8" x14ac:dyDescent="0.35">
      <c r="A261" t="s">
        <v>612</v>
      </c>
      <c r="B261" t="s">
        <v>613</v>
      </c>
      <c r="C261" t="s">
        <v>28</v>
      </c>
      <c r="D261" t="s">
        <v>9</v>
      </c>
      <c r="E261" t="s">
        <v>10</v>
      </c>
      <c r="F261" t="s">
        <v>188</v>
      </c>
      <c r="G261" t="s">
        <v>478</v>
      </c>
      <c r="H261" t="s">
        <v>476</v>
      </c>
    </row>
    <row r="262" spans="1:8" x14ac:dyDescent="0.35">
      <c r="A262" t="s">
        <v>614</v>
      </c>
      <c r="B262" t="s">
        <v>615</v>
      </c>
      <c r="C262" t="s">
        <v>28</v>
      </c>
      <c r="D262" t="s">
        <v>9</v>
      </c>
      <c r="E262" t="s">
        <v>10</v>
      </c>
      <c r="F262" t="s">
        <v>188</v>
      </c>
      <c r="G262" t="s">
        <v>478</v>
      </c>
      <c r="H262" t="s">
        <v>476</v>
      </c>
    </row>
    <row r="263" spans="1:8" x14ac:dyDescent="0.35">
      <c r="A263" t="s">
        <v>616</v>
      </c>
      <c r="B263" t="s">
        <v>617</v>
      </c>
      <c r="C263" t="s">
        <v>28</v>
      </c>
      <c r="D263" t="s">
        <v>9</v>
      </c>
      <c r="E263" t="s">
        <v>10</v>
      </c>
      <c r="F263" t="s">
        <v>188</v>
      </c>
      <c r="G263" t="s">
        <v>478</v>
      </c>
      <c r="H263" t="s">
        <v>476</v>
      </c>
    </row>
    <row r="264" spans="1:8" x14ac:dyDescent="0.35">
      <c r="A264" t="s">
        <v>485</v>
      </c>
      <c r="B264" t="s">
        <v>617</v>
      </c>
      <c r="C264" t="s">
        <v>28</v>
      </c>
      <c r="D264" t="s">
        <v>9</v>
      </c>
      <c r="E264" t="s">
        <v>2</v>
      </c>
      <c r="F264" t="s">
        <v>188</v>
      </c>
      <c r="G264" t="s">
        <v>478</v>
      </c>
      <c r="H264" t="s">
        <v>476</v>
      </c>
    </row>
    <row r="265" spans="1:8" x14ac:dyDescent="0.35">
      <c r="A265" t="s">
        <v>618</v>
      </c>
      <c r="B265" t="s">
        <v>619</v>
      </c>
      <c r="C265" t="s">
        <v>14</v>
      </c>
      <c r="D265" t="s">
        <v>9</v>
      </c>
      <c r="E265" t="s">
        <v>10</v>
      </c>
      <c r="F265" t="s">
        <v>188</v>
      </c>
      <c r="G265" t="s">
        <v>478</v>
      </c>
      <c r="H265" t="s">
        <v>476</v>
      </c>
    </row>
    <row r="266" spans="1:8" x14ac:dyDescent="0.35">
      <c r="A266" t="s">
        <v>620</v>
      </c>
      <c r="B266" t="s">
        <v>621</v>
      </c>
      <c r="C266" t="s">
        <v>14</v>
      </c>
      <c r="D266" t="s">
        <v>9</v>
      </c>
      <c r="E266" t="s">
        <v>10</v>
      </c>
      <c r="F266" t="s">
        <v>188</v>
      </c>
      <c r="G266" t="s">
        <v>478</v>
      </c>
      <c r="H266" t="s">
        <v>476</v>
      </c>
    </row>
    <row r="267" spans="1:8" x14ac:dyDescent="0.35">
      <c r="A267" t="s">
        <v>622</v>
      </c>
      <c r="B267" t="s">
        <v>623</v>
      </c>
      <c r="C267" t="s">
        <v>14</v>
      </c>
      <c r="D267" t="s">
        <v>9</v>
      </c>
      <c r="E267" t="s">
        <v>10</v>
      </c>
      <c r="F267" t="s">
        <v>188</v>
      </c>
      <c r="G267" t="s">
        <v>478</v>
      </c>
      <c r="H267" t="s">
        <v>476</v>
      </c>
    </row>
    <row r="268" spans="1:8" x14ac:dyDescent="0.35">
      <c r="A268" t="s">
        <v>624</v>
      </c>
      <c r="B268" t="s">
        <v>625</v>
      </c>
      <c r="C268" t="s">
        <v>14</v>
      </c>
      <c r="D268" t="s">
        <v>9</v>
      </c>
      <c r="E268" t="s">
        <v>10</v>
      </c>
      <c r="F268" t="s">
        <v>188</v>
      </c>
      <c r="G268" t="s">
        <v>478</v>
      </c>
      <c r="H268" t="s">
        <v>476</v>
      </c>
    </row>
    <row r="269" spans="1:8" x14ac:dyDescent="0.35">
      <c r="A269" t="s">
        <v>626</v>
      </c>
      <c r="B269" t="s">
        <v>627</v>
      </c>
      <c r="C269" t="s">
        <v>14</v>
      </c>
      <c r="D269" t="s">
        <v>9</v>
      </c>
      <c r="E269" t="s">
        <v>10</v>
      </c>
      <c r="F269" t="s">
        <v>188</v>
      </c>
      <c r="G269" t="s">
        <v>478</v>
      </c>
      <c r="H269" t="s">
        <v>476</v>
      </c>
    </row>
    <row r="270" spans="1:8" x14ac:dyDescent="0.35">
      <c r="A270" t="s">
        <v>628</v>
      </c>
      <c r="B270" t="s">
        <v>629</v>
      </c>
      <c r="C270" t="s">
        <v>14</v>
      </c>
      <c r="D270" t="s">
        <v>9</v>
      </c>
      <c r="E270" t="s">
        <v>10</v>
      </c>
      <c r="F270" t="s">
        <v>188</v>
      </c>
      <c r="G270" t="s">
        <v>478</v>
      </c>
      <c r="H270" t="s">
        <v>476</v>
      </c>
    </row>
    <row r="271" spans="1:8" x14ac:dyDescent="0.35">
      <c r="A271" t="s">
        <v>630</v>
      </c>
      <c r="B271" t="s">
        <v>631</v>
      </c>
      <c r="C271" t="s">
        <v>14</v>
      </c>
      <c r="D271" t="s">
        <v>9</v>
      </c>
      <c r="E271" t="s">
        <v>10</v>
      </c>
      <c r="F271" t="s">
        <v>188</v>
      </c>
      <c r="G271" t="s">
        <v>478</v>
      </c>
      <c r="H271" t="s">
        <v>476</v>
      </c>
    </row>
    <row r="272" spans="1:8" x14ac:dyDescent="0.35">
      <c r="A272" t="s">
        <v>490</v>
      </c>
      <c r="B272" t="s">
        <v>621</v>
      </c>
      <c r="C272" t="s">
        <v>14</v>
      </c>
      <c r="D272" t="s">
        <v>9</v>
      </c>
      <c r="E272" t="s">
        <v>2</v>
      </c>
      <c r="F272" t="s">
        <v>188</v>
      </c>
      <c r="G272" t="s">
        <v>478</v>
      </c>
      <c r="H272" t="s">
        <v>476</v>
      </c>
    </row>
    <row r="273" spans="1:8" x14ac:dyDescent="0.35">
      <c r="A273" t="s">
        <v>632</v>
      </c>
      <c r="B273" t="s">
        <v>633</v>
      </c>
      <c r="C273" t="s">
        <v>15</v>
      </c>
      <c r="D273" t="s">
        <v>9</v>
      </c>
      <c r="E273" t="s">
        <v>10</v>
      </c>
      <c r="F273" t="s">
        <v>188</v>
      </c>
      <c r="G273" t="s">
        <v>478</v>
      </c>
      <c r="H273" t="s">
        <v>476</v>
      </c>
    </row>
    <row r="274" spans="1:8" x14ac:dyDescent="0.35">
      <c r="A274" t="s">
        <v>634</v>
      </c>
      <c r="B274" t="s">
        <v>635</v>
      </c>
      <c r="C274" t="s">
        <v>16</v>
      </c>
      <c r="D274" t="s">
        <v>9</v>
      </c>
      <c r="E274" t="s">
        <v>10</v>
      </c>
      <c r="F274" t="s">
        <v>188</v>
      </c>
      <c r="G274" t="s">
        <v>478</v>
      </c>
      <c r="H274" t="s">
        <v>476</v>
      </c>
    </row>
    <row r="275" spans="1:8" x14ac:dyDescent="0.35">
      <c r="A275" t="s">
        <v>636</v>
      </c>
      <c r="B275" t="s">
        <v>637</v>
      </c>
      <c r="C275" t="s">
        <v>16</v>
      </c>
      <c r="D275" t="s">
        <v>9</v>
      </c>
      <c r="E275" t="s">
        <v>10</v>
      </c>
      <c r="F275" t="s">
        <v>188</v>
      </c>
      <c r="G275" t="s">
        <v>478</v>
      </c>
      <c r="H275" t="s">
        <v>476</v>
      </c>
    </row>
    <row r="276" spans="1:8" x14ac:dyDescent="0.35">
      <c r="A276" t="s">
        <v>638</v>
      </c>
      <c r="B276" t="s">
        <v>639</v>
      </c>
      <c r="C276" t="s">
        <v>16</v>
      </c>
      <c r="D276" t="s">
        <v>9</v>
      </c>
      <c r="E276" t="s">
        <v>10</v>
      </c>
      <c r="F276" t="s">
        <v>188</v>
      </c>
      <c r="G276" t="s">
        <v>478</v>
      </c>
      <c r="H276" t="s">
        <v>476</v>
      </c>
    </row>
    <row r="277" spans="1:8" x14ac:dyDescent="0.35">
      <c r="A277" t="s">
        <v>640</v>
      </c>
      <c r="B277" t="s">
        <v>641</v>
      </c>
      <c r="C277" t="s">
        <v>16</v>
      </c>
      <c r="D277" t="s">
        <v>9</v>
      </c>
      <c r="E277" t="s">
        <v>10</v>
      </c>
      <c r="F277" t="s">
        <v>188</v>
      </c>
      <c r="G277" t="s">
        <v>478</v>
      </c>
      <c r="H277" t="s">
        <v>476</v>
      </c>
    </row>
    <row r="278" spans="1:8" x14ac:dyDescent="0.35">
      <c r="A278" t="s">
        <v>642</v>
      </c>
      <c r="B278" t="s">
        <v>643</v>
      </c>
      <c r="C278" t="s">
        <v>16</v>
      </c>
      <c r="D278" t="s">
        <v>9</v>
      </c>
      <c r="E278" t="s">
        <v>10</v>
      </c>
      <c r="F278" t="s">
        <v>188</v>
      </c>
      <c r="G278" t="s">
        <v>478</v>
      </c>
      <c r="H278" t="s">
        <v>476</v>
      </c>
    </row>
    <row r="279" spans="1:8" x14ac:dyDescent="0.35">
      <c r="A279" t="s">
        <v>644</v>
      </c>
      <c r="B279" t="s">
        <v>645</v>
      </c>
      <c r="C279" t="s">
        <v>16</v>
      </c>
      <c r="D279" t="s">
        <v>9</v>
      </c>
      <c r="E279" t="s">
        <v>10</v>
      </c>
      <c r="F279" t="s">
        <v>188</v>
      </c>
      <c r="G279" t="s">
        <v>478</v>
      </c>
      <c r="H279" t="s">
        <v>476</v>
      </c>
    </row>
    <row r="280" spans="1:8" x14ac:dyDescent="0.35">
      <c r="A280" t="s">
        <v>489</v>
      </c>
      <c r="B280" t="s">
        <v>646</v>
      </c>
      <c r="C280" t="s">
        <v>16</v>
      </c>
      <c r="D280" t="s">
        <v>9</v>
      </c>
      <c r="E280" t="s">
        <v>2</v>
      </c>
      <c r="F280" t="s">
        <v>188</v>
      </c>
      <c r="G280" t="s">
        <v>478</v>
      </c>
      <c r="H280" t="s">
        <v>476</v>
      </c>
    </row>
    <row r="281" spans="1:8" x14ac:dyDescent="0.35">
      <c r="A281" t="s">
        <v>647</v>
      </c>
      <c r="B281" t="s">
        <v>648</v>
      </c>
      <c r="C281" t="s">
        <v>16</v>
      </c>
      <c r="D281" t="s">
        <v>9</v>
      </c>
      <c r="E281" t="s">
        <v>10</v>
      </c>
      <c r="F281" t="s">
        <v>188</v>
      </c>
      <c r="G281" t="s">
        <v>478</v>
      </c>
      <c r="H281" t="s">
        <v>476</v>
      </c>
    </row>
    <row r="282" spans="1:8" x14ac:dyDescent="0.35">
      <c r="A282" t="s">
        <v>649</v>
      </c>
      <c r="B282" t="s">
        <v>650</v>
      </c>
      <c r="C282" t="s">
        <v>16</v>
      </c>
      <c r="D282" t="s">
        <v>9</v>
      </c>
      <c r="E282" t="s">
        <v>10</v>
      </c>
      <c r="F282" t="s">
        <v>188</v>
      </c>
      <c r="G282" t="s">
        <v>478</v>
      </c>
      <c r="H282" t="s">
        <v>476</v>
      </c>
    </row>
    <row r="283" spans="1:8" x14ac:dyDescent="0.35">
      <c r="A283" t="s">
        <v>651</v>
      </c>
      <c r="B283" t="s">
        <v>652</v>
      </c>
      <c r="C283" t="s">
        <v>16</v>
      </c>
      <c r="D283" t="s">
        <v>9</v>
      </c>
      <c r="E283" t="s">
        <v>10</v>
      </c>
      <c r="F283" t="s">
        <v>188</v>
      </c>
      <c r="G283" t="s">
        <v>478</v>
      </c>
      <c r="H283" t="s">
        <v>476</v>
      </c>
    </row>
    <row r="284" spans="1:8" x14ac:dyDescent="0.35">
      <c r="A284" t="s">
        <v>497</v>
      </c>
      <c r="B284" t="s">
        <v>653</v>
      </c>
      <c r="C284" t="s">
        <v>16</v>
      </c>
      <c r="D284" t="s">
        <v>9</v>
      </c>
      <c r="E284" t="s">
        <v>2</v>
      </c>
      <c r="F284" t="s">
        <v>188</v>
      </c>
      <c r="G284" t="s">
        <v>478</v>
      </c>
      <c r="H284" t="s">
        <v>476</v>
      </c>
    </row>
    <row r="285" spans="1:8" x14ac:dyDescent="0.35">
      <c r="A285" t="s">
        <v>493</v>
      </c>
      <c r="B285" t="s">
        <v>654</v>
      </c>
      <c r="C285" t="s">
        <v>16</v>
      </c>
      <c r="D285" t="s">
        <v>9</v>
      </c>
      <c r="E285" t="s">
        <v>2</v>
      </c>
      <c r="F285" t="s">
        <v>188</v>
      </c>
      <c r="G285" t="s">
        <v>478</v>
      </c>
      <c r="H285" t="s">
        <v>476</v>
      </c>
    </row>
    <row r="286" spans="1:8" x14ac:dyDescent="0.35">
      <c r="A286" t="s">
        <v>655</v>
      </c>
      <c r="B286" t="s">
        <v>656</v>
      </c>
      <c r="C286" t="s">
        <v>16</v>
      </c>
      <c r="D286" t="s">
        <v>9</v>
      </c>
      <c r="E286" t="s">
        <v>10</v>
      </c>
      <c r="F286" t="s">
        <v>188</v>
      </c>
      <c r="G286" t="s">
        <v>478</v>
      </c>
      <c r="H286" t="s">
        <v>476</v>
      </c>
    </row>
    <row r="287" spans="1:8" x14ac:dyDescent="0.35">
      <c r="A287" t="s">
        <v>657</v>
      </c>
      <c r="B287" t="s">
        <v>11</v>
      </c>
      <c r="C287" t="s">
        <v>16</v>
      </c>
      <c r="D287" t="s">
        <v>9</v>
      </c>
      <c r="E287" t="s">
        <v>10</v>
      </c>
      <c r="F287" t="s">
        <v>188</v>
      </c>
      <c r="G287" t="s">
        <v>478</v>
      </c>
      <c r="H287" t="s">
        <v>476</v>
      </c>
    </row>
    <row r="288" spans="1:8" x14ac:dyDescent="0.35">
      <c r="A288" t="s">
        <v>658</v>
      </c>
      <c r="B288" t="s">
        <v>653</v>
      </c>
      <c r="C288" t="s">
        <v>16</v>
      </c>
      <c r="D288" t="s">
        <v>9</v>
      </c>
      <c r="E288" t="s">
        <v>10</v>
      </c>
      <c r="F288" t="s">
        <v>188</v>
      </c>
      <c r="G288" t="s">
        <v>478</v>
      </c>
      <c r="H288" t="s">
        <v>476</v>
      </c>
    </row>
    <row r="289" spans="1:8" x14ac:dyDescent="0.35">
      <c r="A289" t="s">
        <v>659</v>
      </c>
      <c r="B289" t="s">
        <v>646</v>
      </c>
      <c r="C289" t="s">
        <v>16</v>
      </c>
      <c r="D289" t="s">
        <v>9</v>
      </c>
      <c r="E289" t="s">
        <v>10</v>
      </c>
      <c r="F289" t="s">
        <v>188</v>
      </c>
      <c r="G289" t="s">
        <v>478</v>
      </c>
      <c r="H289" t="s">
        <v>476</v>
      </c>
    </row>
    <row r="290" spans="1:8" x14ac:dyDescent="0.35">
      <c r="A290" t="s">
        <v>660</v>
      </c>
      <c r="B290" t="s">
        <v>654</v>
      </c>
      <c r="C290" t="s">
        <v>16</v>
      </c>
      <c r="D290" t="s">
        <v>9</v>
      </c>
      <c r="E290" t="s">
        <v>10</v>
      </c>
      <c r="F290" t="s">
        <v>188</v>
      </c>
      <c r="G290" t="s">
        <v>478</v>
      </c>
      <c r="H290" t="s">
        <v>476</v>
      </c>
    </row>
    <row r="291" spans="1:8" x14ac:dyDescent="0.35">
      <c r="A291" t="s">
        <v>661</v>
      </c>
      <c r="B291" t="s">
        <v>662</v>
      </c>
      <c r="C291" t="s">
        <v>16</v>
      </c>
      <c r="D291" t="s">
        <v>9</v>
      </c>
      <c r="E291" t="s">
        <v>10</v>
      </c>
      <c r="F291" t="s">
        <v>188</v>
      </c>
      <c r="G291" t="s">
        <v>478</v>
      </c>
      <c r="H291" t="s">
        <v>476</v>
      </c>
    </row>
    <row r="292" spans="1:8" x14ac:dyDescent="0.35">
      <c r="A292" t="s">
        <v>492</v>
      </c>
      <c r="B292" t="s">
        <v>637</v>
      </c>
      <c r="C292" t="s">
        <v>16</v>
      </c>
      <c r="D292" t="s">
        <v>9</v>
      </c>
      <c r="E292" t="s">
        <v>2</v>
      </c>
      <c r="F292" t="s">
        <v>188</v>
      </c>
      <c r="G292" t="s">
        <v>478</v>
      </c>
      <c r="H292" t="s">
        <v>476</v>
      </c>
    </row>
    <row r="293" spans="1:8" x14ac:dyDescent="0.35">
      <c r="A293" t="s">
        <v>495</v>
      </c>
      <c r="B293" t="s">
        <v>645</v>
      </c>
      <c r="C293" t="s">
        <v>16</v>
      </c>
      <c r="D293" t="s">
        <v>9</v>
      </c>
      <c r="E293" t="s">
        <v>2</v>
      </c>
      <c r="F293" t="s">
        <v>188</v>
      </c>
      <c r="G293" t="s">
        <v>478</v>
      </c>
      <c r="H293" t="s">
        <v>476</v>
      </c>
    </row>
    <row r="294" spans="1:8" x14ac:dyDescent="0.35">
      <c r="A294" t="s">
        <v>487</v>
      </c>
      <c r="B294" t="s">
        <v>663</v>
      </c>
      <c r="C294" t="s">
        <v>16</v>
      </c>
      <c r="D294" t="s">
        <v>9</v>
      </c>
      <c r="E294" t="s">
        <v>2</v>
      </c>
      <c r="F294" t="s">
        <v>188</v>
      </c>
      <c r="G294" t="s">
        <v>478</v>
      </c>
      <c r="H294" t="s">
        <v>476</v>
      </c>
    </row>
    <row r="295" spans="1:8" x14ac:dyDescent="0.35">
      <c r="A295" t="s">
        <v>488</v>
      </c>
      <c r="B295" t="s">
        <v>664</v>
      </c>
      <c r="C295" t="s">
        <v>16</v>
      </c>
      <c r="D295" t="s">
        <v>9</v>
      </c>
      <c r="E295" t="s">
        <v>2</v>
      </c>
      <c r="F295" t="s">
        <v>188</v>
      </c>
      <c r="G295" t="s">
        <v>478</v>
      </c>
      <c r="H295" t="s">
        <v>476</v>
      </c>
    </row>
    <row r="296" spans="1:8" x14ac:dyDescent="0.35">
      <c r="A296" t="s">
        <v>665</v>
      </c>
      <c r="B296" t="s">
        <v>666</v>
      </c>
      <c r="C296" t="s">
        <v>16</v>
      </c>
      <c r="D296" t="s">
        <v>9</v>
      </c>
      <c r="E296" t="s">
        <v>10</v>
      </c>
      <c r="F296" t="s">
        <v>188</v>
      </c>
      <c r="G296" t="s">
        <v>478</v>
      </c>
      <c r="H296" t="s">
        <v>476</v>
      </c>
    </row>
    <row r="297" spans="1:8" x14ac:dyDescent="0.35">
      <c r="A297" t="s">
        <v>667</v>
      </c>
      <c r="B297" t="s">
        <v>664</v>
      </c>
      <c r="C297" t="s">
        <v>16</v>
      </c>
      <c r="D297" t="s">
        <v>9</v>
      </c>
      <c r="E297" t="s">
        <v>10</v>
      </c>
      <c r="F297" t="s">
        <v>188</v>
      </c>
      <c r="G297" t="s">
        <v>478</v>
      </c>
      <c r="H297" t="s">
        <v>476</v>
      </c>
    </row>
    <row r="298" spans="1:8" x14ac:dyDescent="0.35">
      <c r="A298" t="s">
        <v>494</v>
      </c>
      <c r="B298" t="s">
        <v>666</v>
      </c>
      <c r="C298" t="s">
        <v>16</v>
      </c>
      <c r="D298" t="s">
        <v>9</v>
      </c>
      <c r="E298" t="s">
        <v>2</v>
      </c>
      <c r="F298" t="s">
        <v>188</v>
      </c>
      <c r="G298" t="s">
        <v>478</v>
      </c>
      <c r="H298" t="s">
        <v>476</v>
      </c>
    </row>
    <row r="299" spans="1:8" x14ac:dyDescent="0.35">
      <c r="A299" t="s">
        <v>491</v>
      </c>
      <c r="B299" t="s">
        <v>11</v>
      </c>
      <c r="C299" t="s">
        <v>16</v>
      </c>
      <c r="D299" t="s">
        <v>9</v>
      </c>
      <c r="E299" t="s">
        <v>2</v>
      </c>
      <c r="F299" t="s">
        <v>188</v>
      </c>
      <c r="G299" t="s">
        <v>478</v>
      </c>
      <c r="H299" t="s">
        <v>476</v>
      </c>
    </row>
    <row r="300" spans="1:8" x14ac:dyDescent="0.35">
      <c r="A300" t="s">
        <v>668</v>
      </c>
      <c r="B300" t="s">
        <v>669</v>
      </c>
      <c r="C300" t="s">
        <v>17</v>
      </c>
      <c r="D300" t="s">
        <v>9</v>
      </c>
      <c r="E300" t="s">
        <v>10</v>
      </c>
      <c r="F300" t="s">
        <v>188</v>
      </c>
      <c r="G300" t="s">
        <v>478</v>
      </c>
      <c r="H300" t="s">
        <v>476</v>
      </c>
    </row>
    <row r="301" spans="1:8" x14ac:dyDescent="0.35">
      <c r="A301" t="s">
        <v>670</v>
      </c>
      <c r="B301" t="s">
        <v>671</v>
      </c>
      <c r="C301" t="s">
        <v>17</v>
      </c>
      <c r="D301" t="s">
        <v>9</v>
      </c>
      <c r="E301" t="s">
        <v>10</v>
      </c>
      <c r="F301" t="s">
        <v>188</v>
      </c>
      <c r="G301" t="s">
        <v>478</v>
      </c>
      <c r="H301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1</xdr:row>
                <xdr:rowOff>69850</xdr:rowOff>
              </from>
              <to>
                <xdr:col>11</xdr:col>
                <xdr:colOff>107950</xdr:colOff>
                <xdr:row>3</xdr:row>
                <xdr:rowOff>152400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H11" sqref="H11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2</v>
      </c>
      <c r="B1" s="63" t="s">
        <v>198</v>
      </c>
      <c r="C1" s="63">
        <v>4</v>
      </c>
      <c r="G1" s="196" t="s">
        <v>417</v>
      </c>
      <c r="H1" s="196"/>
      <c r="I1" s="196"/>
    </row>
    <row r="2" spans="1:15" ht="15" thickBot="1" x14ac:dyDescent="0.4">
      <c r="A2" s="18" t="s">
        <v>164</v>
      </c>
      <c r="B2" s="19" t="s">
        <v>39</v>
      </c>
      <c r="C2" s="20" t="s">
        <v>165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2</v>
      </c>
      <c r="C3" t="s">
        <v>166</v>
      </c>
      <c r="G3" s="17">
        <v>0</v>
      </c>
      <c r="H3" s="17">
        <v>8</v>
      </c>
      <c r="I3" s="17" t="s">
        <v>174</v>
      </c>
    </row>
    <row r="4" spans="1:15" ht="18" thickBot="1" x14ac:dyDescent="0.4">
      <c r="A4" s="60">
        <v>2</v>
      </c>
      <c r="B4">
        <v>3</v>
      </c>
      <c r="C4" t="s">
        <v>167</v>
      </c>
      <c r="G4" s="17">
        <v>9</v>
      </c>
      <c r="H4" s="17">
        <v>20</v>
      </c>
      <c r="I4" s="17" t="s">
        <v>175</v>
      </c>
    </row>
    <row r="5" spans="1:15" ht="18" thickBot="1" x14ac:dyDescent="0.4">
      <c r="A5" s="60">
        <v>3</v>
      </c>
      <c r="B5">
        <v>3</v>
      </c>
      <c r="C5" t="s">
        <v>169</v>
      </c>
      <c r="G5" s="17">
        <v>21</v>
      </c>
      <c r="H5" s="17">
        <v>30</v>
      </c>
      <c r="I5" s="17" t="s">
        <v>176</v>
      </c>
      <c r="N5" s="68"/>
      <c r="O5" s="68"/>
    </row>
    <row r="6" spans="1:15" ht="18" thickBot="1" x14ac:dyDescent="0.4">
      <c r="A6" s="60">
        <v>4</v>
      </c>
      <c r="B6">
        <v>1</v>
      </c>
      <c r="C6" t="s">
        <v>168</v>
      </c>
      <c r="G6" s="17">
        <v>31</v>
      </c>
      <c r="H6" s="17">
        <v>40</v>
      </c>
      <c r="I6" s="17" t="s">
        <v>177</v>
      </c>
      <c r="N6" s="68"/>
      <c r="O6" s="68"/>
    </row>
    <row r="7" spans="1:15" ht="18" thickBot="1" x14ac:dyDescent="0.4">
      <c r="A7" s="60">
        <v>5</v>
      </c>
      <c r="B7">
        <v>2</v>
      </c>
      <c r="C7" t="s">
        <v>167</v>
      </c>
      <c r="N7" s="68"/>
      <c r="O7" s="68"/>
    </row>
    <row r="8" spans="1:15" ht="18" thickBot="1" x14ac:dyDescent="0.4">
      <c r="A8" s="60">
        <v>6</v>
      </c>
      <c r="B8">
        <v>1</v>
      </c>
      <c r="C8" t="s">
        <v>169</v>
      </c>
      <c r="N8" s="69"/>
      <c r="O8" s="70"/>
    </row>
    <row r="9" spans="1:15" ht="18" thickBot="1" x14ac:dyDescent="0.4">
      <c r="A9" s="60">
        <v>7</v>
      </c>
      <c r="B9">
        <v>3</v>
      </c>
      <c r="C9" t="s">
        <v>169</v>
      </c>
      <c r="G9" s="195"/>
      <c r="H9" s="195"/>
    </row>
    <row r="10" spans="1:15" ht="18" thickBot="1" x14ac:dyDescent="0.4">
      <c r="A10" s="60">
        <v>8</v>
      </c>
      <c r="B10">
        <v>2</v>
      </c>
      <c r="C10" t="s">
        <v>167</v>
      </c>
    </row>
    <row r="11" spans="1:15" ht="18" thickBot="1" x14ac:dyDescent="0.4">
      <c r="A11" s="60">
        <v>9</v>
      </c>
      <c r="B11">
        <v>3</v>
      </c>
      <c r="C11" t="s">
        <v>167</v>
      </c>
    </row>
    <row r="12" spans="1:15" ht="18" thickBot="1" x14ac:dyDescent="0.4">
      <c r="A12" s="60">
        <v>10</v>
      </c>
      <c r="B12">
        <v>2</v>
      </c>
      <c r="C12" t="s">
        <v>167</v>
      </c>
    </row>
    <row r="13" spans="1:15" ht="18" thickBot="1" x14ac:dyDescent="0.4">
      <c r="A13" s="60">
        <v>11</v>
      </c>
      <c r="B13">
        <v>3</v>
      </c>
      <c r="C13" t="s">
        <v>169</v>
      </c>
    </row>
    <row r="14" spans="1:15" ht="18" thickBot="1" x14ac:dyDescent="0.4">
      <c r="A14" s="60">
        <v>12</v>
      </c>
      <c r="B14">
        <v>2</v>
      </c>
      <c r="C14" t="s">
        <v>167</v>
      </c>
    </row>
    <row r="15" spans="1:15" ht="18" thickBot="1" x14ac:dyDescent="0.4">
      <c r="A15" s="60">
        <v>13</v>
      </c>
      <c r="B15">
        <v>2</v>
      </c>
      <c r="C15" t="s">
        <v>169</v>
      </c>
    </row>
    <row r="16" spans="1:15" ht="18" thickBot="1" x14ac:dyDescent="0.4">
      <c r="A16" s="60">
        <v>14</v>
      </c>
      <c r="B16">
        <v>2</v>
      </c>
      <c r="C16" t="s">
        <v>168</v>
      </c>
    </row>
    <row r="17" spans="1:3" ht="18" thickBot="1" x14ac:dyDescent="0.4">
      <c r="A17" s="60">
        <v>15</v>
      </c>
      <c r="B17">
        <v>2</v>
      </c>
      <c r="C17" t="s">
        <v>166</v>
      </c>
    </row>
    <row r="18" spans="1:3" ht="18" thickBot="1" x14ac:dyDescent="0.4">
      <c r="A18" s="60">
        <v>16</v>
      </c>
      <c r="B18">
        <v>1</v>
      </c>
      <c r="C18" t="s">
        <v>169</v>
      </c>
    </row>
    <row r="19" spans="1:3" ht="18" thickBot="1" x14ac:dyDescent="0.4">
      <c r="A19" s="60">
        <v>17</v>
      </c>
      <c r="B19">
        <v>1</v>
      </c>
      <c r="C19" t="s">
        <v>166</v>
      </c>
    </row>
    <row r="20" spans="1:3" ht="18" thickBot="1" x14ac:dyDescent="0.4">
      <c r="A20" s="60">
        <v>18</v>
      </c>
      <c r="B20">
        <v>3</v>
      </c>
      <c r="C20" t="s">
        <v>166</v>
      </c>
    </row>
    <row r="21" spans="1:3" ht="18" thickBot="1" x14ac:dyDescent="0.4">
      <c r="A21" s="60">
        <v>19</v>
      </c>
      <c r="B21">
        <v>1</v>
      </c>
      <c r="C21" t="s">
        <v>166</v>
      </c>
    </row>
    <row r="22" spans="1:3" ht="18" thickBot="1" x14ac:dyDescent="0.4">
      <c r="A22" s="61">
        <v>20</v>
      </c>
      <c r="B22">
        <v>1</v>
      </c>
      <c r="C22" t="s">
        <v>168</v>
      </c>
    </row>
    <row r="23" spans="1:3" ht="17.5" x14ac:dyDescent="0.35">
      <c r="A23" s="61" t="s">
        <v>474</v>
      </c>
      <c r="B23" s="62">
        <f>SUBTOTAL(109,Tabla101[NIVEL])</f>
        <v>40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2024-04-05T00:22:51Z</dcterms:modified>
</cp:coreProperties>
</file>