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A57C6801-3667-4BB7-BF52-9FE99FDEA219}" xr6:coauthVersionLast="47" xr6:coauthVersionMax="47" xr10:uidLastSave="{00000000-0000-0000-0000-000000000000}"/>
  <bookViews>
    <workbookView xWindow="-108" yWindow="-108" windowWidth="23256" windowHeight="12576" tabRatio="844" activeTab="1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51" i="32" l="1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<sst xmlns="http://schemas.openxmlformats.org/spreadsheetml/2006/main" count="3423" uniqueCount="671">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</sst>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21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21</xdr:row>
          <xdr:rowOff>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411480</xdr:colOff>
          <xdr:row>21</xdr:row>
          <xdr:rowOff>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21</xdr:row>
          <xdr:rowOff>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21</xdr:row>
          <xdr:rowOff>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21</xdr:row>
          <xdr:rowOff>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21</xdr:row>
          <xdr:rowOff>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21</xdr:row>
          <xdr:rowOff>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21</xdr:row>
          <xdr:rowOff>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21</xdr:row>
          <xdr:rowOff>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21</xdr:row>
          <xdr:rowOff>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99060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350520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30480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152400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220980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556260</xdr:colOff>
          <xdr:row>6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99060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175260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533400</xdr:colOff>
          <xdr:row>11</xdr:row>
          <xdr:rowOff>114300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533400</xdr:colOff>
          <xdr:row>17</xdr:row>
          <xdr:rowOff>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533400</xdr:colOff>
          <xdr:row>6</xdr:row>
          <xdr:rowOff>38100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38100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99060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533400</xdr:colOff>
          <xdr:row>6</xdr:row>
          <xdr:rowOff>60960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533400</xdr:colOff>
          <xdr:row>11</xdr:row>
          <xdr:rowOff>106680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533400</xdr:colOff>
          <xdr:row>16</xdr:row>
          <xdr:rowOff>175260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106680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17</xdr:row>
          <xdr:rowOff>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60960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106680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175260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137160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213360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137160</xdr:colOff>
          <xdr:row>303</xdr:row>
          <xdr:rowOff>106680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5" totalsRowDxfId="2"/>
    <tableColumn id="2" xr3:uid="{472B0C2B-9DF5-45E6-87EF-CB7125F4566D}" name="NIVEL" totalsRowFunction="sum" dataDxfId="4" totalsRowDxfId="1"/>
    <tableColumn id="3" xr3:uid="{F2D808A2-03FB-4F85-90C3-9D87CC10046B}" name="CLAVE" totalsRowFunction="count" dataDxfId="3" totalsRowDxfId="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7" tableBorderDxfId="16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15"/>
    <tableColumn id="2" xr3:uid="{FDC3B2E5-DE0A-45B8-A11B-4FBD398AEFF8}" name="descripcion" dataDxfId="14"/>
    <tableColumn id="3" xr3:uid="{53522299-5B0B-410D-974D-DC0E02FF099C}" name="DISTRITO" dataDxfId="13"/>
    <tableColumn id="4" xr3:uid="{D6D51539-9191-4CC4-9D60-464AC0A11FCE}" name="UGEL" dataDxfId="12"/>
    <tableColumn id="5" xr3:uid="{BA3F1DAD-AE60-4E9E-8DA5-BF9EDABBCA62}" name="NIVEL" dataDxfId="11"/>
    <tableColumn id="7" xr3:uid="{DADF33DD-8307-4CAA-A199-B31A399227A4}" name="UGEL2" dataDxfId="10"/>
    <tableColumn id="13" xr3:uid="{384D9710-CD34-409B-95C7-A689EFBABADB}" name="ZONA" dataDxfId="9"/>
    <tableColumn id="14" xr3:uid="{EF1757D7-5987-443D-9CBD-FDADF5510349}" name="GESTION" dataDxfId="8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7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6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3" sqref="B3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Ciencia y Tecnología</v>
      </c>
      <c r="G8" s="110"/>
      <c r="H8" s="110"/>
      <c r="J8" s="50" t="s">
        <v>3</v>
      </c>
      <c r="K8" s="53">
        <f>Matriz!$C$1</f>
        <v>6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E3" sqref="E3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196</v>
      </c>
      <c r="C1" s="63">
        <v>6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168</v>
      </c>
      <c r="G3" s="17">
        <v>0</v>
      </c>
      <c r="H3" s="17">
        <v>5</v>
      </c>
      <c r="I3" s="17" t="s">
        <v>173</v>
      </c>
    </row>
    <row r="4" spans="1:15" ht="19.8" thickBot="1" x14ac:dyDescent="0.35">
      <c r="A4" s="60">
        <v>2</v>
      </c>
      <c r="B4" s="36">
        <v>1</v>
      </c>
      <c r="C4" s="36" t="s">
        <v>167</v>
      </c>
      <c r="G4" s="17">
        <f>H3+1</f>
        <v>6</v>
      </c>
      <c r="H4" s="17">
        <v>10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168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167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1</v>
      </c>
      <c r="C7" s="36" t="s">
        <v>167</v>
      </c>
      <c r="N7" s="68"/>
      <c r="O7" s="68"/>
    </row>
    <row r="8" spans="1:15" ht="19.8" thickBot="1" x14ac:dyDescent="0.35">
      <c r="A8" s="60">
        <v>6</v>
      </c>
      <c r="B8" s="36">
        <v>1</v>
      </c>
      <c r="C8" s="36" t="s">
        <v>167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167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167</v>
      </c>
    </row>
    <row r="11" spans="1:15" ht="19.8" thickBot="1" x14ac:dyDescent="0.35">
      <c r="A11" s="60">
        <v>9</v>
      </c>
      <c r="B11" s="36">
        <v>2</v>
      </c>
      <c r="C11" s="36" t="s">
        <v>168</v>
      </c>
    </row>
    <row r="12" spans="1:15" ht="19.8" thickBot="1" x14ac:dyDescent="0.35">
      <c r="A12" s="60">
        <v>10</v>
      </c>
      <c r="B12" s="36">
        <v>2</v>
      </c>
      <c r="C12" s="36" t="s">
        <v>167</v>
      </c>
    </row>
    <row r="13" spans="1:15" ht="19.8" thickBot="1" x14ac:dyDescent="0.35">
      <c r="A13" s="60">
        <v>11</v>
      </c>
      <c r="B13" s="36">
        <v>2</v>
      </c>
      <c r="C13" s="36" t="s">
        <v>167</v>
      </c>
    </row>
    <row r="14" spans="1:15" ht="19.8" thickBot="1" x14ac:dyDescent="0.35">
      <c r="A14" s="60">
        <v>12</v>
      </c>
      <c r="B14" s="36">
        <v>2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168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167</v>
      </c>
    </row>
    <row r="18" spans="1:3" ht="19.8" thickBot="1" x14ac:dyDescent="0.35">
      <c r="A18" s="60">
        <v>16</v>
      </c>
      <c r="B18" s="36">
        <v>2</v>
      </c>
      <c r="C18" s="36" t="s">
        <v>167</v>
      </c>
    </row>
    <row r="19" spans="1:3" ht="19.8" thickBot="1" x14ac:dyDescent="0.35">
      <c r="A19" s="60">
        <v>17</v>
      </c>
      <c r="B19" s="36">
        <v>2</v>
      </c>
      <c r="C19" s="36" t="s">
        <v>167</v>
      </c>
    </row>
    <row r="20" spans="1:3" ht="19.8" thickBot="1" x14ac:dyDescent="0.35">
      <c r="A20" s="60">
        <v>18</v>
      </c>
      <c r="B20" s="36">
        <v>2</v>
      </c>
      <c r="C20" s="36" t="s">
        <v>167</v>
      </c>
    </row>
    <row r="21" spans="1:3" ht="19.8" thickBot="1" x14ac:dyDescent="0.35">
      <c r="A21" s="60">
        <v>19</v>
      </c>
      <c r="B21" s="36">
        <v>2</v>
      </c>
      <c r="C21" s="36" t="s">
        <v>167</v>
      </c>
    </row>
    <row r="22" spans="1:3" ht="19.8" thickBot="1" x14ac:dyDescent="0.35">
      <c r="A22" s="61">
        <v>20</v>
      </c>
      <c r="B22" s="36">
        <v>2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36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30" ht="14.55" customHeight="1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30" ht="23.55" customHeight="1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RespA!G7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36</v>
      </c>
      <c r="U7" s="121"/>
      <c r="V7" s="121"/>
      <c r="W7" s="128" t="e">
        <f>VLOOKUP(D5,Data!$A$2:$F$201,3,FALSE)</f>
        <v>#N/A</v>
      </c>
      <c r="X7" s="128"/>
      <c r="Y7" s="128"/>
      <c r="Z7" s="128"/>
      <c r="AB7" s="80"/>
    </row>
    <row r="8" spans="2:30" ht="14.55" customHeight="1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 t="s">
        <v>185</v>
      </c>
      <c r="U9" s="121"/>
      <c r="V9" s="121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4" t="s">
        <v>158</v>
      </c>
      <c r="D13" s="136" t="s">
        <v>192</v>
      </c>
      <c r="E13" s="137"/>
      <c r="F13" s="137"/>
      <c r="G13" s="137"/>
      <c r="H13" s="137"/>
      <c r="I13" s="137"/>
      <c r="M13" s="143" t="s">
        <v>192</v>
      </c>
      <c r="N13" s="144"/>
      <c r="O13" s="144"/>
    </row>
    <row r="14" spans="2:30" x14ac:dyDescent="0.3">
      <c r="C14" s="124"/>
      <c r="D14" s="57" t="s">
        <v>407</v>
      </c>
      <c r="E14" s="125" t="s">
        <v>408</v>
      </c>
      <c r="F14" s="126"/>
      <c r="G14" s="125" t="s">
        <v>409</v>
      </c>
      <c r="H14" s="142"/>
      <c r="I14" s="142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4"/>
      <c r="D15" s="76" t="str">
        <f>Matriz!$I$3</f>
        <v>Previo Inicio</v>
      </c>
      <c r="E15" s="127">
        <f>GrafA!D14</f>
        <v>0</v>
      </c>
      <c r="F15" s="127"/>
      <c r="G15" s="135" t="str">
        <f>IFERROR(GrafA!E14,"")</f>
        <v/>
      </c>
      <c r="H15" s="135"/>
      <c r="I15" s="135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4"/>
      <c r="D16" s="77" t="str">
        <f>Matriz!$I$4</f>
        <v>Inicio</v>
      </c>
      <c r="E16" s="127">
        <f>GrafA!D15</f>
        <v>0</v>
      </c>
      <c r="F16" s="127"/>
      <c r="G16" s="135" t="str">
        <f>IFERROR(GrafA!E15,"")</f>
        <v/>
      </c>
      <c r="H16" s="135"/>
      <c r="I16" s="135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4"/>
      <c r="D17" s="78" t="str">
        <f>Matriz!$I$5</f>
        <v>Proceso</v>
      </c>
      <c r="E17" s="127">
        <f>GrafA!D16</f>
        <v>0</v>
      </c>
      <c r="F17" s="127"/>
      <c r="G17" s="135" t="str">
        <f>IFERROR(GrafA!E16,"")</f>
        <v/>
      </c>
      <c r="H17" s="135"/>
      <c r="I17" s="135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4"/>
      <c r="D18" s="79" t="str">
        <f>IF(Matriz!$I$6=0,"",Matriz!$I$6)</f>
        <v>Satisfactorio</v>
      </c>
      <c r="E18" s="127">
        <f>GrafA!D17</f>
        <v>0</v>
      </c>
      <c r="F18" s="127"/>
      <c r="G18" s="135" t="str">
        <f>IFERROR(GrafA!E17,"")</f>
        <v/>
      </c>
      <c r="H18" s="135"/>
      <c r="I18" s="135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4"/>
      <c r="D19" s="64" t="s">
        <v>39</v>
      </c>
      <c r="E19" s="138">
        <f>SUM(E15:F18)</f>
        <v>0</v>
      </c>
      <c r="F19" s="139"/>
      <c r="G19" s="140">
        <f>SUM(G15:I18)</f>
        <v>0</v>
      </c>
      <c r="H19" s="141"/>
      <c r="I19" s="141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4" t="s">
        <v>406</v>
      </c>
      <c r="D21" s="136" t="s">
        <v>192</v>
      </c>
      <c r="E21" s="137"/>
      <c r="F21" s="137"/>
      <c r="G21" s="137"/>
      <c r="H21" s="137"/>
      <c r="I21" s="137"/>
    </row>
    <row r="22" spans="3:15" x14ac:dyDescent="0.3">
      <c r="C22" s="124"/>
      <c r="D22" s="57" t="s">
        <v>407</v>
      </c>
      <c r="E22" s="125" t="s">
        <v>408</v>
      </c>
      <c r="F22" s="126"/>
      <c r="G22" s="125" t="s">
        <v>409</v>
      </c>
      <c r="H22" s="142"/>
      <c r="I22" s="142"/>
    </row>
    <row r="23" spans="3:15" ht="21" x14ac:dyDescent="0.4">
      <c r="C23" s="124"/>
      <c r="D23" s="76" t="str">
        <f>Matriz!$I$3</f>
        <v>Previo Inicio</v>
      </c>
      <c r="E23" s="127">
        <f>GrafB!D14</f>
        <v>0</v>
      </c>
      <c r="F23" s="127"/>
      <c r="G23" s="135" t="str">
        <f>IFERROR(GrafB!E14,"")</f>
        <v/>
      </c>
      <c r="H23" s="135"/>
      <c r="I23" s="135"/>
    </row>
    <row r="24" spans="3:15" ht="21" x14ac:dyDescent="0.4">
      <c r="C24" s="124"/>
      <c r="D24" s="77" t="str">
        <f>Matriz!$I$4</f>
        <v>Inicio</v>
      </c>
      <c r="E24" s="127">
        <f>GrafB!D15</f>
        <v>0</v>
      </c>
      <c r="F24" s="127"/>
      <c r="G24" s="135" t="str">
        <f>IFERROR(GrafB!E15,"")</f>
        <v/>
      </c>
      <c r="H24" s="135"/>
      <c r="I24" s="135"/>
    </row>
    <row r="25" spans="3:15" ht="21" x14ac:dyDescent="0.4">
      <c r="C25" s="124"/>
      <c r="D25" s="78" t="str">
        <f>Matriz!$I$5</f>
        <v>Proceso</v>
      </c>
      <c r="E25" s="127">
        <f>GrafB!D16</f>
        <v>0</v>
      </c>
      <c r="F25" s="127"/>
      <c r="G25" s="135" t="str">
        <f>IFERROR(GrafB!E16,"")</f>
        <v/>
      </c>
      <c r="H25" s="135"/>
      <c r="I25" s="135"/>
    </row>
    <row r="26" spans="3:15" ht="21" x14ac:dyDescent="0.4">
      <c r="C26" s="124"/>
      <c r="D26" s="79" t="str">
        <f>IF(Matriz!$I$6=0,"",Matriz!$I$6)</f>
        <v>Satisfactorio</v>
      </c>
      <c r="E26" s="127">
        <f>GrafB!D17</f>
        <v>0</v>
      </c>
      <c r="F26" s="127"/>
      <c r="G26" s="135" t="str">
        <f>IFERROR(GrafB!E17,"")</f>
        <v/>
      </c>
      <c r="H26" s="135"/>
      <c r="I26" s="135"/>
    </row>
    <row r="27" spans="3:15" ht="23.4" x14ac:dyDescent="0.45">
      <c r="C27" s="124"/>
      <c r="D27" s="64" t="s">
        <v>39</v>
      </c>
      <c r="E27" s="138">
        <f>SUM(E23:F26)</f>
        <v>0</v>
      </c>
      <c r="F27" s="139"/>
      <c r="G27" s="140">
        <f>SUM(G23:I26)</f>
        <v>0</v>
      </c>
      <c r="H27" s="141"/>
      <c r="I27" s="141"/>
    </row>
    <row r="29" spans="3:15" x14ac:dyDescent="0.3">
      <c r="C29" s="124" t="s">
        <v>415</v>
      </c>
      <c r="D29" s="136" t="s">
        <v>192</v>
      </c>
      <c r="E29" s="137"/>
      <c r="F29" s="137"/>
      <c r="G29" s="137"/>
      <c r="H29" s="137"/>
      <c r="I29" s="137"/>
    </row>
    <row r="30" spans="3:15" x14ac:dyDescent="0.3">
      <c r="C30" s="124"/>
      <c r="D30" s="57" t="s">
        <v>407</v>
      </c>
      <c r="E30" s="125" t="s">
        <v>408</v>
      </c>
      <c r="F30" s="126"/>
      <c r="G30" s="125" t="s">
        <v>409</v>
      </c>
      <c r="H30" s="142"/>
      <c r="I30" s="142"/>
    </row>
    <row r="31" spans="3:15" ht="21" x14ac:dyDescent="0.4">
      <c r="C31" s="124"/>
      <c r="D31" s="76" t="str">
        <f>Matriz!$I$3</f>
        <v>Previo Inicio</v>
      </c>
      <c r="E31" s="127">
        <f>GrafC!D14</f>
        <v>0</v>
      </c>
      <c r="F31" s="127"/>
      <c r="G31" s="135" t="str">
        <f>IFERROR(GrafC!E14,"")</f>
        <v/>
      </c>
      <c r="H31" s="135"/>
      <c r="I31" s="135"/>
    </row>
    <row r="32" spans="3:15" ht="21" x14ac:dyDescent="0.4">
      <c r="C32" s="124"/>
      <c r="D32" s="77" t="str">
        <f>Matriz!$I$4</f>
        <v>Inicio</v>
      </c>
      <c r="E32" s="127">
        <f>GrafC!D15</f>
        <v>0</v>
      </c>
      <c r="F32" s="127"/>
      <c r="G32" s="135" t="str">
        <f>IFERROR(GrafC!E15,"")</f>
        <v/>
      </c>
      <c r="H32" s="135"/>
      <c r="I32" s="135"/>
    </row>
    <row r="33" spans="3:15" ht="21" x14ac:dyDescent="0.4">
      <c r="C33" s="124"/>
      <c r="D33" s="78" t="str">
        <f>Matriz!$I$5</f>
        <v>Proceso</v>
      </c>
      <c r="E33" s="127">
        <f>GrafC!D16</f>
        <v>0</v>
      </c>
      <c r="F33" s="127"/>
      <c r="G33" s="135" t="str">
        <f>IFERROR(GrafC!E16,"")</f>
        <v/>
      </c>
      <c r="H33" s="135"/>
      <c r="I33" s="135"/>
    </row>
    <row r="34" spans="3:15" ht="21" x14ac:dyDescent="0.4">
      <c r="C34" s="124"/>
      <c r="D34" s="79" t="str">
        <f>IF(Matriz!$I$6=0,"",Matriz!$I$6)</f>
        <v>Satisfactorio</v>
      </c>
      <c r="E34" s="127">
        <f>GrafC!D17</f>
        <v>0</v>
      </c>
      <c r="F34" s="127"/>
      <c r="G34" s="135" t="str">
        <f>IFERROR(GrafC!E17,"")</f>
        <v/>
      </c>
      <c r="H34" s="135"/>
      <c r="I34" s="135"/>
    </row>
    <row r="35" spans="3:15" ht="23.4" x14ac:dyDescent="0.45">
      <c r="C35" s="124"/>
      <c r="D35" s="64" t="s">
        <v>39</v>
      </c>
      <c r="E35" s="138">
        <f>SUM(E31:F34)</f>
        <v>0</v>
      </c>
      <c r="F35" s="139"/>
      <c r="G35" s="140">
        <f>SUM(G31:I34)</f>
        <v>0</v>
      </c>
      <c r="H35" s="141"/>
      <c r="I35" s="141"/>
    </row>
    <row r="37" spans="3:15" x14ac:dyDescent="0.3">
      <c r="C37" s="124" t="s">
        <v>416</v>
      </c>
      <c r="D37" s="136" t="s">
        <v>192</v>
      </c>
      <c r="E37" s="137"/>
      <c r="F37" s="137"/>
      <c r="G37" s="137"/>
      <c r="H37" s="137"/>
      <c r="I37" s="137"/>
    </row>
    <row r="38" spans="3:15" x14ac:dyDescent="0.3">
      <c r="C38" s="124"/>
      <c r="D38" s="57" t="s">
        <v>407</v>
      </c>
      <c r="E38" s="125" t="s">
        <v>408</v>
      </c>
      <c r="F38" s="126"/>
      <c r="G38" s="125" t="s">
        <v>409</v>
      </c>
      <c r="H38" s="142"/>
      <c r="I38" s="142"/>
    </row>
    <row r="39" spans="3:15" ht="21" x14ac:dyDescent="0.4">
      <c r="C39" s="124"/>
      <c r="D39" s="76" t="str">
        <f>Matriz!$I$3</f>
        <v>Previo Inicio</v>
      </c>
      <c r="E39" s="127">
        <f>GrafD!D14</f>
        <v>0</v>
      </c>
      <c r="F39" s="127"/>
      <c r="G39" s="135" t="str">
        <f>IFERROR(GrafD!E14,"")</f>
        <v/>
      </c>
      <c r="H39" s="135"/>
      <c r="I39" s="135"/>
    </row>
    <row r="40" spans="3:15" ht="21" x14ac:dyDescent="0.4">
      <c r="C40" s="124"/>
      <c r="D40" s="77" t="str">
        <f>Matriz!$I$4</f>
        <v>Inicio</v>
      </c>
      <c r="E40" s="127">
        <f>GrafD!D15</f>
        <v>0</v>
      </c>
      <c r="F40" s="127"/>
      <c r="G40" s="135" t="str">
        <f>IFERROR(GrafD!E15,"")</f>
        <v/>
      </c>
      <c r="H40" s="135"/>
      <c r="I40" s="135"/>
    </row>
    <row r="41" spans="3:15" ht="21" x14ac:dyDescent="0.4">
      <c r="C41" s="124"/>
      <c r="D41" s="78" t="str">
        <f>Matriz!$I$5</f>
        <v>Proceso</v>
      </c>
      <c r="E41" s="127">
        <f>GrafD!D16</f>
        <v>0</v>
      </c>
      <c r="F41" s="127"/>
      <c r="G41" s="135" t="str">
        <f>IFERROR(GrafD!E16,"")</f>
        <v/>
      </c>
      <c r="H41" s="135"/>
      <c r="I41" s="135"/>
    </row>
    <row r="42" spans="3:15" ht="21" x14ac:dyDescent="0.4">
      <c r="C42" s="124"/>
      <c r="D42" s="79" t="str">
        <f>IF(Matriz!$I$6=0,"",Matriz!$I$6)</f>
        <v>Satisfactorio</v>
      </c>
      <c r="E42" s="127">
        <f>GrafD!D17</f>
        <v>0</v>
      </c>
      <c r="F42" s="127"/>
      <c r="G42" s="135" t="str">
        <f>IFERROR(GrafD!E17,"")</f>
        <v/>
      </c>
      <c r="H42" s="135"/>
      <c r="I42" s="135"/>
    </row>
    <row r="43" spans="3:15" ht="60" customHeight="1" x14ac:dyDescent="0.45">
      <c r="C43" s="124"/>
      <c r="D43" s="64" t="s">
        <v>39</v>
      </c>
      <c r="E43" s="138">
        <f>SUM(E39:F42)</f>
        <v>0</v>
      </c>
      <c r="F43" s="139"/>
      <c r="G43" s="140">
        <f>SUM(G39:I42)</f>
        <v>0</v>
      </c>
      <c r="H43" s="141"/>
      <c r="I43" s="141"/>
      <c r="M43" s="90" t="s">
        <v>465</v>
      </c>
      <c r="N43" s="147" t="s">
        <v>469</v>
      </c>
      <c r="O43" s="147"/>
    </row>
    <row r="44" spans="3:15" ht="18" x14ac:dyDescent="0.35">
      <c r="M44" s="104" t="s">
        <v>158</v>
      </c>
      <c r="N44" s="145">
        <f>Configuracion!Q2</f>
        <v>0</v>
      </c>
      <c r="O44" s="145"/>
    </row>
    <row r="45" spans="3:15" ht="18" x14ac:dyDescent="0.35">
      <c r="C45" s="124" t="s">
        <v>458</v>
      </c>
      <c r="D45" s="136" t="s">
        <v>192</v>
      </c>
      <c r="E45" s="137"/>
      <c r="F45" s="137"/>
      <c r="G45" s="137"/>
      <c r="H45" s="137"/>
      <c r="I45" s="137"/>
      <c r="M45" s="104" t="s">
        <v>406</v>
      </c>
      <c r="N45" s="145">
        <f>Configuracion!Q3</f>
        <v>0</v>
      </c>
      <c r="O45" s="145"/>
    </row>
    <row r="46" spans="3:15" ht="18" x14ac:dyDescent="0.35">
      <c r="C46" s="124"/>
      <c r="D46" s="57" t="s">
        <v>407</v>
      </c>
      <c r="E46" s="125" t="s">
        <v>408</v>
      </c>
      <c r="F46" s="126"/>
      <c r="G46" s="125" t="s">
        <v>409</v>
      </c>
      <c r="H46" s="142"/>
      <c r="I46" s="142"/>
      <c r="M46" s="104" t="s">
        <v>415</v>
      </c>
      <c r="N46" s="145">
        <f>Configuracion!Q4</f>
        <v>0</v>
      </c>
      <c r="O46" s="145"/>
    </row>
    <row r="47" spans="3:15" ht="21" x14ac:dyDescent="0.4">
      <c r="C47" s="124"/>
      <c r="D47" s="76" t="str">
        <f>Matriz!$I$3</f>
        <v>Previo Inicio</v>
      </c>
      <c r="E47" s="127">
        <f>GrafE!D14</f>
        <v>0</v>
      </c>
      <c r="F47" s="127"/>
      <c r="G47" s="135" t="str">
        <f>IFERROR(GrafE!E14,"")</f>
        <v/>
      </c>
      <c r="H47" s="135"/>
      <c r="I47" s="135"/>
      <c r="M47" s="104" t="s">
        <v>416</v>
      </c>
      <c r="N47" s="145">
        <f>Configuracion!Q5</f>
        <v>0</v>
      </c>
      <c r="O47" s="145"/>
    </row>
    <row r="48" spans="3:15" ht="21" x14ac:dyDescent="0.4">
      <c r="C48" s="124"/>
      <c r="D48" s="77" t="str">
        <f>Matriz!$I$4</f>
        <v>Inicio</v>
      </c>
      <c r="E48" s="127">
        <f>GrafE!D15</f>
        <v>0</v>
      </c>
      <c r="F48" s="127"/>
      <c r="G48" s="135" t="str">
        <f>IFERROR(GrafE!E15,"")</f>
        <v/>
      </c>
      <c r="H48" s="135"/>
      <c r="I48" s="135"/>
      <c r="M48" s="104" t="s">
        <v>458</v>
      </c>
      <c r="N48" s="145">
        <f>Configuracion!Q6</f>
        <v>0</v>
      </c>
      <c r="O48" s="145"/>
    </row>
    <row r="49" spans="3:15" ht="21" x14ac:dyDescent="0.4">
      <c r="C49" s="124"/>
      <c r="D49" s="78" t="str">
        <f>Matriz!$I$5</f>
        <v>Proceso</v>
      </c>
      <c r="E49" s="127">
        <f>GrafE!D16</f>
        <v>0</v>
      </c>
      <c r="F49" s="127"/>
      <c r="G49" s="135" t="str">
        <f>IFERROR(GrafE!E16,"")</f>
        <v/>
      </c>
      <c r="H49" s="135"/>
      <c r="I49" s="135"/>
      <c r="M49" s="104" t="s">
        <v>459</v>
      </c>
      <c r="N49" s="145">
        <f>Configuracion!Q7</f>
        <v>0</v>
      </c>
      <c r="O49" s="145"/>
    </row>
    <row r="50" spans="3:15" ht="21" x14ac:dyDescent="0.4">
      <c r="C50" s="124"/>
      <c r="D50" s="79" t="str">
        <f>IF(Matriz!$I$6=0,"",Matriz!$I$6)</f>
        <v>Satisfactorio</v>
      </c>
      <c r="E50" s="127">
        <f>GrafE!D17</f>
        <v>0</v>
      </c>
      <c r="F50" s="127"/>
      <c r="G50" s="135" t="str">
        <f>IFERROR(GrafE!E17,"")</f>
        <v/>
      </c>
      <c r="H50" s="135"/>
      <c r="I50" s="135"/>
      <c r="M50" s="104" t="s">
        <v>460</v>
      </c>
      <c r="N50" s="145">
        <f>Configuracion!Q8</f>
        <v>0</v>
      </c>
      <c r="O50" s="145"/>
    </row>
    <row r="51" spans="3:15" ht="23.4" x14ac:dyDescent="0.45">
      <c r="C51" s="124"/>
      <c r="D51" s="64" t="s">
        <v>39</v>
      </c>
      <c r="E51" s="138">
        <f>SUM(E47:F50)</f>
        <v>0</v>
      </c>
      <c r="F51" s="139"/>
      <c r="G51" s="140">
        <f>SUM(G47:I50)</f>
        <v>0</v>
      </c>
      <c r="H51" s="141"/>
      <c r="I51" s="141"/>
      <c r="M51" s="104" t="s">
        <v>461</v>
      </c>
      <c r="N51" s="145">
        <f>Configuracion!Q9</f>
        <v>0</v>
      </c>
      <c r="O51" s="145"/>
    </row>
    <row r="52" spans="3:15" ht="18" x14ac:dyDescent="0.35">
      <c r="M52" s="104" t="s">
        <v>462</v>
      </c>
      <c r="N52" s="145">
        <f>Configuracion!Q10</f>
        <v>0</v>
      </c>
      <c r="O52" s="145"/>
    </row>
    <row r="53" spans="3:15" ht="18" x14ac:dyDescent="0.35">
      <c r="C53" s="124" t="s">
        <v>459</v>
      </c>
      <c r="D53" s="136" t="s">
        <v>192</v>
      </c>
      <c r="E53" s="137"/>
      <c r="F53" s="137"/>
      <c r="G53" s="137"/>
      <c r="H53" s="137"/>
      <c r="I53" s="137"/>
      <c r="M53" s="104" t="s">
        <v>463</v>
      </c>
      <c r="N53" s="145">
        <f>Configuracion!Q11</f>
        <v>0</v>
      </c>
      <c r="O53" s="145"/>
    </row>
    <row r="54" spans="3:15" ht="18" x14ac:dyDescent="0.35">
      <c r="C54" s="124"/>
      <c r="D54" s="57" t="s">
        <v>407</v>
      </c>
      <c r="E54" s="125" t="s">
        <v>408</v>
      </c>
      <c r="F54" s="126"/>
      <c r="G54" s="125" t="s">
        <v>409</v>
      </c>
      <c r="H54" s="142"/>
      <c r="I54" s="142"/>
      <c r="M54" s="104" t="s">
        <v>464</v>
      </c>
      <c r="N54" s="145">
        <f>Configuracion!Q12</f>
        <v>0</v>
      </c>
      <c r="O54" s="145"/>
    </row>
    <row r="55" spans="3:15" ht="21" x14ac:dyDescent="0.4">
      <c r="C55" s="124"/>
      <c r="D55" s="76" t="str">
        <f>Matriz!$I$3</f>
        <v>Previo Inicio</v>
      </c>
      <c r="E55" s="127">
        <f>GrafF!D14</f>
        <v>0</v>
      </c>
      <c r="F55" s="127"/>
      <c r="G55" s="135" t="str">
        <f>IFERROR(GrafF!E14,"")</f>
        <v/>
      </c>
      <c r="H55" s="135"/>
      <c r="I55" s="135"/>
      <c r="M55" s="91" t="s">
        <v>39</v>
      </c>
      <c r="N55" s="146">
        <f>SUM(N44:N54)</f>
        <v>0</v>
      </c>
      <c r="O55" s="146"/>
    </row>
    <row r="56" spans="3:15" ht="21" x14ac:dyDescent="0.4">
      <c r="C56" s="124"/>
      <c r="D56" s="77" t="str">
        <f>Matriz!$I$4</f>
        <v>Inicio</v>
      </c>
      <c r="E56" s="127">
        <f>GrafF!D15</f>
        <v>0</v>
      </c>
      <c r="F56" s="127"/>
      <c r="G56" s="135" t="str">
        <f>IFERROR(GrafF!E15,"")</f>
        <v/>
      </c>
      <c r="H56" s="135"/>
      <c r="I56" s="135"/>
    </row>
    <row r="57" spans="3:15" ht="21" x14ac:dyDescent="0.4">
      <c r="C57" s="124"/>
      <c r="D57" s="78" t="str">
        <f>Matriz!$I$5</f>
        <v>Proceso</v>
      </c>
      <c r="E57" s="127">
        <f>GrafF!D16</f>
        <v>0</v>
      </c>
      <c r="F57" s="127"/>
      <c r="G57" s="135" t="str">
        <f>IFERROR(GrafF!E16,"")</f>
        <v/>
      </c>
      <c r="H57" s="135"/>
      <c r="I57" s="135"/>
    </row>
    <row r="58" spans="3:15" ht="21" x14ac:dyDescent="0.4">
      <c r="C58" s="124"/>
      <c r="D58" s="79" t="str">
        <f>IF(Matriz!$I$6=0,"",Matriz!$I$6)</f>
        <v>Satisfactorio</v>
      </c>
      <c r="E58" s="127">
        <f>GrafF!D17</f>
        <v>0</v>
      </c>
      <c r="F58" s="127"/>
      <c r="G58" s="135" t="str">
        <f>IFERROR(GrafF!E17,"")</f>
        <v/>
      </c>
      <c r="H58" s="135"/>
      <c r="I58" s="135"/>
    </row>
    <row r="59" spans="3:15" ht="23.4" x14ac:dyDescent="0.45">
      <c r="C59" s="124"/>
      <c r="D59" s="64" t="s">
        <v>39</v>
      </c>
      <c r="E59" s="138">
        <f>SUM(E55:F58)</f>
        <v>0</v>
      </c>
      <c r="F59" s="139"/>
      <c r="G59" s="140">
        <f>SUM(G55:I58)</f>
        <v>0</v>
      </c>
      <c r="H59" s="141"/>
      <c r="I59" s="141"/>
    </row>
    <row r="61" spans="3:15" x14ac:dyDescent="0.3">
      <c r="C61" s="124" t="s">
        <v>460</v>
      </c>
      <c r="D61" s="136" t="s">
        <v>192</v>
      </c>
      <c r="E61" s="137"/>
      <c r="F61" s="137"/>
      <c r="G61" s="137"/>
      <c r="H61" s="137"/>
      <c r="I61" s="137"/>
    </row>
    <row r="62" spans="3:15" x14ac:dyDescent="0.3">
      <c r="C62" s="124"/>
      <c r="D62" s="57" t="s">
        <v>407</v>
      </c>
      <c r="E62" s="125" t="s">
        <v>408</v>
      </c>
      <c r="F62" s="126"/>
      <c r="G62" s="125" t="s">
        <v>409</v>
      </c>
      <c r="H62" s="142"/>
      <c r="I62" s="142"/>
    </row>
    <row r="63" spans="3:15" ht="21" x14ac:dyDescent="0.4">
      <c r="C63" s="124"/>
      <c r="D63" s="76" t="str">
        <f>Matriz!$I$3</f>
        <v>Previo Inicio</v>
      </c>
      <c r="E63" s="127">
        <f>GrafG!D14</f>
        <v>0</v>
      </c>
      <c r="F63" s="127"/>
      <c r="G63" s="135" t="str">
        <f>IFERROR(GrafG!E14,"")</f>
        <v/>
      </c>
      <c r="H63" s="135"/>
      <c r="I63" s="135"/>
    </row>
    <row r="64" spans="3:15" ht="21" x14ac:dyDescent="0.4">
      <c r="C64" s="124"/>
      <c r="D64" s="77" t="str">
        <f>Matriz!$I$4</f>
        <v>Inicio</v>
      </c>
      <c r="E64" s="127">
        <f>GrafG!D15</f>
        <v>0</v>
      </c>
      <c r="F64" s="127"/>
      <c r="G64" s="135" t="str">
        <f>IFERROR(GrafG!E15,"")</f>
        <v/>
      </c>
      <c r="H64" s="135"/>
      <c r="I64" s="135"/>
    </row>
    <row r="65" spans="3:9" ht="21" x14ac:dyDescent="0.4">
      <c r="C65" s="124"/>
      <c r="D65" s="78" t="str">
        <f>Matriz!$I$5</f>
        <v>Proceso</v>
      </c>
      <c r="E65" s="127">
        <f>GrafG!D16</f>
        <v>0</v>
      </c>
      <c r="F65" s="127"/>
      <c r="G65" s="135" t="str">
        <f>IFERROR(GrafG!E16,"")</f>
        <v/>
      </c>
      <c r="H65" s="135"/>
      <c r="I65" s="135"/>
    </row>
    <row r="66" spans="3:9" ht="21" x14ac:dyDescent="0.4">
      <c r="C66" s="124"/>
      <c r="D66" s="79" t="str">
        <f>IF(Matriz!$I$6=0,"",Matriz!$I$6)</f>
        <v>Satisfactorio</v>
      </c>
      <c r="E66" s="127">
        <f>GrafG!D17</f>
        <v>0</v>
      </c>
      <c r="F66" s="127"/>
      <c r="G66" s="135" t="str">
        <f>IFERROR(GrafG!E17,"")</f>
        <v/>
      </c>
      <c r="H66" s="135"/>
      <c r="I66" s="135"/>
    </row>
    <row r="67" spans="3:9" ht="23.4" x14ac:dyDescent="0.45">
      <c r="C67" s="124"/>
      <c r="D67" s="64" t="s">
        <v>39</v>
      </c>
      <c r="E67" s="138">
        <f>SUM(E63:F66)</f>
        <v>0</v>
      </c>
      <c r="F67" s="139"/>
      <c r="G67" s="140">
        <f>SUM(G63:I66)</f>
        <v>0</v>
      </c>
      <c r="H67" s="141"/>
      <c r="I67" s="141"/>
    </row>
    <row r="69" spans="3:9" x14ac:dyDescent="0.3">
      <c r="C69" s="124" t="s">
        <v>461</v>
      </c>
      <c r="D69" s="136" t="s">
        <v>192</v>
      </c>
      <c r="E69" s="137"/>
      <c r="F69" s="137"/>
      <c r="G69" s="137"/>
      <c r="H69" s="137"/>
      <c r="I69" s="137"/>
    </row>
    <row r="70" spans="3:9" x14ac:dyDescent="0.3">
      <c r="C70" s="124"/>
      <c r="D70" s="57" t="s">
        <v>407</v>
      </c>
      <c r="E70" s="125" t="s">
        <v>408</v>
      </c>
      <c r="F70" s="126"/>
      <c r="G70" s="125" t="s">
        <v>409</v>
      </c>
      <c r="H70" s="142"/>
      <c r="I70" s="142"/>
    </row>
    <row r="71" spans="3:9" ht="21" x14ac:dyDescent="0.4">
      <c r="C71" s="124"/>
      <c r="D71" s="76" t="str">
        <f>Matriz!$I$3</f>
        <v>Previo Inicio</v>
      </c>
      <c r="E71" s="127">
        <f>GrafH!D14</f>
        <v>0</v>
      </c>
      <c r="F71" s="127"/>
      <c r="G71" s="135" t="str">
        <f>IFERROR(GrafH!E14,"")</f>
        <v/>
      </c>
      <c r="H71" s="135"/>
      <c r="I71" s="135"/>
    </row>
    <row r="72" spans="3:9" ht="21" x14ac:dyDescent="0.4">
      <c r="C72" s="124"/>
      <c r="D72" s="77" t="str">
        <f>Matriz!$I$4</f>
        <v>Inicio</v>
      </c>
      <c r="E72" s="127">
        <f>GrafH!D15</f>
        <v>0</v>
      </c>
      <c r="F72" s="127"/>
      <c r="G72" s="135" t="str">
        <f>IFERROR(GrafH!E15,"")</f>
        <v/>
      </c>
      <c r="H72" s="135"/>
      <c r="I72" s="135"/>
    </row>
    <row r="73" spans="3:9" ht="21" x14ac:dyDescent="0.4">
      <c r="C73" s="124"/>
      <c r="D73" s="78" t="str">
        <f>Matriz!$I$5</f>
        <v>Proceso</v>
      </c>
      <c r="E73" s="127">
        <f>GrafH!D16</f>
        <v>0</v>
      </c>
      <c r="F73" s="127"/>
      <c r="G73" s="135" t="str">
        <f>IFERROR(GrafH!E16,"")</f>
        <v/>
      </c>
      <c r="H73" s="135"/>
      <c r="I73" s="135"/>
    </row>
    <row r="74" spans="3:9" ht="21" x14ac:dyDescent="0.4">
      <c r="C74" s="124"/>
      <c r="D74" s="79" t="str">
        <f>IF(Matriz!$I$6=0,"",Matriz!$I$6)</f>
        <v>Satisfactorio</v>
      </c>
      <c r="E74" s="127">
        <f>GrafH!D17</f>
        <v>0</v>
      </c>
      <c r="F74" s="127"/>
      <c r="G74" s="135" t="str">
        <f>IFERROR(GrafH!E17,"")</f>
        <v/>
      </c>
      <c r="H74" s="135"/>
      <c r="I74" s="135"/>
    </row>
    <row r="75" spans="3:9" ht="23.4" x14ac:dyDescent="0.45">
      <c r="C75" s="124"/>
      <c r="D75" s="64" t="s">
        <v>39</v>
      </c>
      <c r="E75" s="138">
        <f>SUM(E71:F74)</f>
        <v>0</v>
      </c>
      <c r="F75" s="139"/>
      <c r="G75" s="140">
        <f>SUM(G71:I74)</f>
        <v>0</v>
      </c>
      <c r="H75" s="141"/>
      <c r="I75" s="141"/>
    </row>
    <row r="77" spans="3:9" x14ac:dyDescent="0.3">
      <c r="C77" s="124" t="s">
        <v>462</v>
      </c>
      <c r="D77" s="136" t="s">
        <v>192</v>
      </c>
      <c r="E77" s="137"/>
      <c r="F77" s="137"/>
      <c r="G77" s="137"/>
      <c r="H77" s="137"/>
      <c r="I77" s="137"/>
    </row>
    <row r="78" spans="3:9" x14ac:dyDescent="0.3">
      <c r="C78" s="124"/>
      <c r="D78" s="57" t="s">
        <v>407</v>
      </c>
      <c r="E78" s="125" t="s">
        <v>408</v>
      </c>
      <c r="F78" s="126"/>
      <c r="G78" s="125" t="s">
        <v>409</v>
      </c>
      <c r="H78" s="142"/>
      <c r="I78" s="142"/>
    </row>
    <row r="79" spans="3:9" ht="21" x14ac:dyDescent="0.4">
      <c r="C79" s="124"/>
      <c r="D79" s="76" t="str">
        <f>Matriz!$I$3</f>
        <v>Previo Inicio</v>
      </c>
      <c r="E79" s="127">
        <f>GrafI!D14</f>
        <v>0</v>
      </c>
      <c r="F79" s="127"/>
      <c r="G79" s="135" t="str">
        <f>IFERROR(GrafI!E14,"")</f>
        <v/>
      </c>
      <c r="H79" s="135"/>
      <c r="I79" s="135"/>
    </row>
    <row r="80" spans="3:9" ht="21" x14ac:dyDescent="0.4">
      <c r="C80" s="124"/>
      <c r="D80" s="77" t="str">
        <f>Matriz!$I$4</f>
        <v>Inicio</v>
      </c>
      <c r="E80" s="127">
        <f>GrafI!D15</f>
        <v>0</v>
      </c>
      <c r="F80" s="127"/>
      <c r="G80" s="135" t="str">
        <f>IFERROR(GrafI!E15,"")</f>
        <v/>
      </c>
      <c r="H80" s="135"/>
      <c r="I80" s="135"/>
    </row>
    <row r="81" spans="3:9" ht="21" x14ac:dyDescent="0.4">
      <c r="C81" s="124"/>
      <c r="D81" s="78" t="str">
        <f>Matriz!$I$5</f>
        <v>Proceso</v>
      </c>
      <c r="E81" s="127">
        <f>GrafI!D16</f>
        <v>0</v>
      </c>
      <c r="F81" s="127"/>
      <c r="G81" s="135" t="str">
        <f>IFERROR(GrafI!E16,"")</f>
        <v/>
      </c>
      <c r="H81" s="135"/>
      <c r="I81" s="135"/>
    </row>
    <row r="82" spans="3:9" ht="21" x14ac:dyDescent="0.4">
      <c r="C82" s="124"/>
      <c r="D82" s="79" t="str">
        <f>IF(Matriz!$I$6=0,"",Matriz!$I$6)</f>
        <v>Satisfactorio</v>
      </c>
      <c r="E82" s="127">
        <f>GrafI!D17</f>
        <v>0</v>
      </c>
      <c r="F82" s="127"/>
      <c r="G82" s="135" t="str">
        <f>IFERROR(GrafI!E17,"")</f>
        <v/>
      </c>
      <c r="H82" s="135"/>
      <c r="I82" s="135"/>
    </row>
    <row r="83" spans="3:9" ht="23.4" x14ac:dyDescent="0.45">
      <c r="C83" s="124"/>
      <c r="D83" s="64" t="s">
        <v>39</v>
      </c>
      <c r="E83" s="138">
        <f>SUM(E79:F82)</f>
        <v>0</v>
      </c>
      <c r="F83" s="139"/>
      <c r="G83" s="140">
        <f>SUM(G79:I82)</f>
        <v>0</v>
      </c>
      <c r="H83" s="141"/>
      <c r="I83" s="141"/>
    </row>
    <row r="85" spans="3:9" x14ac:dyDescent="0.3">
      <c r="C85" s="124" t="s">
        <v>463</v>
      </c>
      <c r="D85" s="136" t="s">
        <v>192</v>
      </c>
      <c r="E85" s="137"/>
      <c r="F85" s="137"/>
      <c r="G85" s="137"/>
      <c r="H85" s="137"/>
      <c r="I85" s="137"/>
    </row>
    <row r="86" spans="3:9" x14ac:dyDescent="0.3">
      <c r="C86" s="124"/>
      <c r="D86" s="57" t="s">
        <v>407</v>
      </c>
      <c r="E86" s="125" t="s">
        <v>408</v>
      </c>
      <c r="F86" s="126"/>
      <c r="G86" s="125" t="s">
        <v>409</v>
      </c>
      <c r="H86" s="142"/>
      <c r="I86" s="142"/>
    </row>
    <row r="87" spans="3:9" ht="21" x14ac:dyDescent="0.4">
      <c r="C87" s="124"/>
      <c r="D87" s="76" t="str">
        <f>Matriz!$I$3</f>
        <v>Previo Inicio</v>
      </c>
      <c r="E87" s="127">
        <f>GrafJ!D14</f>
        <v>0</v>
      </c>
      <c r="F87" s="127"/>
      <c r="G87" s="135" t="str">
        <f>IFERROR(GrafJ!E14,"")</f>
        <v/>
      </c>
      <c r="H87" s="135"/>
      <c r="I87" s="135"/>
    </row>
    <row r="88" spans="3:9" ht="21" x14ac:dyDescent="0.4">
      <c r="C88" s="124"/>
      <c r="D88" s="77" t="str">
        <f>Matriz!$I$4</f>
        <v>Inicio</v>
      </c>
      <c r="E88" s="127">
        <f>GrafJ!D15</f>
        <v>0</v>
      </c>
      <c r="F88" s="127"/>
      <c r="G88" s="135" t="str">
        <f>IFERROR(GrafJ!E15,"")</f>
        <v/>
      </c>
      <c r="H88" s="135"/>
      <c r="I88" s="135"/>
    </row>
    <row r="89" spans="3:9" ht="21" x14ac:dyDescent="0.4">
      <c r="C89" s="124"/>
      <c r="D89" s="78" t="str">
        <f>Matriz!$I$5</f>
        <v>Proceso</v>
      </c>
      <c r="E89" s="127">
        <f>GrafJ!D16</f>
        <v>0</v>
      </c>
      <c r="F89" s="127"/>
      <c r="G89" s="135" t="str">
        <f>IFERROR(GrafJ!E16,"")</f>
        <v/>
      </c>
      <c r="H89" s="135"/>
      <c r="I89" s="135"/>
    </row>
    <row r="90" spans="3:9" ht="21" x14ac:dyDescent="0.4">
      <c r="C90" s="124"/>
      <c r="D90" s="79" t="str">
        <f>IF(Matriz!$I$6=0,"",Matriz!$I$6)</f>
        <v>Satisfactorio</v>
      </c>
      <c r="E90" s="127">
        <f>GrafJ!D17</f>
        <v>0</v>
      </c>
      <c r="F90" s="127"/>
      <c r="G90" s="135" t="str">
        <f>IFERROR(GrafJ!E17,"")</f>
        <v/>
      </c>
      <c r="H90" s="135"/>
      <c r="I90" s="135"/>
    </row>
    <row r="91" spans="3:9" ht="23.4" x14ac:dyDescent="0.45">
      <c r="C91" s="124"/>
      <c r="D91" s="64" t="s">
        <v>39</v>
      </c>
      <c r="E91" s="138">
        <f>SUM(E87:F90)</f>
        <v>0</v>
      </c>
      <c r="F91" s="139"/>
      <c r="G91" s="140">
        <f>SUM(G87:I90)</f>
        <v>0</v>
      </c>
      <c r="H91" s="141"/>
      <c r="I91" s="141"/>
    </row>
    <row r="93" spans="3:9" x14ac:dyDescent="0.3">
      <c r="C93" s="124" t="s">
        <v>464</v>
      </c>
      <c r="D93" s="136" t="s">
        <v>192</v>
      </c>
      <c r="E93" s="137"/>
      <c r="F93" s="137"/>
      <c r="G93" s="137"/>
      <c r="H93" s="137"/>
      <c r="I93" s="137"/>
    </row>
    <row r="94" spans="3:9" x14ac:dyDescent="0.3">
      <c r="C94" s="124"/>
      <c r="D94" s="57" t="s">
        <v>407</v>
      </c>
      <c r="E94" s="125" t="s">
        <v>408</v>
      </c>
      <c r="F94" s="126"/>
      <c r="G94" s="125" t="s">
        <v>409</v>
      </c>
      <c r="H94" s="142"/>
      <c r="I94" s="142"/>
    </row>
    <row r="95" spans="3:9" ht="21" x14ac:dyDescent="0.4">
      <c r="C95" s="124"/>
      <c r="D95" s="76" t="str">
        <f>Matriz!$I$3</f>
        <v>Previo Inicio</v>
      </c>
      <c r="E95" s="127">
        <f>GrafK!D14</f>
        <v>0</v>
      </c>
      <c r="F95" s="127"/>
      <c r="G95" s="135" t="str">
        <f>IFERROR(GrafK!E14,"")</f>
        <v/>
      </c>
      <c r="H95" s="135"/>
      <c r="I95" s="135"/>
    </row>
    <row r="96" spans="3:9" ht="21" x14ac:dyDescent="0.4">
      <c r="C96" s="124"/>
      <c r="D96" s="77" t="str">
        <f>Matriz!$I$4</f>
        <v>Inicio</v>
      </c>
      <c r="E96" s="127">
        <f>GrafK!D15</f>
        <v>0</v>
      </c>
      <c r="F96" s="127"/>
      <c r="G96" s="135" t="str">
        <f>IFERROR(GrafK!E15,"")</f>
        <v/>
      </c>
      <c r="H96" s="135"/>
      <c r="I96" s="135"/>
    </row>
    <row r="97" spans="3:9" ht="21" x14ac:dyDescent="0.4">
      <c r="C97" s="124"/>
      <c r="D97" s="78" t="str">
        <f>Matriz!$I$5</f>
        <v>Proceso</v>
      </c>
      <c r="E97" s="127">
        <f>GrafK!D16</f>
        <v>0</v>
      </c>
      <c r="F97" s="127"/>
      <c r="G97" s="135" t="str">
        <f>IFERROR(GrafK!E16,"")</f>
        <v/>
      </c>
      <c r="H97" s="135"/>
      <c r="I97" s="135"/>
    </row>
    <row r="98" spans="3:9" ht="21" x14ac:dyDescent="0.4">
      <c r="C98" s="124"/>
      <c r="D98" s="79" t="str">
        <f>IF(Matriz!$I$6=0,"",Matriz!$I$6)</f>
        <v>Satisfactorio</v>
      </c>
      <c r="E98" s="127">
        <f>GrafK!D17</f>
        <v>0</v>
      </c>
      <c r="F98" s="127"/>
      <c r="G98" s="135" t="str">
        <f>IFERROR(GrafK!E17,"")</f>
        <v/>
      </c>
      <c r="H98" s="135"/>
      <c r="I98" s="135"/>
    </row>
    <row r="99" spans="3:9" ht="23.4" x14ac:dyDescent="0.45">
      <c r="C99" s="124"/>
      <c r="D99" s="64" t="s">
        <v>39</v>
      </c>
      <c r="E99" s="138">
        <f>SUM(E95:F98)</f>
        <v>0</v>
      </c>
      <c r="F99" s="139"/>
      <c r="G99" s="140">
        <f>SUM(G95:I98)</f>
        <v>0</v>
      </c>
      <c r="H99" s="141"/>
      <c r="I99" s="141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75" priority="1" operator="containsText" text="✖">
      <formula>NOT(ISERROR(SEARCH("✖",M4)))</formula>
    </cfRule>
    <cfRule type="containsText" dxfId="174" priority="2" operator="containsText" text="✔">
      <formula>NOT(ISERROR(SEARCH("✔",M4)))</formula>
    </cfRule>
    <cfRule type="cellIs" dxfId="173" priority="3" operator="equal">
      <formula>0</formula>
    </cfRule>
    <cfRule type="cellIs" dxfId="17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ht="14.55" customHeight="1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4" spans="2:27" ht="14.55" customHeight="1" x14ac:dyDescent="0.3"/>
    <row r="5" spans="2:27" ht="18.600000000000001" customHeight="1" x14ac:dyDescent="0.45">
      <c r="B5" s="122" t="s">
        <v>180</v>
      </c>
      <c r="C5" s="122"/>
      <c r="D5" s="153">
        <f>Inicio!C10</f>
        <v>0</v>
      </c>
      <c r="E5" s="154"/>
      <c r="F5" s="44" t="s">
        <v>37</v>
      </c>
      <c r="G5" s="148" t="e">
        <f>VLOOKUP(D5,Data!$A$2:$H$301,6,FALSE)</f>
        <v>#N/A</v>
      </c>
      <c r="H5" s="148"/>
      <c r="I5" s="148"/>
      <c r="J5" s="148"/>
      <c r="K5" s="148"/>
      <c r="L5" s="148"/>
      <c r="M5" s="151" t="s">
        <v>38</v>
      </c>
      <c r="N5" s="151"/>
      <c r="O5" s="150" t="e">
        <f>VLOOKUP(D5,Data!$A$2:$H$301,5,FALSE)</f>
        <v>#N/A</v>
      </c>
      <c r="P5" s="150"/>
      <c r="Q5" s="150"/>
      <c r="R5" s="150"/>
      <c r="S5" s="150"/>
      <c r="T5" s="152" t="s">
        <v>184</v>
      </c>
      <c r="U5" s="152"/>
      <c r="V5" s="152"/>
      <c r="W5" s="150" t="e">
        <f>VLOOKUP(D5,Data!$A$2:$H$301,7,FALSE)</f>
        <v>#N/A</v>
      </c>
      <c r="X5" s="150"/>
      <c r="Y5" s="150"/>
      <c r="Z5" s="150"/>
      <c r="AA5" s="15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8" t="s">
        <v>181</v>
      </c>
      <c r="C7" s="118"/>
      <c r="D7" s="155" t="e">
        <f>VLOOKUP(D5,Data!$A$2:$H$301,2,FALSE)</f>
        <v>#N/A</v>
      </c>
      <c r="E7" s="155"/>
      <c r="F7" s="26" t="s">
        <v>182</v>
      </c>
      <c r="G7" s="149" t="str">
        <f>Inicio!F8</f>
        <v>Ciencia y Tecnología</v>
      </c>
      <c r="H7" s="149"/>
      <c r="I7" s="149"/>
      <c r="J7" s="149"/>
      <c r="K7" s="149"/>
      <c r="L7" s="149"/>
      <c r="M7" s="152" t="s">
        <v>36</v>
      </c>
      <c r="N7" s="152"/>
      <c r="O7" s="150" t="e">
        <f>VLOOKUP(D5,Data!$A$2:$H$301,3,FALSE)</f>
        <v>#N/A</v>
      </c>
      <c r="P7" s="150"/>
      <c r="Q7" s="150"/>
      <c r="R7" s="150"/>
      <c r="S7" s="150"/>
      <c r="T7" s="152" t="s">
        <v>183</v>
      </c>
      <c r="U7" s="152"/>
      <c r="V7" s="152"/>
      <c r="W7" s="150">
        <f>Inicio!K8</f>
        <v>6</v>
      </c>
      <c r="X7" s="150"/>
      <c r="Y7" s="150"/>
      <c r="Z7" s="150"/>
      <c r="AA7" s="150"/>
    </row>
    <row r="8" spans="2:27" ht="14.55" customHeight="1" x14ac:dyDescent="0.3">
      <c r="B8" s="118"/>
      <c r="C8" s="118"/>
      <c r="D8" s="155"/>
      <c r="E8" s="155"/>
      <c r="F8" s="67"/>
      <c r="G8" s="149"/>
      <c r="H8" s="149"/>
      <c r="I8" s="149"/>
      <c r="J8" s="149"/>
      <c r="K8" s="149"/>
      <c r="L8" s="14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8"/>
      <c r="C9" s="118"/>
      <c r="D9" s="156"/>
      <c r="E9" s="156"/>
      <c r="F9" s="67"/>
      <c r="G9" s="150"/>
      <c r="H9" s="150"/>
      <c r="I9" s="150"/>
      <c r="J9" s="150"/>
      <c r="K9" s="150"/>
      <c r="L9" s="150"/>
      <c r="M9" s="152" t="s">
        <v>185</v>
      </c>
      <c r="N9" s="152"/>
      <c r="O9" s="150" t="e">
        <f>VLOOKUP(D5,Data!$A$2:$H$301,8,FALSE)</f>
        <v>#N/A</v>
      </c>
      <c r="P9" s="150"/>
      <c r="Q9" s="150"/>
      <c r="R9" s="150"/>
      <c r="S9" s="150"/>
      <c r="T9" s="152" t="s">
        <v>5</v>
      </c>
      <c r="U9" s="152"/>
      <c r="V9" s="152"/>
      <c r="W9" s="150" t="s">
        <v>158</v>
      </c>
      <c r="X9" s="150"/>
      <c r="Y9" s="150"/>
      <c r="Z9" s="150"/>
      <c r="AA9" s="15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 t="s">
        <v>479</v>
      </c>
      <c r="AC21" s="164"/>
      <c r="AD21" s="164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5">
        <f>ResumenTotal!N44</f>
        <v>0</v>
      </c>
      <c r="AC22" s="165"/>
      <c r="AD22" s="165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5"/>
      <c r="AC23" s="165"/>
      <c r="AD23" s="165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5"/>
      <c r="AC24" s="165"/>
      <c r="AD24" s="165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 ht="14.55" customHeight="1" x14ac:dyDescent="0.3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ht="14.55" customHeight="1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2:57" ht="14.55" customHeight="1" x14ac:dyDescent="0.3"/>
    <row r="5" spans="2:57" ht="14.55" customHeight="1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RespA!G7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RespA!W9</f>
        <v>A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ht="14.55" customHeight="1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t="14.55" hidden="1" customHeight="1" x14ac:dyDescent="0.3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69"/>
      <c r="AB12" s="169"/>
      <c r="AC12" s="169"/>
      <c r="AD12" s="169"/>
    </row>
    <row r="13" spans="2:57" ht="45" customHeight="1" x14ac:dyDescent="0.3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55" customHeight="1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1" priority="13" operator="containsText" text="✖">
      <formula>NOT(ISERROR(SEARCH("✖",M4)))</formula>
    </cfRule>
    <cfRule type="containsText" dxfId="170" priority="14" operator="containsText" text="✔">
      <formula>NOT(ISERROR(SEARCH("✔",M4)))</formula>
    </cfRule>
    <cfRule type="cellIs" dxfId="169" priority="15" operator="equal">
      <formula>0</formula>
    </cfRule>
    <cfRule type="cellIs" dxfId="168" priority="16" operator="equal">
      <formula>1</formula>
    </cfRule>
  </conditionalFormatting>
  <conditionalFormatting sqref="G14:Z53 G56:Z57">
    <cfRule type="cellIs" dxfId="167" priority="6" operator="equal">
      <formula>"✖"</formula>
    </cfRule>
    <cfRule type="cellIs" dxfId="166" priority="7" operator="equal">
      <formula>"✔"</formula>
    </cfRule>
  </conditionalFormatting>
  <conditionalFormatting sqref="AD14:AD53">
    <cfRule type="cellIs" dxfId="165" priority="1" operator="equal">
      <formula>"Satisfactorio"</formula>
    </cfRule>
    <cfRule type="cellIs" dxfId="164" priority="2" operator="equal">
      <formula>"Proceso"</formula>
    </cfRule>
    <cfRule type="cellIs" dxfId="163" priority="3" operator="equal">
      <formula>"Inicio"</formula>
    </cfRule>
    <cfRule type="cellIs" dxfId="16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ResA!H7</f>
        <v>Ciencia y Tecnología</v>
      </c>
      <c r="H7" s="130"/>
      <c r="I7" s="130"/>
      <c r="J7" s="130"/>
      <c r="K7" s="185" t="s">
        <v>183</v>
      </c>
      <c r="L7" s="185"/>
      <c r="M7" s="175">
        <f>ResA!Q7</f>
        <v>6</v>
      </c>
      <c r="N7" s="175"/>
      <c r="O7" s="176" t="s">
        <v>5</v>
      </c>
      <c r="P7" s="176"/>
      <c r="Q7" s="175" t="str">
        <f>ResA!W7</f>
        <v>A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ht="14.55" customHeight="1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1" priority="3" operator="containsText" text="✖">
      <formula>NOT(ISERROR(SEARCH("✖",K4)))</formula>
    </cfRule>
    <cfRule type="containsText" dxfId="160" priority="4" operator="containsText" text="✔">
      <formula>NOT(ISERROR(SEARCH("✔",K4)))</formula>
    </cfRule>
    <cfRule type="cellIs" dxfId="159" priority="5" operator="equal">
      <formula>0</formula>
    </cfRule>
    <cfRule type="cellIs" dxfId="158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406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 x14ac:dyDescent="0.3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1" customHeight="1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RespB!G7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RespB!W9</f>
        <v>B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ht="14.55" customHeight="1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7" priority="7" operator="containsText" text="✖">
      <formula>NOT(ISERROR(SEARCH("✖",M4)))</formula>
    </cfRule>
    <cfRule type="containsText" dxfId="156" priority="8" operator="containsText" text="✔">
      <formula>NOT(ISERROR(SEARCH("✔",M4)))</formula>
    </cfRule>
    <cfRule type="cellIs" dxfId="155" priority="9" operator="equal">
      <formula>0</formula>
    </cfRule>
    <cfRule type="cellIs" dxfId="154" priority="10" operator="equal">
      <formula>1</formula>
    </cfRule>
  </conditionalFormatting>
  <conditionalFormatting sqref="G14:Z53 G56:Z57">
    <cfRule type="cellIs" dxfId="153" priority="5" operator="equal">
      <formula>"✖"</formula>
    </cfRule>
    <cfRule type="cellIs" dxfId="152" priority="6" operator="equal">
      <formula>"✔"</formula>
    </cfRule>
  </conditionalFormatting>
  <conditionalFormatting sqref="AD14:AD53">
    <cfRule type="cellIs" dxfId="151" priority="1" operator="equal">
      <formula>"Satisfactorio"</formula>
    </cfRule>
    <cfRule type="cellIs" dxfId="150" priority="2" operator="equal">
      <formula>"Proceso"</formula>
    </cfRule>
    <cfRule type="cellIs" dxfId="149" priority="3" operator="equal">
      <formula>"Inicio"</formula>
    </cfRule>
    <cfRule type="cellIs" dxfId="14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98">
        <f>Inicio!C10</f>
        <v>0</v>
      </c>
      <c r="E5" s="198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ResB!H7</f>
        <v>Ciencia y Tecnología</v>
      </c>
      <c r="H7" s="130"/>
      <c r="I7" s="130"/>
      <c r="J7" s="130"/>
      <c r="K7" s="185" t="s">
        <v>183</v>
      </c>
      <c r="L7" s="185"/>
      <c r="M7" s="175">
        <f>ResB!Q7</f>
        <v>6</v>
      </c>
      <c r="N7" s="175"/>
      <c r="O7" s="176" t="s">
        <v>5</v>
      </c>
      <c r="P7" s="176"/>
      <c r="Q7" s="175" t="str">
        <f>ResB!W7</f>
        <v>B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7" priority="1" operator="containsText" text="✖">
      <formula>NOT(ISERROR(SEARCH("✖",K4)))</formula>
    </cfRule>
    <cfRule type="containsText" dxfId="146" priority="2" operator="containsText" text="✔">
      <formula>NOT(ISERROR(SEARCH("✔",K4)))</formula>
    </cfRule>
    <cfRule type="cellIs" dxfId="145" priority="3" operator="equal">
      <formula>0</formula>
    </cfRule>
    <cfRule type="cellIs" dxfId="14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415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 x14ac:dyDescent="0.3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RespC!G7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RespC!W9</f>
        <v>C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3" priority="7" operator="containsText" text="✖">
      <formula>NOT(ISERROR(SEARCH("✖",M4)))</formula>
    </cfRule>
    <cfRule type="containsText" dxfId="142" priority="8" operator="containsText" text="✔">
      <formula>NOT(ISERROR(SEARCH("✔",M4)))</formula>
    </cfRule>
    <cfRule type="cellIs" dxfId="141" priority="9" operator="equal">
      <formula>0</formula>
    </cfRule>
    <cfRule type="cellIs" dxfId="140" priority="10" operator="equal">
      <formula>1</formula>
    </cfRule>
  </conditionalFormatting>
  <conditionalFormatting sqref="G14:Z53 G56:Z57">
    <cfRule type="cellIs" dxfId="139" priority="5" operator="equal">
      <formula>"✖"</formula>
    </cfRule>
    <cfRule type="cellIs" dxfId="138" priority="6" operator="equal">
      <formula>"✔"</formula>
    </cfRule>
  </conditionalFormatting>
  <conditionalFormatting sqref="AD14:AD53">
    <cfRule type="cellIs" dxfId="137" priority="1" operator="equal">
      <formula>"Satisfactorio"</formula>
    </cfRule>
    <cfRule type="cellIs" dxfId="136" priority="2" operator="equal">
      <formula>"Proceso"</formula>
    </cfRule>
    <cfRule type="cellIs" dxfId="135" priority="3" operator="equal">
      <formula>"Inicio"</formula>
    </cfRule>
    <cfRule type="cellIs" dxfId="13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98">
        <f>Inicio!C10</f>
        <v>0</v>
      </c>
      <c r="E5" s="198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ResC!H7</f>
        <v>Ciencia y Tecnología</v>
      </c>
      <c r="H7" s="130"/>
      <c r="I7" s="130"/>
      <c r="J7" s="130"/>
      <c r="K7" s="185" t="s">
        <v>183</v>
      </c>
      <c r="L7" s="185"/>
      <c r="M7" s="175">
        <f>ResC!Q7</f>
        <v>6</v>
      </c>
      <c r="N7" s="175"/>
      <c r="O7" s="176" t="s">
        <v>5</v>
      </c>
      <c r="P7" s="176"/>
      <c r="Q7" s="175" t="str">
        <f>ResC!W7</f>
        <v>C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3" priority="1" operator="containsText" text="✖">
      <formula>NOT(ISERROR(SEARCH("✖",K4)))</formula>
    </cfRule>
    <cfRule type="containsText" dxfId="132" priority="2" operator="containsText" text="✔">
      <formula>NOT(ISERROR(SEARCH("✔",K4)))</formula>
    </cfRule>
    <cfRule type="cellIs" dxfId="131" priority="3" operator="equal">
      <formula>0</formula>
    </cfRule>
    <cfRule type="cellIs" dxfId="13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416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 x14ac:dyDescent="0.3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RespD!G7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RespD!W9</f>
        <v>D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9" priority="7" operator="containsText" text="✖">
      <formula>NOT(ISERROR(SEARCH("✖",M4)))</formula>
    </cfRule>
    <cfRule type="containsText" dxfId="128" priority="8" operator="containsText" text="✔">
      <formula>NOT(ISERROR(SEARCH("✔",M4)))</formula>
    </cfRule>
    <cfRule type="cellIs" dxfId="127" priority="9" operator="equal">
      <formula>0</formula>
    </cfRule>
    <cfRule type="cellIs" dxfId="126" priority="10" operator="equal">
      <formula>1</formula>
    </cfRule>
  </conditionalFormatting>
  <conditionalFormatting sqref="G14:Z53 G56:Z57">
    <cfRule type="cellIs" dxfId="125" priority="5" operator="equal">
      <formula>"✖"</formula>
    </cfRule>
    <cfRule type="cellIs" dxfId="124" priority="6" operator="equal">
      <formula>"✔"</formula>
    </cfRule>
  </conditionalFormatting>
  <conditionalFormatting sqref="AD14:AD53">
    <cfRule type="cellIs" dxfId="123" priority="1" operator="equal">
      <formula>"Satisfactorio"</formula>
    </cfRule>
    <cfRule type="cellIs" dxfId="122" priority="2" operator="equal">
      <formula>"Proceso"</formula>
    </cfRule>
    <cfRule type="cellIs" dxfId="121" priority="3" operator="equal">
      <formula>"Inicio"</formula>
    </cfRule>
    <cfRule type="cellIs" dxfId="12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ResD!H7</f>
        <v>Ciencia y Tecnología</v>
      </c>
      <c r="H7" s="130"/>
      <c r="I7" s="130"/>
      <c r="J7" s="130"/>
      <c r="K7" s="185" t="s">
        <v>183</v>
      </c>
      <c r="L7" s="185"/>
      <c r="M7" s="175">
        <f>ResD!Q7</f>
        <v>6</v>
      </c>
      <c r="N7" s="175"/>
      <c r="O7" s="176" t="s">
        <v>5</v>
      </c>
      <c r="P7" s="176"/>
      <c r="Q7" s="175" t="str">
        <f>ResD!W7</f>
        <v>D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9" priority="1" operator="containsText" text="✖">
      <formula>NOT(ISERROR(SEARCH("✖",K4)))</formula>
    </cfRule>
    <cfRule type="containsText" dxfId="118" priority="2" operator="containsText" text="✔">
      <formula>NOT(ISERROR(SEARCH("✔",K4)))</formula>
    </cfRule>
    <cfRule type="cellIs" dxfId="117" priority="3" operator="equal">
      <formula>0</formula>
    </cfRule>
    <cfRule type="cellIs" dxfId="11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458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 x14ac:dyDescent="0.3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RespE!G7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RespE!W9</f>
        <v>E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15" priority="7" operator="containsText" text="✖">
      <formula>NOT(ISERROR(SEARCH("✖",M4)))</formula>
    </cfRule>
    <cfRule type="containsText" dxfId="114" priority="8" operator="containsText" text="✔">
      <formula>NOT(ISERROR(SEARCH("✔",M4)))</formula>
    </cfRule>
    <cfRule type="cellIs" dxfId="113" priority="9" operator="equal">
      <formula>0</formula>
    </cfRule>
    <cfRule type="cellIs" dxfId="112" priority="10" operator="equal">
      <formula>1</formula>
    </cfRule>
  </conditionalFormatting>
  <conditionalFormatting sqref="G14:Z53 G56:Z57">
    <cfRule type="cellIs" dxfId="111" priority="5" operator="equal">
      <formula>"✖"</formula>
    </cfRule>
    <cfRule type="cellIs" dxfId="110" priority="6" operator="equal">
      <formula>"✔"</formula>
    </cfRule>
  </conditionalFormatting>
  <conditionalFormatting sqref="AD14:AD53">
    <cfRule type="cellIs" dxfId="109" priority="1" operator="equal">
      <formula>"Satisfactorio"</formula>
    </cfRule>
    <cfRule type="cellIs" dxfId="108" priority="2" operator="equal">
      <formula>"Proceso"</formula>
    </cfRule>
    <cfRule type="cellIs" dxfId="107" priority="3" operator="equal">
      <formula>"Inicio"</formula>
    </cfRule>
    <cfRule type="cellIs" dxfId="10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ResE!H7</f>
        <v>Ciencia y Tecnología</v>
      </c>
      <c r="H7" s="130"/>
      <c r="I7" s="130"/>
      <c r="J7" s="130"/>
      <c r="K7" s="185" t="s">
        <v>183</v>
      </c>
      <c r="L7" s="185"/>
      <c r="M7" s="175">
        <f>ResE!Q7</f>
        <v>6</v>
      </c>
      <c r="N7" s="175"/>
      <c r="O7" s="176" t="s">
        <v>5</v>
      </c>
      <c r="P7" s="176"/>
      <c r="Q7" s="175" t="str">
        <f>ResE!W7</f>
        <v>E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05" priority="1" operator="containsText" text="✖">
      <formula>NOT(ISERROR(SEARCH("✖",K4)))</formula>
    </cfRule>
    <cfRule type="containsText" dxfId="104" priority="2" operator="containsText" text="✔">
      <formula>NOT(ISERROR(SEARCH("✔",K4)))</formula>
    </cfRule>
    <cfRule type="cellIs" dxfId="103" priority="3" operator="equal">
      <formula>0</formula>
    </cfRule>
    <cfRule type="cellIs" dxfId="10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459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 x14ac:dyDescent="0.3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RespF!G7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RespF!W9</f>
        <v>F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1" priority="7" operator="containsText" text="✖">
      <formula>NOT(ISERROR(SEARCH("✖",M4)))</formula>
    </cfRule>
    <cfRule type="containsText" dxfId="100" priority="8" operator="containsText" text="✔">
      <formula>NOT(ISERROR(SEARCH("✔",M4)))</formula>
    </cfRule>
    <cfRule type="cellIs" dxfId="99" priority="9" operator="equal">
      <formula>0</formula>
    </cfRule>
    <cfRule type="cellIs" dxfId="98" priority="10" operator="equal">
      <formula>1</formula>
    </cfRule>
  </conditionalFormatting>
  <conditionalFormatting sqref="G14:Z53 G56:Z57">
    <cfRule type="cellIs" dxfId="97" priority="5" operator="equal">
      <formula>"✖"</formula>
    </cfRule>
    <cfRule type="cellIs" dxfId="96" priority="6" operator="equal">
      <formula>"✔"</formula>
    </cfRule>
  </conditionalFormatting>
  <conditionalFormatting sqref="AD14:AD53">
    <cfRule type="cellIs" dxfId="95" priority="1" operator="equal">
      <formula>"Satisfactorio"</formula>
    </cfRule>
    <cfRule type="cellIs" dxfId="94" priority="2" operator="equal">
      <formula>"Proceso"</formula>
    </cfRule>
    <cfRule type="cellIs" dxfId="93" priority="3" operator="equal">
      <formula>"Inicio"</formula>
    </cfRule>
    <cfRule type="cellIs" dxfId="9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ResF!H7</f>
        <v>Ciencia y Tecnología</v>
      </c>
      <c r="H7" s="130"/>
      <c r="I7" s="130"/>
      <c r="J7" s="130"/>
      <c r="K7" s="185" t="s">
        <v>183</v>
      </c>
      <c r="L7" s="185"/>
      <c r="M7" s="175">
        <f>ResF!Q7</f>
        <v>6</v>
      </c>
      <c r="N7" s="175"/>
      <c r="O7" s="176" t="s">
        <v>5</v>
      </c>
      <c r="P7" s="176"/>
      <c r="Q7" s="175" t="str">
        <f>ResF!W7</f>
        <v>F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1" priority="1" operator="containsText" text="✖">
      <formula>NOT(ISERROR(SEARCH("✖",K4)))</formula>
    </cfRule>
    <cfRule type="containsText" dxfId="90" priority="2" operator="containsText" text="✔">
      <formula>NOT(ISERROR(SEARCH("✔",K4)))</formula>
    </cfRule>
    <cfRule type="cellIs" dxfId="89" priority="3" operator="equal">
      <formula>0</formula>
    </cfRule>
    <cfRule type="cellIs" dxfId="8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460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 x14ac:dyDescent="0.3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RespG!G7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RespG!W9</f>
        <v>G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7" priority="7" operator="containsText" text="✖">
      <formula>NOT(ISERROR(SEARCH("✖",M4)))</formula>
    </cfRule>
    <cfRule type="containsText" dxfId="86" priority="8" operator="containsText" text="✔">
      <formula>NOT(ISERROR(SEARCH("✔",M4)))</formula>
    </cfRule>
    <cfRule type="cellIs" dxfId="85" priority="9" operator="equal">
      <formula>0</formula>
    </cfRule>
    <cfRule type="cellIs" dxfId="84" priority="10" operator="equal">
      <formula>1</formula>
    </cfRule>
  </conditionalFormatting>
  <conditionalFormatting sqref="G14:Z53 G56:Z57">
    <cfRule type="cellIs" dxfId="83" priority="5" operator="equal">
      <formula>"✖"</formula>
    </cfRule>
    <cfRule type="cellIs" dxfId="82" priority="6" operator="equal">
      <formula>"✔"</formula>
    </cfRule>
  </conditionalFormatting>
  <conditionalFormatting sqref="AD14:AD53">
    <cfRule type="cellIs" dxfId="81" priority="1" operator="equal">
      <formula>"Satisfactorio"</formula>
    </cfRule>
    <cfRule type="cellIs" dxfId="80" priority="2" operator="equal">
      <formula>"Proceso"</formula>
    </cfRule>
    <cfRule type="cellIs" dxfId="79" priority="3" operator="equal">
      <formula>"Inicio"</formula>
    </cfRule>
    <cfRule type="cellIs" dxfId="7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ResG!H7</f>
        <v>Ciencia y Tecnología</v>
      </c>
      <c r="H7" s="130"/>
      <c r="I7" s="130"/>
      <c r="J7" s="130"/>
      <c r="K7" s="185" t="s">
        <v>183</v>
      </c>
      <c r="L7" s="185"/>
      <c r="M7" s="175">
        <f>ResG!Q7</f>
        <v>6</v>
      </c>
      <c r="N7" s="175"/>
      <c r="O7" s="176" t="s">
        <v>5</v>
      </c>
      <c r="P7" s="176"/>
      <c r="Q7" s="175" t="str">
        <f>ResG!W7</f>
        <v>G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7" priority="1" operator="containsText" text="✖">
      <formula>NOT(ISERROR(SEARCH("✖",K4)))</formula>
    </cfRule>
    <cfRule type="containsText" dxfId="76" priority="2" operator="containsText" text="✔">
      <formula>NOT(ISERROR(SEARCH("✔",K4)))</formula>
    </cfRule>
    <cfRule type="cellIs" dxfId="75" priority="3" operator="equal">
      <formula>0</formula>
    </cfRule>
    <cfRule type="cellIs" dxfId="7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461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99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7"/>
      <c r="C54" s="157"/>
      <c r="D54" s="157"/>
      <c r="E54" s="200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RespH!G7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RespH!W9</f>
        <v>H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3" priority="7" operator="containsText" text="✖">
      <formula>NOT(ISERROR(SEARCH("✖",M4)))</formula>
    </cfRule>
    <cfRule type="containsText" dxfId="72" priority="8" operator="containsText" text="✔">
      <formula>NOT(ISERROR(SEARCH("✔",M4)))</formula>
    </cfRule>
    <cfRule type="cellIs" dxfId="71" priority="9" operator="equal">
      <formula>0</formula>
    </cfRule>
    <cfRule type="cellIs" dxfId="70" priority="10" operator="equal">
      <formula>1</formula>
    </cfRule>
  </conditionalFormatting>
  <conditionalFormatting sqref="G14:Z53 G56:Z57">
    <cfRule type="cellIs" dxfId="69" priority="5" operator="equal">
      <formula>"✖"</formula>
    </cfRule>
    <cfRule type="cellIs" dxfId="68" priority="6" operator="equal">
      <formula>"✔"</formula>
    </cfRule>
  </conditionalFormatting>
  <conditionalFormatting sqref="AD14:AD53">
    <cfRule type="cellIs" dxfId="67" priority="1" operator="equal">
      <formula>"Satisfactorio"</formula>
    </cfRule>
    <cfRule type="cellIs" dxfId="66" priority="2" operator="equal">
      <formula>"Proceso"</formula>
    </cfRule>
    <cfRule type="cellIs" dxfId="65" priority="3" operator="equal">
      <formula>"Inicio"</formula>
    </cfRule>
    <cfRule type="cellIs" dxfId="6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ResH!H7</f>
        <v>Ciencia y Tecnología</v>
      </c>
      <c r="H7" s="130"/>
      <c r="I7" s="130"/>
      <c r="J7" s="130"/>
      <c r="K7" s="185" t="s">
        <v>183</v>
      </c>
      <c r="L7" s="185"/>
      <c r="M7" s="175">
        <f>ResH!Q7</f>
        <v>6</v>
      </c>
      <c r="N7" s="175"/>
      <c r="O7" s="176" t="s">
        <v>5</v>
      </c>
      <c r="P7" s="176"/>
      <c r="Q7" s="175" t="str">
        <f>ResH!W7</f>
        <v>H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3" priority="1" operator="containsText" text="✖">
      <formula>NOT(ISERROR(SEARCH("✖",K4)))</formula>
    </cfRule>
    <cfRule type="containsText" dxfId="62" priority="2" operator="containsText" text="✔">
      <formula>NOT(ISERROR(SEARCH("✔",K4)))</formula>
    </cfRule>
    <cfRule type="cellIs" dxfId="61" priority="3" operator="equal">
      <formula>0</formula>
    </cfRule>
    <cfRule type="cellIs" dxfId="6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462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 x14ac:dyDescent="0.3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RespI!G7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RespI!W9</f>
        <v>I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9" priority="7" operator="containsText" text="✖">
      <formula>NOT(ISERROR(SEARCH("✖",M4)))</formula>
    </cfRule>
    <cfRule type="containsText" dxfId="58" priority="8" operator="containsText" text="✔">
      <formula>NOT(ISERROR(SEARCH("✔",M4)))</formula>
    </cfRule>
    <cfRule type="cellIs" dxfId="57" priority="9" operator="equal">
      <formula>0</formula>
    </cfRule>
    <cfRule type="cellIs" dxfId="56" priority="10" operator="equal">
      <formula>1</formula>
    </cfRule>
  </conditionalFormatting>
  <conditionalFormatting sqref="G14:Z53 G56:Z57">
    <cfRule type="cellIs" dxfId="55" priority="5" operator="equal">
      <formula>"✖"</formula>
    </cfRule>
    <cfRule type="cellIs" dxfId="54" priority="6" operator="equal">
      <formula>"✔"</formula>
    </cfRule>
  </conditionalFormatting>
  <conditionalFormatting sqref="AD14:AD53">
    <cfRule type="cellIs" dxfId="53" priority="1" operator="equal">
      <formula>"Satisfactorio"</formula>
    </cfRule>
    <cfRule type="cellIs" dxfId="52" priority="2" operator="equal">
      <formula>"Proceso"</formula>
    </cfRule>
    <cfRule type="cellIs" dxfId="51" priority="3" operator="equal">
      <formula>"Inicio"</formula>
    </cfRule>
    <cfRule type="cellIs" dxfId="5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ResI!H7</f>
        <v>Ciencia y Tecnología</v>
      </c>
      <c r="H7" s="130"/>
      <c r="I7" s="130"/>
      <c r="J7" s="130"/>
      <c r="K7" s="185" t="s">
        <v>183</v>
      </c>
      <c r="L7" s="185"/>
      <c r="M7" s="175">
        <f>ResI!Q7</f>
        <v>6</v>
      </c>
      <c r="N7" s="175"/>
      <c r="O7" s="176" t="s">
        <v>5</v>
      </c>
      <c r="P7" s="176"/>
      <c r="Q7" s="175" t="str">
        <f>ResI!W7</f>
        <v>I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9" priority="1" operator="containsText" text="✖">
      <formula>NOT(ISERROR(SEARCH("✖",K4)))</formula>
    </cfRule>
    <cfRule type="containsText" dxfId="48" priority="2" operator="containsText" text="✔">
      <formula>NOT(ISERROR(SEARCH("✔",K4)))</formula>
    </cfRule>
    <cfRule type="cellIs" dxfId="47" priority="3" operator="equal">
      <formula>0</formula>
    </cfRule>
    <cfRule type="cellIs" dxfId="4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463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 x14ac:dyDescent="0.3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RespJ!G7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RespJ!W9</f>
        <v>J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45" priority="7" operator="containsText" text="✖">
      <formula>NOT(ISERROR(SEARCH("✖",M4)))</formula>
    </cfRule>
    <cfRule type="containsText" dxfId="44" priority="8" operator="containsText" text="✔">
      <formula>NOT(ISERROR(SEARCH("✔",M4)))</formula>
    </cfRule>
    <cfRule type="cellIs" dxfId="43" priority="9" operator="equal">
      <formula>0</formula>
    </cfRule>
    <cfRule type="cellIs" dxfId="42" priority="10" operator="equal">
      <formula>1</formula>
    </cfRule>
  </conditionalFormatting>
  <conditionalFormatting sqref="G14:Z53 G56:Z57">
    <cfRule type="cellIs" dxfId="41" priority="5" operator="equal">
      <formula>"✖"</formula>
    </cfRule>
    <cfRule type="cellIs" dxfId="40" priority="6" operator="equal">
      <formula>"✔"</formula>
    </cfRule>
  </conditionalFormatting>
  <conditionalFormatting sqref="AD14:AD53">
    <cfRule type="cellIs" dxfId="39" priority="1" operator="equal">
      <formula>"Satisfactorio"</formula>
    </cfRule>
    <cfRule type="cellIs" dxfId="38" priority="2" operator="equal">
      <formula>"Proceso"</formula>
    </cfRule>
    <cfRule type="cellIs" dxfId="37" priority="3" operator="equal">
      <formula>"Inicio"</formula>
    </cfRule>
    <cfRule type="cellIs" dxfId="3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98">
        <f>Inicio!C10</f>
        <v>0</v>
      </c>
      <c r="E5" s="198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ResJ!H7</f>
        <v>Ciencia y Tecnología</v>
      </c>
      <c r="H7" s="130"/>
      <c r="I7" s="130"/>
      <c r="J7" s="130"/>
      <c r="K7" s="185" t="s">
        <v>183</v>
      </c>
      <c r="L7" s="185"/>
      <c r="M7" s="175">
        <f>ResJ!Q7</f>
        <v>6</v>
      </c>
      <c r="N7" s="175"/>
      <c r="O7" s="176" t="s">
        <v>5</v>
      </c>
      <c r="P7" s="176"/>
      <c r="Q7" s="175" t="str">
        <f>ResJ!W7</f>
        <v>J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35" priority="1" operator="containsText" text="✖">
      <formula>NOT(ISERROR(SEARCH("✖",K4)))</formula>
    </cfRule>
    <cfRule type="containsText" dxfId="34" priority="2" operator="containsText" text="✔">
      <formula>NOT(ISERROR(SEARCH("✔",K4)))</formula>
    </cfRule>
    <cfRule type="cellIs" dxfId="33" priority="3" operator="equal">
      <formula>0</formula>
    </cfRule>
    <cfRule type="cellIs" dxfId="3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 x14ac:dyDescent="0.35">
      <c r="B5" s="122" t="s">
        <v>180</v>
      </c>
      <c r="C5" s="122"/>
      <c r="D5" s="188">
        <f>Inicio!C10</f>
        <v>0</v>
      </c>
      <c r="E5" s="189"/>
      <c r="F5" s="44" t="s">
        <v>37</v>
      </c>
      <c r="G5" s="190" t="e">
        <f>VLOOKUP(D5,Data!$A$2:$F$201,6,FALSE)</f>
        <v>#N/A</v>
      </c>
      <c r="H5" s="190"/>
      <c r="I5" s="190"/>
      <c r="J5" s="190"/>
      <c r="K5" s="190"/>
      <c r="L5" s="190"/>
      <c r="M5" s="151" t="s">
        <v>38</v>
      </c>
      <c r="N5" s="151"/>
      <c r="O5" s="190" t="e">
        <f>VLOOKUP(D5,Data!$A$2:$F$201,5,FALSE)</f>
        <v>#N/A</v>
      </c>
      <c r="P5" s="190"/>
      <c r="Q5" s="190"/>
      <c r="R5" s="190"/>
      <c r="S5" s="190"/>
      <c r="T5" s="152" t="s">
        <v>184</v>
      </c>
      <c r="U5" s="152"/>
      <c r="V5" s="152"/>
      <c r="W5" s="190" t="e">
        <f>VLOOKUP(D5,Data!$A$2:$H$201,7,FALSE)</f>
        <v>#N/A</v>
      </c>
      <c r="X5" s="190"/>
      <c r="Y5" s="190"/>
      <c r="Z5" s="190"/>
      <c r="AA5" s="190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8" t="s">
        <v>181</v>
      </c>
      <c r="C7" s="118"/>
      <c r="D7" s="119" t="e">
        <f>VLOOKUP(D5,Data!$A$2:$E$201,2,FALSE)</f>
        <v>#N/A</v>
      </c>
      <c r="E7" s="119"/>
      <c r="F7" s="26" t="s">
        <v>182</v>
      </c>
      <c r="G7" s="128" t="str">
        <f>Inicio!F8</f>
        <v>Ciencia y Tecnología</v>
      </c>
      <c r="H7" s="128"/>
      <c r="I7" s="128"/>
      <c r="J7" s="128"/>
      <c r="K7" s="128"/>
      <c r="L7" s="128"/>
      <c r="M7" s="152" t="s">
        <v>36</v>
      </c>
      <c r="N7" s="152"/>
      <c r="O7" s="190" t="e">
        <f>VLOOKUP(D5,Data!$A$2:$F$201,3,FALSE)</f>
        <v>#N/A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6</v>
      </c>
      <c r="X7" s="190"/>
      <c r="Y7" s="190"/>
      <c r="Z7" s="190"/>
      <c r="AA7" s="190"/>
    </row>
    <row r="8" spans="2:27" x14ac:dyDescent="0.3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e">
        <f>VLOOKUP(D5,Data!$A$2:$H$201,8,FALSE)</f>
        <v>#N/A</v>
      </c>
      <c r="P9" s="190"/>
      <c r="Q9" s="190"/>
      <c r="R9" s="190"/>
      <c r="S9" s="190"/>
      <c r="T9" s="152" t="s">
        <v>5</v>
      </c>
      <c r="U9" s="152"/>
      <c r="V9" s="152"/>
      <c r="W9" s="190" t="s">
        <v>464</v>
      </c>
      <c r="X9" s="190"/>
      <c r="Y9" s="190"/>
      <c r="Z9" s="190"/>
      <c r="AA9" s="190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 x14ac:dyDescent="0.3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 x14ac:dyDescent="0.3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 x14ac:dyDescent="0.3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 x14ac:dyDescent="0.3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 x14ac:dyDescent="0.3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x14ac:dyDescent="0.3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 x14ac:dyDescent="0.3">
      <c r="B5" s="122" t="s">
        <v>180</v>
      </c>
      <c r="C5" s="122"/>
      <c r="D5" s="123">
        <f>Inicio!C10</f>
        <v>0</v>
      </c>
      <c r="E5" s="123"/>
      <c r="F5" s="116" t="s">
        <v>37</v>
      </c>
      <c r="G5" s="116"/>
      <c r="H5" s="117" t="e">
        <f>VLOOKUP(D5,Data!$A$2:$F$201,6,FALSE)</f>
        <v>#N/A</v>
      </c>
      <c r="I5" s="117"/>
      <c r="J5" s="117"/>
      <c r="K5" s="117"/>
      <c r="L5" s="117"/>
      <c r="M5" s="116" t="s">
        <v>38</v>
      </c>
      <c r="N5" s="116"/>
      <c r="O5" s="117" t="e">
        <f>VLOOKUP(D5,Data!$A$2:$F$201,5,FALSE)</f>
        <v>#N/A</v>
      </c>
      <c r="P5" s="117"/>
      <c r="Q5" s="117"/>
      <c r="R5" s="117"/>
      <c r="S5" s="117"/>
      <c r="T5" s="116" t="s">
        <v>184</v>
      </c>
      <c r="U5" s="116"/>
      <c r="V5" s="116"/>
      <c r="W5" s="117" t="e">
        <f>VLOOKUP(D5,Data!$A$2:$H$201,7,FALSE)</f>
        <v>#N/A</v>
      </c>
      <c r="X5" s="117"/>
      <c r="Y5" s="117"/>
      <c r="Z5" s="117"/>
      <c r="AA5" s="116" t="s">
        <v>36</v>
      </c>
      <c r="AB5" s="116"/>
      <c r="AC5" s="117" t="e">
        <f>VLOOKUP(D5,Data!$A$2:$F$201,3,FALSE)</f>
        <v>#N/A</v>
      </c>
      <c r="AD5" s="117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8" t="s">
        <v>181</v>
      </c>
      <c r="C7" s="118"/>
      <c r="D7" s="119" t="e">
        <f>VLOOKUP(D5,Data!$A$2:$E$201,2,FALSE)</f>
        <v>#N/A</v>
      </c>
      <c r="E7" s="119"/>
      <c r="F7" s="116" t="s">
        <v>182</v>
      </c>
      <c r="G7" s="116"/>
      <c r="H7" s="130" t="str">
        <f>RespK!G7</f>
        <v>Ciencia y Tecnología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6</v>
      </c>
      <c r="R7" s="133"/>
      <c r="S7" s="133"/>
      <c r="T7" s="121" t="s">
        <v>5</v>
      </c>
      <c r="U7" s="121"/>
      <c r="V7" s="121"/>
      <c r="W7" s="173" t="str">
        <f>RespK!W9</f>
        <v>K</v>
      </c>
      <c r="X7" s="173"/>
      <c r="Y7" s="173"/>
      <c r="Z7" s="173"/>
      <c r="AA7" s="116" t="s">
        <v>185</v>
      </c>
      <c r="AB7" s="116"/>
      <c r="AC7" s="172" t="e">
        <f>VLOOKUP(D5,Data!$A$2:$H$201,8,FALSE)</f>
        <v>#N/A</v>
      </c>
      <c r="AD7" s="172"/>
    </row>
    <row r="8" spans="2:57" x14ac:dyDescent="0.3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x14ac:dyDescent="0.3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b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2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4"/>
      <c r="AB12" s="194"/>
      <c r="AC12" s="196"/>
      <c r="AD12" s="194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Previo Inicio</v>
      </c>
      <c r="AB56" s="171" t="str">
        <f>Matriz!$I$4</f>
        <v>Inicio</v>
      </c>
      <c r="AC56" s="171" t="str">
        <f>Matriz!$I$5</f>
        <v>Proceso</v>
      </c>
      <c r="AD56" s="171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1" priority="7" operator="containsText" text="✖">
      <formula>NOT(ISERROR(SEARCH("✖",M4)))</formula>
    </cfRule>
    <cfRule type="containsText" dxfId="30" priority="8" operator="containsText" text="✔">
      <formula>NOT(ISERROR(SEARCH("✔",M4)))</formula>
    </cfRule>
    <cfRule type="cellIs" dxfId="29" priority="9" operator="equal">
      <formula>0</formula>
    </cfRule>
    <cfRule type="cellIs" dxfId="28" priority="10" operator="equal">
      <formula>1</formula>
    </cfRule>
  </conditionalFormatting>
  <conditionalFormatting sqref="G14:Z53 G56:Z57">
    <cfRule type="cellIs" dxfId="27" priority="5" operator="equal">
      <formula>"✖"</formula>
    </cfRule>
    <cfRule type="cellIs" dxfId="26" priority="6" operator="equal">
      <formula>"✔"</formula>
    </cfRule>
  </conditionalFormatting>
  <conditionalFormatting sqref="AD14:AD53">
    <cfRule type="cellIs" dxfId="25" priority="1" operator="equal">
      <formula>"Satisfactorio"</formula>
    </cfRule>
    <cfRule type="cellIs" dxfId="24" priority="2" operator="equal">
      <formula>"Proceso"</formula>
    </cfRule>
    <cfRule type="cellIs" dxfId="23" priority="3" operator="equal">
      <formula>"Inicio"</formula>
    </cfRule>
    <cfRule type="cellIs" dxfId="2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 x14ac:dyDescent="0.3">
      <c r="B5" s="122" t="s">
        <v>180</v>
      </c>
      <c r="C5" s="122"/>
      <c r="D5" s="182">
        <f>Inicio!C10</f>
        <v>0</v>
      </c>
      <c r="E5" s="182"/>
      <c r="F5" s="44" t="s">
        <v>37</v>
      </c>
      <c r="G5" s="177" t="e">
        <f>VLOOKUP(D5,Data!$A$2:$F$201,6,FALSE)</f>
        <v>#N/A</v>
      </c>
      <c r="H5" s="177"/>
      <c r="I5" s="177"/>
      <c r="J5" s="177"/>
      <c r="K5" s="151" t="s">
        <v>38</v>
      </c>
      <c r="L5" s="151"/>
      <c r="M5" s="177" t="e">
        <f>VLOOKUP(D5,Data!$A$2:$F$201,5,FALSE)</f>
        <v>#N/A</v>
      </c>
      <c r="N5" s="177"/>
      <c r="O5" s="178" t="s">
        <v>184</v>
      </c>
      <c r="P5" s="178"/>
      <c r="Q5" s="177" t="e">
        <f>VLOOKUP(D5,Data!$A$2:$H$201,7,FALSE)</f>
        <v>#N/A</v>
      </c>
      <c r="R5" s="177"/>
      <c r="S5" s="178" t="s">
        <v>36</v>
      </c>
      <c r="T5" s="178"/>
      <c r="U5" s="177" t="e">
        <f>VLOOKUP(D5,Data!$A$2:$F$201,3,FALSE)</f>
        <v>#N/A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8" t="s">
        <v>181</v>
      </c>
      <c r="C7" s="118"/>
      <c r="D7" s="119" t="e">
        <f>VLOOKUP(D5,Data!$A$2:$E$201,2,FALSE)</f>
        <v>#N/A</v>
      </c>
      <c r="E7" s="119"/>
      <c r="F7" s="184" t="s">
        <v>182</v>
      </c>
      <c r="G7" s="130" t="str">
        <f>ResK!H7</f>
        <v>Ciencia y Tecnología</v>
      </c>
      <c r="H7" s="130"/>
      <c r="I7" s="130"/>
      <c r="J7" s="130"/>
      <c r="K7" s="185" t="s">
        <v>183</v>
      </c>
      <c r="L7" s="185"/>
      <c r="M7" s="175">
        <f>ResK!Q7</f>
        <v>6</v>
      </c>
      <c r="N7" s="175"/>
      <c r="O7" s="176" t="s">
        <v>5</v>
      </c>
      <c r="P7" s="176"/>
      <c r="Q7" s="175" t="str">
        <f>ResK!W7</f>
        <v>K</v>
      </c>
      <c r="R7" s="175"/>
      <c r="S7" s="178" t="s">
        <v>185</v>
      </c>
      <c r="T7" s="178"/>
      <c r="U7" s="183" t="e">
        <f>VLOOKUP(D5,Data!$A$2:$H$201,8,FALSE)</f>
        <v>#N/A</v>
      </c>
      <c r="V7" s="183"/>
      <c r="W7" s="183"/>
    </row>
    <row r="8" spans="2:23" x14ac:dyDescent="0.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x14ac:dyDescent="0.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6" t="s">
        <v>192</v>
      </c>
      <c r="C12" s="137"/>
      <c r="D12" s="137"/>
      <c r="E12" s="179"/>
    </row>
    <row r="13" spans="2:23" x14ac:dyDescent="0.3">
      <c r="B13" s="180" t="s">
        <v>407</v>
      </c>
      <c r="C13" s="180"/>
      <c r="D13" s="57" t="s">
        <v>408</v>
      </c>
      <c r="E13" s="57" t="s">
        <v>409</v>
      </c>
    </row>
    <row r="14" spans="2:23" ht="21" x14ac:dyDescent="0.4">
      <c r="B14" s="187" t="str">
        <f>Matriz!$I$3</f>
        <v>Previo Inicio</v>
      </c>
      <c r="C14" s="187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7" t="str">
        <f>Matriz!$I$4</f>
        <v>Inicio</v>
      </c>
      <c r="C15" s="187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87" t="str">
        <f>Matriz!$I$5</f>
        <v>Proceso</v>
      </c>
      <c r="C16" s="187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87" t="str">
        <f>IF(Matriz!$I$6=0,"",Matriz!$I$6)</f>
        <v>Satisfactorio</v>
      </c>
      <c r="C17" s="187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1" priority="1" operator="containsText" text="✖">
      <formula>NOT(ISERROR(SEARCH("✖",K4)))</formula>
    </cfRule>
    <cfRule type="containsText" dxfId="20" priority="2" operator="containsText" text="✔">
      <formula>NOT(ISERROR(SEARCH("✔",K4)))</formula>
    </cfRule>
    <cfRule type="cellIs" dxfId="19" priority="3" operator="equal">
      <formula>0</formula>
    </cfRule>
    <cfRule type="cellIs" dxfId="1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2024-07-10T15:08:11Z</dcterms:modified>
</cp:coreProperties>
</file>