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primaria\"/>
    </mc:Choice>
  </mc:AlternateContent>
  <xr:revisionPtr revIDLastSave="0" documentId="13_ncr:1_{8A9DEA71-B4CB-470E-881E-329E9AC53145}" xr6:coauthVersionLast="47" xr6:coauthVersionMax="47" xr10:uidLastSave="{00000000-0000-0000-0000-000000000000}"/>
  <bookViews>
    <workbookView xWindow="1428" yWindow="1428" windowWidth="17280" windowHeight="8964" tabRatio="844" activeTab="1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C30" i="38" s="1"/>
  <c r="AB30" i="38" s="1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I52" i="32"/>
  <c r="I47" i="32"/>
  <c r="BD28" i="38"/>
  <c r="AA30" i="38"/>
  <c r="AA31" i="38"/>
  <c r="BD39" i="38"/>
  <c r="AC39" i="38" s="1"/>
  <c r="BC21" i="32"/>
  <c r="AB21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BD40" i="32"/>
  <c r="AC40" i="32" s="1"/>
  <c r="AA50" i="32"/>
  <c r="BC51" i="32"/>
  <c r="AB51" i="32" s="1"/>
  <c r="D7" i="32"/>
  <c r="G52" i="32"/>
  <c r="G5" i="31"/>
  <c r="O7" i="31"/>
  <c r="I24" i="26"/>
  <c r="I31" i="26"/>
  <c r="AA45" i="29"/>
  <c r="AA53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7" i="29"/>
  <c r="AA20" i="29"/>
  <c r="D7" i="29"/>
  <c r="BC38" i="29"/>
  <c r="AB38" i="29" s="1"/>
  <c r="BD44" i="29"/>
  <c r="AC44" i="29" s="1"/>
  <c r="BC44" i="29"/>
  <c r="AB44" i="29" s="1"/>
  <c r="AA44" i="29"/>
  <c r="BD52" i="29"/>
  <c r="AC52" i="29" s="1"/>
  <c r="H5" i="29"/>
  <c r="G31" i="29"/>
  <c r="BD37" i="29"/>
  <c r="AC37" i="29" s="1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38" i="29" l="1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<sst xmlns="http://schemas.openxmlformats.org/spreadsheetml/2006/main" count="3422" uniqueCount="671">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</sst>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21</xdr:row>
          <xdr:rowOff>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21</xdr:row>
          <xdr:rowOff>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411480</xdr:colOff>
          <xdr:row>21</xdr:row>
          <xdr:rowOff>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21</xdr:row>
          <xdr:rowOff>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21</xdr:row>
          <xdr:rowOff>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21</xdr:row>
          <xdr:rowOff>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21</xdr:row>
          <xdr:rowOff>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21</xdr:row>
          <xdr:rowOff>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21</xdr:row>
          <xdr:rowOff>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21</xdr:row>
          <xdr:rowOff>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21</xdr:row>
          <xdr:rowOff>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99060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350520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30480</xdr:colOff>
          <xdr:row>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99060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175260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152400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220980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556260</xdr:colOff>
          <xdr:row>6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99060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175260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533400</xdr:colOff>
          <xdr:row>6</xdr:row>
          <xdr:rowOff>38100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533400</xdr:colOff>
          <xdr:row>6</xdr:row>
          <xdr:rowOff>60960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533400</xdr:colOff>
          <xdr:row>11</xdr:row>
          <xdr:rowOff>114300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533400</xdr:colOff>
          <xdr:row>17</xdr:row>
          <xdr:rowOff>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533400</xdr:colOff>
          <xdr:row>6</xdr:row>
          <xdr:rowOff>38100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533400</xdr:colOff>
          <xdr:row>6</xdr:row>
          <xdr:rowOff>60960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533400</xdr:colOff>
          <xdr:row>11</xdr:row>
          <xdr:rowOff>106680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60960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106680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17</xdr:row>
          <xdr:rowOff>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60960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106680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175260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137160</xdr:colOff>
          <xdr:row>303</xdr:row>
          <xdr:rowOff>106680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2" sqref="B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2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OzSIvM/P3geSbUX/ZxhfSg4y2WK7SMRC0hNUrnBDy8Vz4WNBPHIT/i8T0zG0pL5nmMAF0jHrp4wQICNgjJuWIA==" saltValue="WKxNu9PCID4IU3DiEeGLv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F8" sqref="F8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9</v>
      </c>
      <c r="B1" s="63" t="s">
        <v>199</v>
      </c>
      <c r="C1" s="63">
        <v>2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2</v>
      </c>
      <c r="C3" s="36" t="s">
        <v>167</v>
      </c>
      <c r="G3" s="17">
        <v>0</v>
      </c>
      <c r="H3" s="17">
        <v>10</v>
      </c>
      <c r="I3" s="17" t="s">
        <v>174</v>
      </c>
    </row>
    <row r="4" spans="1:15" ht="19.8" thickBot="1" x14ac:dyDescent="0.35">
      <c r="A4" s="60">
        <v>2</v>
      </c>
      <c r="B4" s="36">
        <v>2</v>
      </c>
      <c r="C4" s="36" t="s">
        <v>167</v>
      </c>
      <c r="G4" s="17">
        <f>H3+1</f>
        <v>11</v>
      </c>
      <c r="H4" s="17">
        <v>16</v>
      </c>
      <c r="I4" s="17" t="s">
        <v>175</v>
      </c>
    </row>
    <row r="5" spans="1:15" ht="19.8" thickBot="1" x14ac:dyDescent="0.35">
      <c r="A5" s="60">
        <v>3</v>
      </c>
      <c r="B5" s="36">
        <v>2</v>
      </c>
      <c r="C5" s="36" t="s">
        <v>167</v>
      </c>
      <c r="G5" s="17">
        <f>H4+1</f>
        <v>17</v>
      </c>
      <c r="H5" s="17">
        <v>20</v>
      </c>
      <c r="I5" s="17" t="s">
        <v>176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166</v>
      </c>
      <c r="G6" s="17"/>
      <c r="H6" s="17"/>
      <c r="I6" s="17"/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166</v>
      </c>
      <c r="N7" s="68"/>
      <c r="O7" s="68"/>
    </row>
    <row r="8" spans="1:15" ht="19.8" thickBot="1" x14ac:dyDescent="0.35">
      <c r="A8" s="60">
        <v>6</v>
      </c>
      <c r="B8" s="36">
        <v>1</v>
      </c>
      <c r="C8" s="36" t="s">
        <v>167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166</v>
      </c>
      <c r="G9" s="205"/>
      <c r="H9" s="205"/>
    </row>
    <row r="10" spans="1:15" ht="19.8" thickBot="1" x14ac:dyDescent="0.35">
      <c r="A10" s="60">
        <v>8</v>
      </c>
      <c r="B10" s="36">
        <v>2</v>
      </c>
      <c r="C10" s="36" t="s">
        <v>168</v>
      </c>
    </row>
    <row r="11" spans="1:15" ht="19.8" thickBot="1" x14ac:dyDescent="0.35">
      <c r="A11" s="60">
        <v>9</v>
      </c>
      <c r="B11" s="36">
        <v>2</v>
      </c>
      <c r="C11" s="36" t="s">
        <v>166</v>
      </c>
    </row>
    <row r="12" spans="1:15" ht="19.8" thickBot="1" x14ac:dyDescent="0.35">
      <c r="A12" s="60">
        <v>10</v>
      </c>
      <c r="B12" s="36">
        <v>2</v>
      </c>
      <c r="C12" s="36" t="s">
        <v>168</v>
      </c>
    </row>
    <row r="13" spans="1:15" ht="19.8" thickBot="1" x14ac:dyDescent="0.35">
      <c r="A13" s="60">
        <v>11</v>
      </c>
      <c r="B13" s="36">
        <v>2</v>
      </c>
      <c r="C13" s="36" t="s">
        <v>168</v>
      </c>
    </row>
    <row r="14" spans="1:15" ht="19.8" thickBot="1" x14ac:dyDescent="0.35">
      <c r="A14" s="60">
        <v>12</v>
      </c>
      <c r="B14" s="36">
        <v>1</v>
      </c>
      <c r="C14" s="36" t="s">
        <v>166</v>
      </c>
    </row>
    <row r="15" spans="1:15" ht="19.8" thickBot="1" x14ac:dyDescent="0.35">
      <c r="A15" s="60">
        <v>13</v>
      </c>
      <c r="B15" s="36">
        <v>2</v>
      </c>
      <c r="C15" s="36" t="s">
        <v>167</v>
      </c>
    </row>
    <row r="16" spans="1:15" ht="19.8" thickBot="1" x14ac:dyDescent="0.35">
      <c r="A16" s="60">
        <v>14</v>
      </c>
      <c r="B16" s="36">
        <v>2</v>
      </c>
      <c r="C16" s="36" t="s">
        <v>167</v>
      </c>
    </row>
    <row r="17" spans="1:3" ht="19.8" thickBot="1" x14ac:dyDescent="0.35">
      <c r="A17" s="60">
        <v>15</v>
      </c>
      <c r="B17" s="36">
        <v>2</v>
      </c>
      <c r="C17" s="36" t="s">
        <v>167</v>
      </c>
    </row>
    <row r="18" spans="1:3" ht="19.8" thickBot="1" x14ac:dyDescent="0.35">
      <c r="A18" s="60">
        <v>16</v>
      </c>
      <c r="B18" s="36">
        <v>2</v>
      </c>
      <c r="C18" s="36" t="s">
        <v>168</v>
      </c>
    </row>
    <row r="19" spans="1:3" ht="19.8" thickBot="1" x14ac:dyDescent="0.35">
      <c r="A19" s="60">
        <v>17</v>
      </c>
      <c r="B19" s="36">
        <v>2</v>
      </c>
      <c r="C19" s="36" t="s">
        <v>167</v>
      </c>
    </row>
    <row r="20" spans="1:3" ht="19.8" thickBot="1" x14ac:dyDescent="0.35">
      <c r="A20" s="60">
        <v>18</v>
      </c>
      <c r="B20" s="36">
        <v>1</v>
      </c>
      <c r="C20" s="36" t="s">
        <v>166</v>
      </c>
    </row>
    <row r="21" spans="1:3" ht="19.8" thickBot="1" x14ac:dyDescent="0.35">
      <c r="A21" s="60">
        <v>19</v>
      </c>
      <c r="B21" s="36">
        <v>2</v>
      </c>
      <c r="C21" s="36" t="s">
        <v>166</v>
      </c>
    </row>
    <row r="22" spans="1:3" ht="19.8" thickBot="1" x14ac:dyDescent="0.35">
      <c r="A22" s="61">
        <v>20</v>
      </c>
      <c r="B22" s="36">
        <v>2</v>
      </c>
      <c r="C22" s="36" t="s">
        <v>168</v>
      </c>
    </row>
    <row r="23" spans="1:3" ht="19.2" x14ac:dyDescent="0.3">
      <c r="A23" s="61" t="s">
        <v>470</v>
      </c>
      <c r="B23" s="62">
        <f>SUBTOTAL(109,Tabla101[NIVEL])</f>
        <v>37</v>
      </c>
      <c r="C23" s="92">
        <f>SUBTOTAL(103,Tabla101[CLAVE])</f>
        <v>20</v>
      </c>
    </row>
  </sheetData>
  <sheetProtection algorithmName="SHA-512" hashValue="suB3xs+TN5R9jyhMEWA0zb5HClhSj05fzgFc4SmklW+4DVTFMt7lcXgpV6skkpgL2IMZ+y/N9KEM6M4duG+pEg==" saltValue="MULK7gT+iLuk8pjOlsOa5Q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36</v>
      </c>
      <c r="U7" s="119"/>
      <c r="V7" s="119"/>
      <c r="W7" s="126" t="e">
        <f>VLOOKUP(D5,Data!$A$2:$F$201,3,FALSE)</f>
        <v>#N/A</v>
      </c>
      <c r="X7" s="126"/>
      <c r="Y7" s="126"/>
      <c r="Z7" s="126"/>
      <c r="AB7" s="80"/>
    </row>
    <row r="8" spans="2:30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185</v>
      </c>
      <c r="U9" s="119"/>
      <c r="V9" s="119"/>
      <c r="W9" s="127" t="e">
        <f>VLOOKUP(D5,Data!$A$2:$H$201,8,FALSE)</f>
        <v>#N/A</v>
      </c>
      <c r="X9" s="127"/>
      <c r="Y9" s="127"/>
      <c r="Z9" s="127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2" t="s">
        <v>158</v>
      </c>
      <c r="D13" s="134" t="s">
        <v>192</v>
      </c>
      <c r="E13" s="135"/>
      <c r="F13" s="135"/>
      <c r="G13" s="135"/>
      <c r="H13" s="135"/>
      <c r="I13" s="135"/>
      <c r="M13" s="141" t="s">
        <v>192</v>
      </c>
      <c r="N13" s="142"/>
      <c r="O13" s="142"/>
    </row>
    <row r="14" spans="2:30" x14ac:dyDescent="0.3">
      <c r="C14" s="122"/>
      <c r="D14" s="57" t="s">
        <v>407</v>
      </c>
      <c r="E14" s="123" t="s">
        <v>408</v>
      </c>
      <c r="F14" s="124"/>
      <c r="G14" s="123" t="s">
        <v>409</v>
      </c>
      <c r="H14" s="140"/>
      <c r="I14" s="140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2"/>
      <c r="D15" s="76" t="str">
        <f>Matriz!$I$3</f>
        <v>Inicio</v>
      </c>
      <c r="E15" s="125">
        <f>GrafA!D14</f>
        <v>0</v>
      </c>
      <c r="F15" s="125"/>
      <c r="G15" s="133" t="str">
        <f>IFERROR(GrafA!E14,"")</f>
        <v/>
      </c>
      <c r="H15" s="133"/>
      <c r="I15" s="133"/>
      <c r="M15" s="84" t="str">
        <f>Matriz!$I$3</f>
        <v>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2"/>
      <c r="D16" s="77" t="str">
        <f>Matriz!$I$4</f>
        <v>Proceso</v>
      </c>
      <c r="E16" s="125">
        <f>GrafA!D15</f>
        <v>0</v>
      </c>
      <c r="F16" s="125"/>
      <c r="G16" s="133" t="str">
        <f>IFERROR(GrafA!E15,"")</f>
        <v/>
      </c>
      <c r="H16" s="133"/>
      <c r="I16" s="133"/>
      <c r="M16" s="85" t="str">
        <f>Matriz!$I$4</f>
        <v>Proceso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2"/>
      <c r="D17" s="78" t="str">
        <f>Matriz!$I$5</f>
        <v>Satisfactorio</v>
      </c>
      <c r="E17" s="125">
        <f>GrafA!D16</f>
        <v>0</v>
      </c>
      <c r="F17" s="125"/>
      <c r="G17" s="133" t="str">
        <f>IFERROR(GrafA!E16,"")</f>
        <v/>
      </c>
      <c r="H17" s="133"/>
      <c r="I17" s="133"/>
      <c r="M17" s="86" t="str">
        <f>Matriz!$I$5</f>
        <v>Satisfactorio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2"/>
      <c r="D18" s="79" t="str">
        <f>IF(Matriz!$I$6=0,"",Matriz!$I$6)</f>
        <v/>
      </c>
      <c r="E18" s="125" t="str">
        <f>GrafA!D17</f>
        <v/>
      </c>
      <c r="F18" s="125"/>
      <c r="G18" s="133" t="str">
        <f>IFERROR(GrafA!E17,"")</f>
        <v/>
      </c>
      <c r="H18" s="133"/>
      <c r="I18" s="133"/>
      <c r="M18" s="87" t="str">
        <f>IF(Matriz!$I$6=0,"",Matriz!$I$6)</f>
        <v/>
      </c>
      <c r="N18" s="89" t="str">
        <f>IF(D18="","",E18+E26+E34+E42+E50+E58+E66+E74+E82+E90+E98)</f>
        <v/>
      </c>
      <c r="O18" s="105" t="str">
        <f>IFERROR((N18*100%)/$N$19,"")</f>
        <v/>
      </c>
    </row>
    <row r="19" spans="3:15" ht="23.4" x14ac:dyDescent="0.45">
      <c r="C19" s="122"/>
      <c r="D19" s="64" t="s">
        <v>39</v>
      </c>
      <c r="E19" s="136">
        <f>SUM(E15:F18)</f>
        <v>0</v>
      </c>
      <c r="F19" s="137"/>
      <c r="G19" s="138">
        <f>SUM(G15:I18)</f>
        <v>0</v>
      </c>
      <c r="H19" s="139"/>
      <c r="I19" s="13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2" t="s">
        <v>406</v>
      </c>
      <c r="D21" s="134" t="s">
        <v>192</v>
      </c>
      <c r="E21" s="135"/>
      <c r="F21" s="135"/>
      <c r="G21" s="135"/>
      <c r="H21" s="135"/>
      <c r="I21" s="135"/>
    </row>
    <row r="22" spans="3:15" x14ac:dyDescent="0.3">
      <c r="C22" s="122"/>
      <c r="D22" s="57" t="s">
        <v>407</v>
      </c>
      <c r="E22" s="123" t="s">
        <v>408</v>
      </c>
      <c r="F22" s="124"/>
      <c r="G22" s="123" t="s">
        <v>409</v>
      </c>
      <c r="H22" s="140"/>
      <c r="I22" s="140"/>
    </row>
    <row r="23" spans="3:15" ht="21" x14ac:dyDescent="0.4">
      <c r="C23" s="122"/>
      <c r="D23" s="76" t="str">
        <f>Matriz!$I$3</f>
        <v>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 x14ac:dyDescent="0.4">
      <c r="C24" s="122"/>
      <c r="D24" s="77" t="str">
        <f>Matriz!$I$4</f>
        <v>Proceso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 x14ac:dyDescent="0.4">
      <c r="C25" s="122"/>
      <c r="D25" s="78" t="str">
        <f>Matriz!$I$5</f>
        <v>Satisfactorio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 x14ac:dyDescent="0.4">
      <c r="C26" s="122"/>
      <c r="D26" s="79" t="str">
        <f>IF(Matriz!$I$6=0,"",Matriz!$I$6)</f>
        <v/>
      </c>
      <c r="E26" s="125" t="str">
        <f>GrafB!D17</f>
        <v/>
      </c>
      <c r="F26" s="125"/>
      <c r="G26" s="133" t="str">
        <f>IFERROR(GrafB!E17,"")</f>
        <v/>
      </c>
      <c r="H26" s="133"/>
      <c r="I26" s="133"/>
    </row>
    <row r="27" spans="3:15" ht="23.4" x14ac:dyDescent="0.45">
      <c r="C27" s="122"/>
      <c r="D27" s="64" t="s">
        <v>39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 x14ac:dyDescent="0.3">
      <c r="C29" s="122" t="s">
        <v>415</v>
      </c>
      <c r="D29" s="134" t="s">
        <v>192</v>
      </c>
      <c r="E29" s="135"/>
      <c r="F29" s="135"/>
      <c r="G29" s="135"/>
      <c r="H29" s="135"/>
      <c r="I29" s="135"/>
    </row>
    <row r="30" spans="3:15" x14ac:dyDescent="0.3">
      <c r="C30" s="122"/>
      <c r="D30" s="57" t="s">
        <v>407</v>
      </c>
      <c r="E30" s="123" t="s">
        <v>408</v>
      </c>
      <c r="F30" s="124"/>
      <c r="G30" s="123" t="s">
        <v>409</v>
      </c>
      <c r="H30" s="140"/>
      <c r="I30" s="140"/>
    </row>
    <row r="31" spans="3:15" ht="21" x14ac:dyDescent="0.4">
      <c r="C31" s="122"/>
      <c r="D31" s="76" t="str">
        <f>Matriz!$I$3</f>
        <v>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 x14ac:dyDescent="0.4">
      <c r="C32" s="122"/>
      <c r="D32" s="77" t="str">
        <f>Matriz!$I$4</f>
        <v>Proceso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 x14ac:dyDescent="0.4">
      <c r="C33" s="122"/>
      <c r="D33" s="78" t="str">
        <f>Matriz!$I$5</f>
        <v>Satisfactorio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 x14ac:dyDescent="0.4">
      <c r="C34" s="122"/>
      <c r="D34" s="79" t="str">
        <f>IF(Matriz!$I$6=0,"",Matriz!$I$6)</f>
        <v/>
      </c>
      <c r="E34" s="125" t="str">
        <f>GrafC!D17</f>
        <v/>
      </c>
      <c r="F34" s="125"/>
      <c r="G34" s="133" t="str">
        <f>IFERROR(GrafC!E17,"")</f>
        <v/>
      </c>
      <c r="H34" s="133"/>
      <c r="I34" s="133"/>
    </row>
    <row r="35" spans="3:15" ht="23.4" x14ac:dyDescent="0.45">
      <c r="C35" s="122"/>
      <c r="D35" s="64" t="s">
        <v>39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 x14ac:dyDescent="0.3">
      <c r="C37" s="122" t="s">
        <v>416</v>
      </c>
      <c r="D37" s="134" t="s">
        <v>192</v>
      </c>
      <c r="E37" s="135"/>
      <c r="F37" s="135"/>
      <c r="G37" s="135"/>
      <c r="H37" s="135"/>
      <c r="I37" s="135"/>
    </row>
    <row r="38" spans="3:15" x14ac:dyDescent="0.3">
      <c r="C38" s="122"/>
      <c r="D38" s="57" t="s">
        <v>407</v>
      </c>
      <c r="E38" s="123" t="s">
        <v>408</v>
      </c>
      <c r="F38" s="124"/>
      <c r="G38" s="123" t="s">
        <v>409</v>
      </c>
      <c r="H38" s="140"/>
      <c r="I38" s="140"/>
    </row>
    <row r="39" spans="3:15" ht="21" x14ac:dyDescent="0.4">
      <c r="C39" s="122"/>
      <c r="D39" s="76" t="str">
        <f>Matriz!$I$3</f>
        <v>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 x14ac:dyDescent="0.4">
      <c r="C40" s="122"/>
      <c r="D40" s="77" t="str">
        <f>Matriz!$I$4</f>
        <v>Proceso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 x14ac:dyDescent="0.4">
      <c r="C41" s="122"/>
      <c r="D41" s="78" t="str">
        <f>Matriz!$I$5</f>
        <v>Satisfactorio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 x14ac:dyDescent="0.4">
      <c r="C42" s="122"/>
      <c r="D42" s="79" t="str">
        <f>IF(Matriz!$I$6=0,"",Matriz!$I$6)</f>
        <v/>
      </c>
      <c r="E42" s="125" t="str">
        <f>GrafD!D17</f>
        <v/>
      </c>
      <c r="F42" s="125"/>
      <c r="G42" s="133" t="str">
        <f>IFERROR(GrafD!E17,"")</f>
        <v/>
      </c>
      <c r="H42" s="133"/>
      <c r="I42" s="133"/>
    </row>
    <row r="43" spans="3:15" ht="60" customHeight="1" x14ac:dyDescent="0.45">
      <c r="C43" s="122"/>
      <c r="D43" s="64" t="s">
        <v>39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465</v>
      </c>
      <c r="N43" s="145" t="s">
        <v>469</v>
      </c>
      <c r="O43" s="145"/>
    </row>
    <row r="44" spans="3:15" ht="18" x14ac:dyDescent="0.35">
      <c r="M44" s="104" t="s">
        <v>158</v>
      </c>
      <c r="N44" s="143">
        <f>Configuracion!Q2</f>
        <v>0</v>
      </c>
      <c r="O44" s="143"/>
    </row>
    <row r="45" spans="3:15" ht="18" x14ac:dyDescent="0.35">
      <c r="C45" s="122" t="s">
        <v>458</v>
      </c>
      <c r="D45" s="134" t="s">
        <v>192</v>
      </c>
      <c r="E45" s="135"/>
      <c r="F45" s="135"/>
      <c r="G45" s="135"/>
      <c r="H45" s="135"/>
      <c r="I45" s="135"/>
      <c r="M45" s="104" t="s">
        <v>406</v>
      </c>
      <c r="N45" s="143">
        <f>Configuracion!Q3</f>
        <v>0</v>
      </c>
      <c r="O45" s="143"/>
    </row>
    <row r="46" spans="3:15" ht="18" x14ac:dyDescent="0.35">
      <c r="C46" s="122"/>
      <c r="D46" s="57" t="s">
        <v>407</v>
      </c>
      <c r="E46" s="123" t="s">
        <v>408</v>
      </c>
      <c r="F46" s="124"/>
      <c r="G46" s="123" t="s">
        <v>409</v>
      </c>
      <c r="H46" s="140"/>
      <c r="I46" s="140"/>
      <c r="M46" s="104" t="s">
        <v>415</v>
      </c>
      <c r="N46" s="143">
        <f>Configuracion!Q4</f>
        <v>0</v>
      </c>
      <c r="O46" s="143"/>
    </row>
    <row r="47" spans="3:15" ht="21" x14ac:dyDescent="0.4">
      <c r="C47" s="122"/>
      <c r="D47" s="76" t="str">
        <f>Matriz!$I$3</f>
        <v>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416</v>
      </c>
      <c r="N47" s="143">
        <f>Configuracion!Q5</f>
        <v>0</v>
      </c>
      <c r="O47" s="143"/>
    </row>
    <row r="48" spans="3:15" ht="21" x14ac:dyDescent="0.4">
      <c r="C48" s="122"/>
      <c r="D48" s="77" t="str">
        <f>Matriz!$I$4</f>
        <v>Proceso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458</v>
      </c>
      <c r="N48" s="143">
        <f>Configuracion!Q6</f>
        <v>0</v>
      </c>
      <c r="O48" s="143"/>
    </row>
    <row r="49" spans="3:15" ht="21" x14ac:dyDescent="0.4">
      <c r="C49" s="122"/>
      <c r="D49" s="78" t="str">
        <f>Matriz!$I$5</f>
        <v>Satisfactorio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459</v>
      </c>
      <c r="N49" s="143">
        <f>Configuracion!Q7</f>
        <v>0</v>
      </c>
      <c r="O49" s="143"/>
    </row>
    <row r="50" spans="3:15" ht="21" x14ac:dyDescent="0.4">
      <c r="C50" s="122"/>
      <c r="D50" s="79" t="str">
        <f>IF(Matriz!$I$6=0,"",Matriz!$I$6)</f>
        <v/>
      </c>
      <c r="E50" s="125" t="str">
        <f>GrafE!D17</f>
        <v/>
      </c>
      <c r="F50" s="125"/>
      <c r="G50" s="133" t="str">
        <f>IFERROR(GrafE!E17,"")</f>
        <v/>
      </c>
      <c r="H50" s="133"/>
      <c r="I50" s="133"/>
      <c r="M50" s="104" t="s">
        <v>460</v>
      </c>
      <c r="N50" s="143">
        <f>Configuracion!Q8</f>
        <v>0</v>
      </c>
      <c r="O50" s="143"/>
    </row>
    <row r="51" spans="3:15" ht="23.4" x14ac:dyDescent="0.45">
      <c r="C51" s="122"/>
      <c r="D51" s="64" t="s">
        <v>39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461</v>
      </c>
      <c r="N51" s="143">
        <f>Configuracion!Q9</f>
        <v>0</v>
      </c>
      <c r="O51" s="143"/>
    </row>
    <row r="52" spans="3:15" ht="18" x14ac:dyDescent="0.35">
      <c r="M52" s="104" t="s">
        <v>462</v>
      </c>
      <c r="N52" s="143">
        <f>Configuracion!Q10</f>
        <v>0</v>
      </c>
      <c r="O52" s="143"/>
    </row>
    <row r="53" spans="3:15" ht="18" x14ac:dyDescent="0.35">
      <c r="C53" s="122" t="s">
        <v>459</v>
      </c>
      <c r="D53" s="134" t="s">
        <v>192</v>
      </c>
      <c r="E53" s="135"/>
      <c r="F53" s="135"/>
      <c r="G53" s="135"/>
      <c r="H53" s="135"/>
      <c r="I53" s="135"/>
      <c r="M53" s="104" t="s">
        <v>463</v>
      </c>
      <c r="N53" s="143">
        <f>Configuracion!Q11</f>
        <v>0</v>
      </c>
      <c r="O53" s="143"/>
    </row>
    <row r="54" spans="3:15" ht="18" x14ac:dyDescent="0.35">
      <c r="C54" s="122"/>
      <c r="D54" s="57" t="s">
        <v>407</v>
      </c>
      <c r="E54" s="123" t="s">
        <v>408</v>
      </c>
      <c r="F54" s="124"/>
      <c r="G54" s="123" t="s">
        <v>409</v>
      </c>
      <c r="H54" s="140"/>
      <c r="I54" s="140"/>
      <c r="M54" s="104" t="s">
        <v>464</v>
      </c>
      <c r="N54" s="143">
        <f>Configuracion!Q12</f>
        <v>0</v>
      </c>
      <c r="O54" s="143"/>
    </row>
    <row r="55" spans="3:15" ht="21" x14ac:dyDescent="0.4">
      <c r="C55" s="122"/>
      <c r="D55" s="76" t="str">
        <f>Matriz!$I$3</f>
        <v>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39</v>
      </c>
      <c r="N55" s="144">
        <f>SUM(N44:N54)</f>
        <v>0</v>
      </c>
      <c r="O55" s="144"/>
    </row>
    <row r="56" spans="3:15" ht="21" x14ac:dyDescent="0.4">
      <c r="C56" s="122"/>
      <c r="D56" s="77" t="str">
        <f>Matriz!$I$4</f>
        <v>Proceso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 x14ac:dyDescent="0.4">
      <c r="C57" s="122"/>
      <c r="D57" s="78" t="str">
        <f>Matriz!$I$5</f>
        <v>Satisfactorio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 x14ac:dyDescent="0.4">
      <c r="C58" s="122"/>
      <c r="D58" s="79" t="str">
        <f>IF(Matriz!$I$6=0,"",Matriz!$I$6)</f>
        <v/>
      </c>
      <c r="E58" s="125" t="str">
        <f>GrafF!D17</f>
        <v/>
      </c>
      <c r="F58" s="125"/>
      <c r="G58" s="133" t="str">
        <f>IFERROR(GrafF!E17,"")</f>
        <v/>
      </c>
      <c r="H58" s="133"/>
      <c r="I58" s="133"/>
    </row>
    <row r="59" spans="3:15" ht="23.4" x14ac:dyDescent="0.45">
      <c r="C59" s="122"/>
      <c r="D59" s="64" t="s">
        <v>39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 x14ac:dyDescent="0.3">
      <c r="C61" s="122" t="s">
        <v>460</v>
      </c>
      <c r="D61" s="134" t="s">
        <v>192</v>
      </c>
      <c r="E61" s="135"/>
      <c r="F61" s="135"/>
      <c r="G61" s="135"/>
      <c r="H61" s="135"/>
      <c r="I61" s="135"/>
    </row>
    <row r="62" spans="3:15" x14ac:dyDescent="0.3">
      <c r="C62" s="122"/>
      <c r="D62" s="57" t="s">
        <v>407</v>
      </c>
      <c r="E62" s="123" t="s">
        <v>408</v>
      </c>
      <c r="F62" s="124"/>
      <c r="G62" s="123" t="s">
        <v>409</v>
      </c>
      <c r="H62" s="140"/>
      <c r="I62" s="140"/>
    </row>
    <row r="63" spans="3:15" ht="21" x14ac:dyDescent="0.4">
      <c r="C63" s="122"/>
      <c r="D63" s="76" t="str">
        <f>Matriz!$I$3</f>
        <v>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 x14ac:dyDescent="0.4">
      <c r="C64" s="122"/>
      <c r="D64" s="77" t="str">
        <f>Matriz!$I$4</f>
        <v>Proceso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 x14ac:dyDescent="0.4">
      <c r="C65" s="122"/>
      <c r="D65" s="78" t="str">
        <f>Matriz!$I$5</f>
        <v>Satisfactorio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 x14ac:dyDescent="0.4">
      <c r="C66" s="122"/>
      <c r="D66" s="79" t="str">
        <f>IF(Matriz!$I$6=0,"",Matriz!$I$6)</f>
        <v/>
      </c>
      <c r="E66" s="125" t="str">
        <f>GrafG!D17</f>
        <v/>
      </c>
      <c r="F66" s="125"/>
      <c r="G66" s="133" t="str">
        <f>IFERROR(GrafG!E17,"")</f>
        <v/>
      </c>
      <c r="H66" s="133"/>
      <c r="I66" s="133"/>
    </row>
    <row r="67" spans="3:9" ht="23.4" x14ac:dyDescent="0.45">
      <c r="C67" s="122"/>
      <c r="D67" s="64" t="s">
        <v>39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 x14ac:dyDescent="0.3">
      <c r="C69" s="122" t="s">
        <v>461</v>
      </c>
      <c r="D69" s="134" t="s">
        <v>192</v>
      </c>
      <c r="E69" s="135"/>
      <c r="F69" s="135"/>
      <c r="G69" s="135"/>
      <c r="H69" s="135"/>
      <c r="I69" s="135"/>
    </row>
    <row r="70" spans="3:9" x14ac:dyDescent="0.3">
      <c r="C70" s="122"/>
      <c r="D70" s="57" t="s">
        <v>407</v>
      </c>
      <c r="E70" s="123" t="s">
        <v>408</v>
      </c>
      <c r="F70" s="124"/>
      <c r="G70" s="123" t="s">
        <v>409</v>
      </c>
      <c r="H70" s="140"/>
      <c r="I70" s="140"/>
    </row>
    <row r="71" spans="3:9" ht="21" x14ac:dyDescent="0.4">
      <c r="C71" s="122"/>
      <c r="D71" s="76" t="str">
        <f>Matriz!$I$3</f>
        <v>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 x14ac:dyDescent="0.4">
      <c r="C72" s="122"/>
      <c r="D72" s="77" t="str">
        <f>Matriz!$I$4</f>
        <v>Proceso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 x14ac:dyDescent="0.4">
      <c r="C73" s="122"/>
      <c r="D73" s="78" t="str">
        <f>Matriz!$I$5</f>
        <v>Satisfactorio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 x14ac:dyDescent="0.4">
      <c r="C74" s="122"/>
      <c r="D74" s="79" t="str">
        <f>IF(Matriz!$I$6=0,"",Matriz!$I$6)</f>
        <v/>
      </c>
      <c r="E74" s="125" t="str">
        <f>GrafH!D17</f>
        <v/>
      </c>
      <c r="F74" s="125"/>
      <c r="G74" s="133" t="str">
        <f>IFERROR(GrafH!E17,"")</f>
        <v/>
      </c>
      <c r="H74" s="133"/>
      <c r="I74" s="133"/>
    </row>
    <row r="75" spans="3:9" ht="23.4" x14ac:dyDescent="0.45">
      <c r="C75" s="122"/>
      <c r="D75" s="64" t="s">
        <v>39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 x14ac:dyDescent="0.3">
      <c r="C77" s="122" t="s">
        <v>462</v>
      </c>
      <c r="D77" s="134" t="s">
        <v>192</v>
      </c>
      <c r="E77" s="135"/>
      <c r="F77" s="135"/>
      <c r="G77" s="135"/>
      <c r="H77" s="135"/>
      <c r="I77" s="135"/>
    </row>
    <row r="78" spans="3:9" x14ac:dyDescent="0.3">
      <c r="C78" s="122"/>
      <c r="D78" s="57" t="s">
        <v>407</v>
      </c>
      <c r="E78" s="123" t="s">
        <v>408</v>
      </c>
      <c r="F78" s="124"/>
      <c r="G78" s="123" t="s">
        <v>409</v>
      </c>
      <c r="H78" s="140"/>
      <c r="I78" s="140"/>
    </row>
    <row r="79" spans="3:9" ht="21" x14ac:dyDescent="0.4">
      <c r="C79" s="122"/>
      <c r="D79" s="76" t="str">
        <f>Matriz!$I$3</f>
        <v>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 x14ac:dyDescent="0.4">
      <c r="C80" s="122"/>
      <c r="D80" s="77" t="str">
        <f>Matriz!$I$4</f>
        <v>Proceso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 x14ac:dyDescent="0.4">
      <c r="C81" s="122"/>
      <c r="D81" s="78" t="str">
        <f>Matriz!$I$5</f>
        <v>Satisfactorio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 x14ac:dyDescent="0.4">
      <c r="C82" s="122"/>
      <c r="D82" s="79" t="str">
        <f>IF(Matriz!$I$6=0,"",Matriz!$I$6)</f>
        <v/>
      </c>
      <c r="E82" s="125" t="str">
        <f>GrafI!D17</f>
        <v/>
      </c>
      <c r="F82" s="125"/>
      <c r="G82" s="133" t="str">
        <f>IFERROR(GrafI!E17,"")</f>
        <v/>
      </c>
      <c r="H82" s="133"/>
      <c r="I82" s="133"/>
    </row>
    <row r="83" spans="3:9" ht="23.4" x14ac:dyDescent="0.45">
      <c r="C83" s="122"/>
      <c r="D83" s="64" t="s">
        <v>39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 x14ac:dyDescent="0.3">
      <c r="C85" s="122" t="s">
        <v>463</v>
      </c>
      <c r="D85" s="134" t="s">
        <v>192</v>
      </c>
      <c r="E85" s="135"/>
      <c r="F85" s="135"/>
      <c r="G85" s="135"/>
      <c r="H85" s="135"/>
      <c r="I85" s="135"/>
    </row>
    <row r="86" spans="3:9" x14ac:dyDescent="0.3">
      <c r="C86" s="122"/>
      <c r="D86" s="57" t="s">
        <v>407</v>
      </c>
      <c r="E86" s="123" t="s">
        <v>408</v>
      </c>
      <c r="F86" s="124"/>
      <c r="G86" s="123" t="s">
        <v>409</v>
      </c>
      <c r="H86" s="140"/>
      <c r="I86" s="140"/>
    </row>
    <row r="87" spans="3:9" ht="21" x14ac:dyDescent="0.4">
      <c r="C87" s="122"/>
      <c r="D87" s="76" t="str">
        <f>Matriz!$I$3</f>
        <v>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 x14ac:dyDescent="0.4">
      <c r="C88" s="122"/>
      <c r="D88" s="77" t="str">
        <f>Matriz!$I$4</f>
        <v>Proceso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 x14ac:dyDescent="0.4">
      <c r="C89" s="122"/>
      <c r="D89" s="78" t="str">
        <f>Matriz!$I$5</f>
        <v>Satisfactorio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 x14ac:dyDescent="0.4">
      <c r="C90" s="122"/>
      <c r="D90" s="79" t="str">
        <f>IF(Matriz!$I$6=0,"",Matriz!$I$6)</f>
        <v/>
      </c>
      <c r="E90" s="125" t="str">
        <f>GrafJ!D17</f>
        <v/>
      </c>
      <c r="F90" s="125"/>
      <c r="G90" s="133" t="str">
        <f>IFERROR(GrafJ!E17,"")</f>
        <v/>
      </c>
      <c r="H90" s="133"/>
      <c r="I90" s="133"/>
    </row>
    <row r="91" spans="3:9" ht="23.4" x14ac:dyDescent="0.45">
      <c r="C91" s="122"/>
      <c r="D91" s="64" t="s">
        <v>39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 x14ac:dyDescent="0.3">
      <c r="C93" s="122" t="s">
        <v>464</v>
      </c>
      <c r="D93" s="134" t="s">
        <v>192</v>
      </c>
      <c r="E93" s="135"/>
      <c r="F93" s="135"/>
      <c r="G93" s="135"/>
      <c r="H93" s="135"/>
      <c r="I93" s="135"/>
    </row>
    <row r="94" spans="3:9" x14ac:dyDescent="0.3">
      <c r="C94" s="122"/>
      <c r="D94" s="57" t="s">
        <v>407</v>
      </c>
      <c r="E94" s="123" t="s">
        <v>408</v>
      </c>
      <c r="F94" s="124"/>
      <c r="G94" s="123" t="s">
        <v>409</v>
      </c>
      <c r="H94" s="140"/>
      <c r="I94" s="140"/>
    </row>
    <row r="95" spans="3:9" ht="21" x14ac:dyDescent="0.4">
      <c r="C95" s="122"/>
      <c r="D95" s="76" t="str">
        <f>Matriz!$I$3</f>
        <v>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 x14ac:dyDescent="0.4">
      <c r="C96" s="122"/>
      <c r="D96" s="77" t="str">
        <f>Matriz!$I$4</f>
        <v>Proceso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 x14ac:dyDescent="0.4">
      <c r="C97" s="122"/>
      <c r="D97" s="78" t="str">
        <f>Matriz!$I$5</f>
        <v>Satisfactorio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 x14ac:dyDescent="0.4">
      <c r="C98" s="122"/>
      <c r="D98" s="79" t="str">
        <f>IF(Matriz!$I$6=0,"",Matriz!$I$6)</f>
        <v/>
      </c>
      <c r="E98" s="125" t="str">
        <f>GrafK!D17</f>
        <v/>
      </c>
      <c r="F98" s="125"/>
      <c r="G98" s="133" t="str">
        <f>IFERROR(GrafK!E17,"")</f>
        <v/>
      </c>
      <c r="H98" s="133"/>
      <c r="I98" s="133"/>
    </row>
    <row r="99" spans="3:9" ht="23.4" x14ac:dyDescent="0.45">
      <c r="C99" s="122"/>
      <c r="D99" s="64" t="s">
        <v>39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5" customHeight="1" x14ac:dyDescent="0.3"/>
    <row r="5" spans="2:27" ht="18.600000000000001" customHeight="1" x14ac:dyDescent="0.45">
      <c r="B5" s="120" t="s">
        <v>180</v>
      </c>
      <c r="C5" s="120"/>
      <c r="D5" s="151">
        <f>Inicio!C10</f>
        <v>0</v>
      </c>
      <c r="E5" s="152"/>
      <c r="F5" s="44" t="s">
        <v>37</v>
      </c>
      <c r="G5" s="146" t="e">
        <f>VLOOKUP(D5,Data!$A$2:$H$301,6,FALSE)</f>
        <v>#N/A</v>
      </c>
      <c r="H5" s="146"/>
      <c r="I5" s="146"/>
      <c r="J5" s="146"/>
      <c r="K5" s="146"/>
      <c r="L5" s="146"/>
      <c r="M5" s="149" t="s">
        <v>38</v>
      </c>
      <c r="N5" s="149"/>
      <c r="O5" s="148" t="e">
        <f>VLOOKUP(D5,Data!$A$2:$H$301,5,FALSE)</f>
        <v>#N/A</v>
      </c>
      <c r="P5" s="148"/>
      <c r="Q5" s="148"/>
      <c r="R5" s="148"/>
      <c r="S5" s="148"/>
      <c r="T5" s="150" t="s">
        <v>184</v>
      </c>
      <c r="U5" s="150"/>
      <c r="V5" s="150"/>
      <c r="W5" s="148" t="e">
        <f>VLOOKUP(D5,Data!$A$2:$H$301,7,FALSE)</f>
        <v>#N/A</v>
      </c>
      <c r="X5" s="148"/>
      <c r="Y5" s="148"/>
      <c r="Z5" s="148"/>
      <c r="AA5" s="14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16" t="s">
        <v>181</v>
      </c>
      <c r="C7" s="116"/>
      <c r="D7" s="153" t="e">
        <f>VLOOKUP(D5,Data!$A$2:$H$301,2,FALSE)</f>
        <v>#N/A</v>
      </c>
      <c r="E7" s="153"/>
      <c r="F7" s="26" t="s">
        <v>182</v>
      </c>
      <c r="G7" s="147" t="str">
        <f>Inicio!F8</f>
        <v>Matematica</v>
      </c>
      <c r="H7" s="147"/>
      <c r="I7" s="147"/>
      <c r="J7" s="147"/>
      <c r="K7" s="147"/>
      <c r="L7" s="147"/>
      <c r="M7" s="150" t="s">
        <v>36</v>
      </c>
      <c r="N7" s="150"/>
      <c r="O7" s="148" t="e">
        <f>VLOOKUP(D5,Data!$A$2:$H$301,3,FALSE)</f>
        <v>#N/A</v>
      </c>
      <c r="P7" s="148"/>
      <c r="Q7" s="148"/>
      <c r="R7" s="148"/>
      <c r="S7" s="148"/>
      <c r="T7" s="150" t="s">
        <v>183</v>
      </c>
      <c r="U7" s="150"/>
      <c r="V7" s="150"/>
      <c r="W7" s="148">
        <f>Inicio!K8</f>
        <v>2</v>
      </c>
      <c r="X7" s="148"/>
      <c r="Y7" s="148"/>
      <c r="Z7" s="148"/>
      <c r="AA7" s="148"/>
    </row>
    <row r="8" spans="2:27" ht="14.55" customHeight="1" x14ac:dyDescent="0.3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185</v>
      </c>
      <c r="N9" s="150"/>
      <c r="O9" s="148" t="e">
        <f>VLOOKUP(D5,Data!$A$2:$H$301,8,FALSE)</f>
        <v>#N/A</v>
      </c>
      <c r="P9" s="148"/>
      <c r="Q9" s="148"/>
      <c r="R9" s="148"/>
      <c r="S9" s="148"/>
      <c r="T9" s="150" t="s">
        <v>5</v>
      </c>
      <c r="U9" s="150"/>
      <c r="V9" s="150"/>
      <c r="W9" s="148" t="s">
        <v>158</v>
      </c>
      <c r="X9" s="148"/>
      <c r="Y9" s="148"/>
      <c r="Z9" s="148"/>
      <c r="AA9" s="14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 t="s">
        <v>479</v>
      </c>
      <c r="AC21" s="162"/>
      <c r="AD21" s="162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3">
        <f>ResumenTotal!N44</f>
        <v>0</v>
      </c>
      <c r="AC22" s="163"/>
      <c r="AD22" s="163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3"/>
      <c r="AC23" s="163"/>
      <c r="AD23" s="163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3"/>
      <c r="AC24" s="163"/>
      <c r="AD24" s="163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ht="14.55" customHeight="1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ht="14.55" customHeight="1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5" customHeight="1" x14ac:dyDescent="0.3"/>
    <row r="5" spans="2:57" ht="14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RespA!W9</f>
        <v>A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68" t="s">
        <v>157</v>
      </c>
      <c r="C11" s="168" t="s">
        <v>161</v>
      </c>
      <c r="D11" s="168" t="s">
        <v>160</v>
      </c>
      <c r="E11" s="168" t="s">
        <v>159</v>
      </c>
      <c r="F11" s="168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67" t="s">
        <v>169</v>
      </c>
      <c r="AB11" s="167" t="s">
        <v>170</v>
      </c>
      <c r="AC11" s="167" t="s">
        <v>189</v>
      </c>
      <c r="AD11" s="167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t="14.55" hidden="1" customHeight="1" x14ac:dyDescent="0.3">
      <c r="B12" s="168"/>
      <c r="C12" s="168"/>
      <c r="D12" s="168"/>
      <c r="E12" s="168"/>
      <c r="F12" s="168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67"/>
      <c r="AB12" s="167"/>
      <c r="AC12" s="167"/>
      <c r="AD12" s="167"/>
    </row>
    <row r="13" spans="2:57" ht="45" customHeight="1" x14ac:dyDescent="0.3">
      <c r="B13" s="168"/>
      <c r="C13" s="168"/>
      <c r="D13" s="168"/>
      <c r="E13" s="168"/>
      <c r="F13" s="16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7"/>
      <c r="AB13" s="167"/>
      <c r="AC13" s="167"/>
      <c r="AD13" s="16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ht="14.55" customHeight="1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1" operator="equal">
      <formula>"Satisfactorio"</formula>
    </cfRule>
    <cfRule type="cellIs" dxfId="169" priority="2" operator="equal">
      <formula>"Proceso"</formula>
    </cfRule>
    <cfRule type="cellIs" dxfId="168" priority="3" operator="equal">
      <formula>"Inicio"</formula>
    </cfRule>
    <cfRule type="cellIs" dxfId="16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ResA!H7</f>
        <v>Matematica</v>
      </c>
      <c r="H7" s="128"/>
      <c r="I7" s="128"/>
      <c r="J7" s="128"/>
      <c r="K7" s="183" t="s">
        <v>183</v>
      </c>
      <c r="L7" s="183"/>
      <c r="M7" s="173">
        <f>ResA!Q7</f>
        <v>2</v>
      </c>
      <c r="N7" s="173"/>
      <c r="O7" s="174" t="s">
        <v>5</v>
      </c>
      <c r="P7" s="174"/>
      <c r="Q7" s="173" t="str">
        <f>ResA!W7</f>
        <v>A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ht="14.55" customHeight="1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IF($B$17="","",COUNTIF(ResA!$AD$14:$AD$53,GrafA!B17))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ResumenTotal!N45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RespB!G7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RespB!W9</f>
        <v>B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ResB!H7</f>
        <v>Matematica</v>
      </c>
      <c r="H7" s="128"/>
      <c r="I7" s="128"/>
      <c r="J7" s="128"/>
      <c r="K7" s="183" t="s">
        <v>183</v>
      </c>
      <c r="L7" s="183"/>
      <c r="M7" s="173">
        <f>ResB!Q7</f>
        <v>2</v>
      </c>
      <c r="N7" s="173"/>
      <c r="O7" s="174" t="s">
        <v>5</v>
      </c>
      <c r="P7" s="174"/>
      <c r="Q7" s="173" t="str">
        <f>ResB!W7</f>
        <v>B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IF($B$17="","",COUNTIF(ResB!$AD$14:$AD$53,GrafA!B17))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ResumenTotal!N46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RespC!G7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RespC!W9</f>
        <v>C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ResC!H7</f>
        <v>Matematica</v>
      </c>
      <c r="H7" s="128"/>
      <c r="I7" s="128"/>
      <c r="J7" s="128"/>
      <c r="K7" s="183" t="s">
        <v>183</v>
      </c>
      <c r="L7" s="183"/>
      <c r="M7" s="173">
        <f>ResC!Q7</f>
        <v>2</v>
      </c>
      <c r="N7" s="173"/>
      <c r="O7" s="174" t="s">
        <v>5</v>
      </c>
      <c r="P7" s="174"/>
      <c r="Q7" s="173" t="str">
        <f>ResC!W7</f>
        <v>C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IF($B$17="","",COUNTIF(ResC!$AD$14:$AD$53,GrafA!B17))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ResumenTotal!N47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RespD!G7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RespD!W9</f>
        <v>D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ResD!H7</f>
        <v>Matematica</v>
      </c>
      <c r="H7" s="128"/>
      <c r="I7" s="128"/>
      <c r="J7" s="128"/>
      <c r="K7" s="183" t="s">
        <v>183</v>
      </c>
      <c r="L7" s="183"/>
      <c r="M7" s="173">
        <f>ResD!Q7</f>
        <v>2</v>
      </c>
      <c r="N7" s="173"/>
      <c r="O7" s="174" t="s">
        <v>5</v>
      </c>
      <c r="P7" s="174"/>
      <c r="Q7" s="173" t="str">
        <f>ResD!W7</f>
        <v>D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IF($B$17="","",COUNTIF(ResD!$AD$14:$AD$53,GrafA!B17))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ResumenTotal!N48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RespE!G7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RespE!W9</f>
        <v>E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ResE!H7</f>
        <v>Matematica</v>
      </c>
      <c r="H7" s="128"/>
      <c r="I7" s="128"/>
      <c r="J7" s="128"/>
      <c r="K7" s="183" t="s">
        <v>183</v>
      </c>
      <c r="L7" s="183"/>
      <c r="M7" s="173">
        <f>ResE!Q7</f>
        <v>2</v>
      </c>
      <c r="N7" s="173"/>
      <c r="O7" s="174" t="s">
        <v>5</v>
      </c>
      <c r="P7" s="174"/>
      <c r="Q7" s="173" t="str">
        <f>ResE!W7</f>
        <v>E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IF($B$17="","",COUNTIF(ResE!$AD$14:$AD$53,GrafA!B17))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ResumenTotal!N49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RespF!G7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RespF!W9</f>
        <v>F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ResF!H7</f>
        <v>Matematica</v>
      </c>
      <c r="H7" s="128"/>
      <c r="I7" s="128"/>
      <c r="J7" s="128"/>
      <c r="K7" s="183" t="s">
        <v>183</v>
      </c>
      <c r="L7" s="183"/>
      <c r="M7" s="173">
        <f>ResF!Q7</f>
        <v>2</v>
      </c>
      <c r="N7" s="173"/>
      <c r="O7" s="174" t="s">
        <v>5</v>
      </c>
      <c r="P7" s="174"/>
      <c r="Q7" s="173" t="str">
        <f>ResF!W7</f>
        <v>F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IF($B$17="","",COUNTIF(ResF!$AD$14:$AD$53,GrafA!B17))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ResumenTotal!N50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RespG!G7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RespG!W9</f>
        <v>G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ResG!H7</f>
        <v>Matematica</v>
      </c>
      <c r="H7" s="128"/>
      <c r="I7" s="128"/>
      <c r="J7" s="128"/>
      <c r="K7" s="183" t="s">
        <v>183</v>
      </c>
      <c r="L7" s="183"/>
      <c r="M7" s="173">
        <f>ResG!Q7</f>
        <v>2</v>
      </c>
      <c r="N7" s="173"/>
      <c r="O7" s="174" t="s">
        <v>5</v>
      </c>
      <c r="P7" s="174"/>
      <c r="Q7" s="173" t="str">
        <f>ResG!W7</f>
        <v>G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IF($B$17="","",COUNTIF(ResG!$AD$14:$AD$53,GrafA!B17))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ResumenTotal!N51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97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55"/>
      <c r="C54" s="155"/>
      <c r="D54" s="155"/>
      <c r="E54" s="198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RespH!G7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RespH!W9</f>
        <v>H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ResH!H7</f>
        <v>Matematica</v>
      </c>
      <c r="H7" s="128"/>
      <c r="I7" s="128"/>
      <c r="J7" s="128"/>
      <c r="K7" s="183" t="s">
        <v>183</v>
      </c>
      <c r="L7" s="183"/>
      <c r="M7" s="173">
        <f>ResH!Q7</f>
        <v>2</v>
      </c>
      <c r="N7" s="173"/>
      <c r="O7" s="174" t="s">
        <v>5</v>
      </c>
      <c r="P7" s="174"/>
      <c r="Q7" s="173" t="str">
        <f>ResH!W7</f>
        <v>H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IF($B$17="","",COUNTIF(ResH!$AD$14:$AD$53,GrafA!B17))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ResumenTotal!N52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RespI!G7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RespI!W9</f>
        <v>I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ResI!H7</f>
        <v>Matematica</v>
      </c>
      <c r="H7" s="128"/>
      <c r="I7" s="128"/>
      <c r="J7" s="128"/>
      <c r="K7" s="183" t="s">
        <v>183</v>
      </c>
      <c r="L7" s="183"/>
      <c r="M7" s="173">
        <f>ResI!Q7</f>
        <v>2</v>
      </c>
      <c r="N7" s="173"/>
      <c r="O7" s="174" t="s">
        <v>5</v>
      </c>
      <c r="P7" s="174"/>
      <c r="Q7" s="173" t="str">
        <f>ResI!W7</f>
        <v>I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IF($B$17="","",COUNTIF(ResI!$AD$14:$AD$53,GrafA!B17))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ResumenTotal!N53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RespJ!G7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RespJ!W9</f>
        <v>J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ResJ!H7</f>
        <v>Matematica</v>
      </c>
      <c r="H7" s="128"/>
      <c r="I7" s="128"/>
      <c r="J7" s="128"/>
      <c r="K7" s="183" t="s">
        <v>183</v>
      </c>
      <c r="L7" s="183"/>
      <c r="M7" s="173">
        <f>ResJ!Q7</f>
        <v>2</v>
      </c>
      <c r="N7" s="173"/>
      <c r="O7" s="174" t="s">
        <v>5</v>
      </c>
      <c r="P7" s="174"/>
      <c r="Q7" s="173" t="str">
        <f>ResJ!W7</f>
        <v>J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IF($B$17="","",COUNTIF(ResJ!$AD$14:$AD$53,GrafA!B17))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ResumenTotal!N54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RespK!G7</f>
        <v>Matematica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RespK!W9</f>
        <v>K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Inicio</v>
      </c>
      <c r="AB56" s="169" t="str">
        <f>Matriz!$I$4</f>
        <v>Proceso</v>
      </c>
      <c r="AC56" s="169" t="str">
        <f>Matriz!$I$5</f>
        <v>Satisfactorio</v>
      </c>
      <c r="AD56" s="169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ResK!H7</f>
        <v>Matematica</v>
      </c>
      <c r="H7" s="128"/>
      <c r="I7" s="128"/>
      <c r="J7" s="128"/>
      <c r="K7" s="183" t="s">
        <v>183</v>
      </c>
      <c r="L7" s="183"/>
      <c r="M7" s="173">
        <f>ResK!Q7</f>
        <v>2</v>
      </c>
      <c r="N7" s="173"/>
      <c r="O7" s="174" t="s">
        <v>5</v>
      </c>
      <c r="P7" s="174"/>
      <c r="Q7" s="173" t="str">
        <f>ResK!W7</f>
        <v>K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Inicio</v>
      </c>
      <c r="C14" s="185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Proceso</v>
      </c>
      <c r="C15" s="185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Satisfactorio</v>
      </c>
      <c r="C16" s="185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/>
      </c>
      <c r="C17" s="185"/>
      <c r="D17" s="59" t="str">
        <f>IF($B$17="","",COUNTIF(ResK!$AD$14:$AD$53,GrafA!B17))</f>
        <v/>
      </c>
      <c r="E17" s="103" t="str">
        <f>IF(B17="","",(D17*100%)/$D$18)</f>
        <v/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2024-07-10T15:37:17Z</dcterms:modified>
</cp:coreProperties>
</file>