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DF10F9B3-B64C-41CC-ABEC-43F4CDB861A0}" xr6:coauthVersionLast="47" xr6:coauthVersionMax="47" xr10:uidLastSave="{00000000-0000-0000-0000-000000000000}"/>
  <bookViews>
    <workbookView xWindow="1920" yWindow="1920" windowWidth="17280" windowHeight="8964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51" i="32" l="1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<sst xmlns="http://schemas.openxmlformats.org/spreadsheetml/2006/main" count="3423" uniqueCount="671">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</sst>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21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21</xdr:row>
          <xdr:rowOff>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411480</xdr:colOff>
          <xdr:row>21</xdr:row>
          <xdr:rowOff>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21</xdr:row>
          <xdr:rowOff>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21</xdr:row>
          <xdr:rowOff>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21</xdr:row>
          <xdr:rowOff>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21</xdr:row>
          <xdr:rowOff>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21</xdr:row>
          <xdr:rowOff>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21</xdr:row>
          <xdr:rowOff>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21</xdr:row>
          <xdr:rowOff>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21</xdr:row>
          <xdr:rowOff>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99060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350520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30480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152400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220980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556260</xdr:colOff>
          <xdr:row>6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533400</xdr:colOff>
          <xdr:row>11</xdr:row>
          <xdr:rowOff>114300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533400</xdr:colOff>
          <xdr:row>17</xdr:row>
          <xdr:rowOff>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533400</xdr:colOff>
          <xdr:row>11</xdr:row>
          <xdr:rowOff>106680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106680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17</xdr:row>
          <xdr:rowOff>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106680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175260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137160</xdr:colOff>
          <xdr:row>303</xdr:row>
          <xdr:rowOff>106680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YuBCrPML2pSiA8ktbRwLfvqUTCcaiCIPJofKEJe39iUoGAmlNIXbZxWzTy5kzQDKC7vgRbwd0/rDUG99zlXDwQ==" saltValue="Nkt5VlmRqYQ2Rl18eWPeY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F6" sqref="F6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197</v>
      </c>
      <c r="C1" s="63">
        <v>4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166</v>
      </c>
      <c r="G3" s="17">
        <v>0</v>
      </c>
      <c r="H3" s="17">
        <v>5</v>
      </c>
      <c r="I3" s="17" t="s">
        <v>173</v>
      </c>
    </row>
    <row r="4" spans="1:15" ht="19.8" thickBot="1" x14ac:dyDescent="0.35">
      <c r="A4" s="60">
        <v>2</v>
      </c>
      <c r="B4" s="36">
        <v>1</v>
      </c>
      <c r="C4" s="36" t="s">
        <v>165</v>
      </c>
      <c r="G4" s="17">
        <f>H3+1</f>
        <v>6</v>
      </c>
      <c r="H4" s="17">
        <v>10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168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165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1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165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166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168</v>
      </c>
    </row>
    <row r="11" spans="1:15" ht="19.8" thickBot="1" x14ac:dyDescent="0.35">
      <c r="A11" s="60">
        <v>9</v>
      </c>
      <c r="B11" s="36">
        <v>2</v>
      </c>
      <c r="C11" s="36" t="s">
        <v>168</v>
      </c>
    </row>
    <row r="12" spans="1:15" ht="19.8" thickBot="1" x14ac:dyDescent="0.35">
      <c r="A12" s="60">
        <v>10</v>
      </c>
      <c r="B12" s="36">
        <v>2</v>
      </c>
      <c r="C12" s="36" t="s">
        <v>165</v>
      </c>
    </row>
    <row r="13" spans="1:15" ht="19.8" thickBot="1" x14ac:dyDescent="0.35">
      <c r="A13" s="60">
        <v>11</v>
      </c>
      <c r="B13" s="36">
        <v>2</v>
      </c>
      <c r="C13" s="36" t="s">
        <v>168</v>
      </c>
    </row>
    <row r="14" spans="1:15" ht="19.8" thickBot="1" x14ac:dyDescent="0.35">
      <c r="A14" s="60">
        <v>12</v>
      </c>
      <c r="B14" s="36">
        <v>2</v>
      </c>
      <c r="C14" s="36" t="s">
        <v>167</v>
      </c>
    </row>
    <row r="15" spans="1:15" ht="19.8" thickBot="1" x14ac:dyDescent="0.35">
      <c r="A15" s="60">
        <v>13</v>
      </c>
      <c r="B15" s="36">
        <v>1</v>
      </c>
      <c r="C15" s="36" t="s">
        <v>167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168</v>
      </c>
    </row>
    <row r="18" spans="1:3" ht="19.8" thickBot="1" x14ac:dyDescent="0.35">
      <c r="A18" s="60">
        <v>16</v>
      </c>
      <c r="B18" s="36">
        <v>2</v>
      </c>
      <c r="C18" s="36" t="s">
        <v>168</v>
      </c>
    </row>
    <row r="19" spans="1:3" ht="19.8" thickBot="1" x14ac:dyDescent="0.35">
      <c r="A19" s="60">
        <v>17</v>
      </c>
      <c r="B19" s="36">
        <v>2</v>
      </c>
      <c r="C19" s="36" t="s">
        <v>167</v>
      </c>
    </row>
    <row r="20" spans="1:3" ht="19.8" thickBot="1" x14ac:dyDescent="0.35">
      <c r="A20" s="60">
        <v>18</v>
      </c>
      <c r="B20" s="36">
        <v>2</v>
      </c>
      <c r="C20" s="36" t="s">
        <v>168</v>
      </c>
    </row>
    <row r="21" spans="1:3" ht="19.8" thickBot="1" x14ac:dyDescent="0.35">
      <c r="A21" s="60">
        <v>19</v>
      </c>
      <c r="B21" s="36">
        <v>2</v>
      </c>
      <c r="C21" s="36" t="s">
        <v>166</v>
      </c>
    </row>
    <row r="22" spans="1:3" ht="19.8" thickBot="1" x14ac:dyDescent="0.35">
      <c r="A22" s="61">
        <v>20</v>
      </c>
      <c r="B22" s="36">
        <v>2</v>
      </c>
      <c r="C22" s="36" t="s">
        <v>167</v>
      </c>
    </row>
    <row r="23" spans="1:3" ht="19.2" x14ac:dyDescent="0.3">
      <c r="A23" s="61" t="s">
        <v>470</v>
      </c>
      <c r="B23" s="62">
        <f>SUBTOTAL(109,Tabla101[NIVEL])</f>
        <v>36</v>
      </c>
      <c r="C23" s="92">
        <f>SUBTOTAL(103,Tabla101[CLAVE])</f>
        <v>20</v>
      </c>
    </row>
  </sheetData>
  <sheetProtection algorithmName="SHA-512" hashValue="Sh8gixLIq8wnX7zAMfHH8q6HH/Y/RNNL2aVBIi40QpSpzfo9rSAtP461Nw3NRuNe1gcbX8EotdRYd3kvHVQw2g==" saltValue="yoGF1M1ghar6LVvPdoHph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36</v>
      </c>
      <c r="U7" s="138"/>
      <c r="V7" s="138"/>
      <c r="W7" s="130" t="e">
        <f>VLOOKUP(D5,Data!$A$2:$F$201,3,FALSE)</f>
        <v>#N/A</v>
      </c>
      <c r="X7" s="130"/>
      <c r="Y7" s="130"/>
      <c r="Z7" s="130"/>
      <c r="AB7" s="80"/>
    </row>
    <row r="8" spans="2:30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e">
        <f>VLOOKUP(D5,Data!$A$2:$H$201,8,FALSE)</f>
        <v>#N/A</v>
      </c>
      <c r="X9" s="131"/>
      <c r="Y9" s="131"/>
      <c r="Z9" s="131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 x14ac:dyDescent="0.3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0"/>
      <c r="D15" s="76" t="str">
        <f>Matriz!$I$3</f>
        <v>Previo Inicio</v>
      </c>
      <c r="E15" s="118">
        <f>GrafA!D14</f>
        <v>0</v>
      </c>
      <c r="F15" s="118"/>
      <c r="G15" s="119" t="str">
        <f>IFERROR(GrafA!E14,"")</f>
        <v/>
      </c>
      <c r="H15" s="119"/>
      <c r="I15" s="119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0"/>
      <c r="D16" s="77" t="str">
        <f>Matriz!$I$4</f>
        <v>Inicio</v>
      </c>
      <c r="E16" s="118">
        <f>GrafA!D15</f>
        <v>0</v>
      </c>
      <c r="F16" s="118"/>
      <c r="G16" s="119" t="str">
        <f>IFERROR(GrafA!E15,"")</f>
        <v/>
      </c>
      <c r="H16" s="119"/>
      <c r="I16" s="119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0"/>
      <c r="D17" s="78" t="str">
        <f>Matriz!$I$5</f>
        <v>Proceso</v>
      </c>
      <c r="E17" s="118">
        <f>GrafA!D16</f>
        <v>0</v>
      </c>
      <c r="F17" s="118"/>
      <c r="G17" s="119" t="str">
        <f>IFERROR(GrafA!E16,"")</f>
        <v/>
      </c>
      <c r="H17" s="119"/>
      <c r="I17" s="119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0"/>
      <c r="D18" s="79" t="str">
        <f>IF(Matriz!$I$6=0,"",Matriz!$I$6)</f>
        <v>Satisfactorio</v>
      </c>
      <c r="E18" s="118">
        <f>GrafA!D17</f>
        <v>0</v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0"/>
      <c r="D19" s="64" t="s">
        <v>39</v>
      </c>
      <c r="E19" s="126">
        <f>SUM(E15:F18)</f>
        <v>0</v>
      </c>
      <c r="F19" s="127"/>
      <c r="G19" s="128">
        <f>SUM(G15:I18)</f>
        <v>0</v>
      </c>
      <c r="H19" s="129"/>
      <c r="I19" s="12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 x14ac:dyDescent="0.3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 x14ac:dyDescent="0.4">
      <c r="C23" s="120"/>
      <c r="D23" s="76" t="str">
        <f>Matriz!$I$3</f>
        <v>Previo 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 x14ac:dyDescent="0.4">
      <c r="C24" s="120"/>
      <c r="D24" s="77" t="str">
        <f>Matriz!$I$4</f>
        <v>Inicio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 x14ac:dyDescent="0.4">
      <c r="C25" s="120"/>
      <c r="D25" s="78" t="str">
        <f>Matriz!$I$5</f>
        <v>Proceso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 x14ac:dyDescent="0.4">
      <c r="C26" s="120"/>
      <c r="D26" s="79" t="str">
        <f>IF(Matriz!$I$6=0,"",Matriz!$I$6)</f>
        <v>Satisfactorio</v>
      </c>
      <c r="E26" s="118">
        <f>GrafB!D17</f>
        <v>0</v>
      </c>
      <c r="F26" s="118"/>
      <c r="G26" s="119" t="str">
        <f>IFERROR(GrafB!E17,"")</f>
        <v/>
      </c>
      <c r="H26" s="119"/>
      <c r="I26" s="119"/>
    </row>
    <row r="27" spans="3:15" ht="23.4" x14ac:dyDescent="0.45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 x14ac:dyDescent="0.3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 x14ac:dyDescent="0.3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 x14ac:dyDescent="0.4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 x14ac:dyDescent="0.4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 x14ac:dyDescent="0.4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 x14ac:dyDescent="0.4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 x14ac:dyDescent="0.45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 x14ac:dyDescent="0.3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 x14ac:dyDescent="0.3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 x14ac:dyDescent="0.4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 x14ac:dyDescent="0.4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 x14ac:dyDescent="0.4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 x14ac:dyDescent="0.4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 x14ac:dyDescent="0.45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 x14ac:dyDescent="0.35">
      <c r="M44" s="104" t="s">
        <v>158</v>
      </c>
      <c r="N44" s="115">
        <f>Configuracion!Q2</f>
        <v>0</v>
      </c>
      <c r="O44" s="115"/>
    </row>
    <row r="45" spans="3:15" ht="18" x14ac:dyDescent="0.35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 x14ac:dyDescent="0.35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 x14ac:dyDescent="0.4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 x14ac:dyDescent="0.4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 x14ac:dyDescent="0.4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 x14ac:dyDescent="0.4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 x14ac:dyDescent="0.45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 x14ac:dyDescent="0.35">
      <c r="M52" s="104" t="s">
        <v>462</v>
      </c>
      <c r="N52" s="115">
        <f>Configuracion!Q10</f>
        <v>0</v>
      </c>
      <c r="O52" s="115"/>
    </row>
    <row r="53" spans="3:15" ht="18" x14ac:dyDescent="0.35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 x14ac:dyDescent="0.35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 x14ac:dyDescent="0.4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0</v>
      </c>
      <c r="O55" s="116"/>
    </row>
    <row r="56" spans="3:15" ht="21" x14ac:dyDescent="0.4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 x14ac:dyDescent="0.4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 x14ac:dyDescent="0.4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 x14ac:dyDescent="0.45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 x14ac:dyDescent="0.3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 x14ac:dyDescent="0.3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 x14ac:dyDescent="0.4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 x14ac:dyDescent="0.4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 x14ac:dyDescent="0.4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 x14ac:dyDescent="0.4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 x14ac:dyDescent="0.45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 x14ac:dyDescent="0.3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 x14ac:dyDescent="0.3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 x14ac:dyDescent="0.4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 x14ac:dyDescent="0.4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 x14ac:dyDescent="0.4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 x14ac:dyDescent="0.4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 x14ac:dyDescent="0.45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 x14ac:dyDescent="0.3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 x14ac:dyDescent="0.3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 x14ac:dyDescent="0.4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 x14ac:dyDescent="0.4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 x14ac:dyDescent="0.4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 x14ac:dyDescent="0.4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 x14ac:dyDescent="0.45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 x14ac:dyDescent="0.3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 x14ac:dyDescent="0.3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 x14ac:dyDescent="0.4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 x14ac:dyDescent="0.4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 x14ac:dyDescent="0.4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 x14ac:dyDescent="0.4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 x14ac:dyDescent="0.45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 x14ac:dyDescent="0.3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 x14ac:dyDescent="0.3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 x14ac:dyDescent="0.4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 x14ac:dyDescent="0.4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 x14ac:dyDescent="0.4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 x14ac:dyDescent="0.4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 x14ac:dyDescent="0.45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 x14ac:dyDescent="0.3"/>
    <row r="5" spans="2:27" ht="18.600000000000001" customHeight="1" x14ac:dyDescent="0.45">
      <c r="B5" s="146" t="s">
        <v>180</v>
      </c>
      <c r="C5" s="146"/>
      <c r="D5" s="162">
        <f>Inicio!C10</f>
        <v>0</v>
      </c>
      <c r="E5" s="163"/>
      <c r="F5" s="44" t="s">
        <v>37</v>
      </c>
      <c r="G5" s="158" t="e">
        <f>VLOOKUP(D5,Data!$A$2:$H$301,6,FALSE)</f>
        <v>#N/A</v>
      </c>
      <c r="H5" s="158"/>
      <c r="I5" s="158"/>
      <c r="J5" s="158"/>
      <c r="K5" s="158"/>
      <c r="L5" s="158"/>
      <c r="M5" s="161" t="s">
        <v>38</v>
      </c>
      <c r="N5" s="161"/>
      <c r="O5" s="160" t="e">
        <f>VLOOKUP(D5,Data!$A$2:$H$301,5,FALSE)</f>
        <v>#N/A</v>
      </c>
      <c r="P5" s="160"/>
      <c r="Q5" s="160"/>
      <c r="R5" s="160"/>
      <c r="S5" s="160"/>
      <c r="T5" s="156" t="s">
        <v>184</v>
      </c>
      <c r="U5" s="156"/>
      <c r="V5" s="156"/>
      <c r="W5" s="160" t="e">
        <f>VLOOKUP(D5,Data!$A$2:$H$301,7,FALSE)</f>
        <v>#N/A</v>
      </c>
      <c r="X5" s="160"/>
      <c r="Y5" s="160"/>
      <c r="Z5" s="160"/>
      <c r="AA5" s="16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3" t="s">
        <v>181</v>
      </c>
      <c r="C7" s="143"/>
      <c r="D7" s="164" t="e">
        <f>VLOOKUP(D5,Data!$A$2:$H$301,2,FALSE)</f>
        <v>#N/A</v>
      </c>
      <c r="E7" s="164"/>
      <c r="F7" s="26" t="s">
        <v>182</v>
      </c>
      <c r="G7" s="159" t="str">
        <f>Inicio!F8</f>
        <v>Comunicación - Lectura</v>
      </c>
      <c r="H7" s="159"/>
      <c r="I7" s="159"/>
      <c r="J7" s="159"/>
      <c r="K7" s="159"/>
      <c r="L7" s="159"/>
      <c r="M7" s="156" t="s">
        <v>36</v>
      </c>
      <c r="N7" s="156"/>
      <c r="O7" s="160" t="e">
        <f>VLOOKUP(D5,Data!$A$2:$H$301,3,FALSE)</f>
        <v>#N/A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4</v>
      </c>
      <c r="X7" s="160"/>
      <c r="Y7" s="160"/>
      <c r="Z7" s="160"/>
      <c r="AA7" s="160"/>
    </row>
    <row r="8" spans="2:27" ht="14.55" customHeight="1" x14ac:dyDescent="0.3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e">
        <f>VLOOKUP(D5,Data!$A$2:$H$301,8,FALSE)</f>
        <v>#N/A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0</v>
      </c>
      <c r="AC22" s="149"/>
      <c r="AD22" s="149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ht="14.55" customHeight="1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 x14ac:dyDescent="0.3"/>
    <row r="5" spans="2:57" ht="14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t="14.55" hidden="1" customHeight="1" x14ac:dyDescent="0.3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3"/>
      <c r="AB12" s="173"/>
      <c r="AC12" s="173"/>
      <c r="AD12" s="173"/>
    </row>
    <row r="13" spans="2:57" ht="45" customHeight="1" x14ac:dyDescent="0.3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ResA!H7</f>
        <v>Comunicación - Lectura</v>
      </c>
      <c r="H7" s="133"/>
      <c r="I7" s="133"/>
      <c r="J7" s="133"/>
      <c r="K7" s="185" t="s">
        <v>183</v>
      </c>
      <c r="L7" s="185"/>
      <c r="M7" s="186">
        <f>ResA!Q7</f>
        <v>4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RespB!G7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ResB!H7</f>
        <v>Comunicación - Lectura</v>
      </c>
      <c r="H7" s="133"/>
      <c r="I7" s="133"/>
      <c r="J7" s="133"/>
      <c r="K7" s="185" t="s">
        <v>183</v>
      </c>
      <c r="L7" s="185"/>
      <c r="M7" s="186">
        <f>ResB!Q7</f>
        <v>4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RespC!G7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ResC!H7</f>
        <v>Comunicación - Lectura</v>
      </c>
      <c r="H7" s="133"/>
      <c r="I7" s="133"/>
      <c r="J7" s="133"/>
      <c r="K7" s="185" t="s">
        <v>183</v>
      </c>
      <c r="L7" s="185"/>
      <c r="M7" s="186">
        <f>ResC!Q7</f>
        <v>4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RespD!G7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ResD!H7</f>
        <v>Comunicación - Lectura</v>
      </c>
      <c r="H7" s="133"/>
      <c r="I7" s="133"/>
      <c r="J7" s="133"/>
      <c r="K7" s="185" t="s">
        <v>183</v>
      </c>
      <c r="L7" s="185"/>
      <c r="M7" s="186">
        <f>ResD!Q7</f>
        <v>4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RespE!G7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ResE!H7</f>
        <v>Comunicación - Lectura</v>
      </c>
      <c r="H7" s="133"/>
      <c r="I7" s="133"/>
      <c r="J7" s="133"/>
      <c r="K7" s="185" t="s">
        <v>183</v>
      </c>
      <c r="L7" s="185"/>
      <c r="M7" s="186">
        <f>ResE!Q7</f>
        <v>4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RespF!G7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ResF!H7</f>
        <v>Comunicación - Lectura</v>
      </c>
      <c r="H7" s="133"/>
      <c r="I7" s="133"/>
      <c r="J7" s="133"/>
      <c r="K7" s="185" t="s">
        <v>183</v>
      </c>
      <c r="L7" s="185"/>
      <c r="M7" s="186">
        <f>ResF!Q7</f>
        <v>4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RespG!G7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ResG!H7</f>
        <v>Comunicación - Lectura</v>
      </c>
      <c r="H7" s="133"/>
      <c r="I7" s="133"/>
      <c r="J7" s="133"/>
      <c r="K7" s="185" t="s">
        <v>183</v>
      </c>
      <c r="L7" s="185"/>
      <c r="M7" s="186">
        <f>ResG!Q7</f>
        <v>4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RespH!G7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ResH!H7</f>
        <v>Comunicación - Lectura</v>
      </c>
      <c r="H7" s="133"/>
      <c r="I7" s="133"/>
      <c r="J7" s="133"/>
      <c r="K7" s="185" t="s">
        <v>183</v>
      </c>
      <c r="L7" s="185"/>
      <c r="M7" s="186">
        <f>ResH!Q7</f>
        <v>4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RespI!G7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ResI!H7</f>
        <v>Comunicación - Lectura</v>
      </c>
      <c r="H7" s="133"/>
      <c r="I7" s="133"/>
      <c r="J7" s="133"/>
      <c r="K7" s="185" t="s">
        <v>183</v>
      </c>
      <c r="L7" s="185"/>
      <c r="M7" s="186">
        <f>ResI!Q7</f>
        <v>4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RespJ!G7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ResJ!H7</f>
        <v>Comunicación - Lectura</v>
      </c>
      <c r="H7" s="133"/>
      <c r="I7" s="133"/>
      <c r="J7" s="133"/>
      <c r="K7" s="185" t="s">
        <v>183</v>
      </c>
      <c r="L7" s="185"/>
      <c r="M7" s="186">
        <f>ResJ!Q7</f>
        <v>4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RespK!G7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ResK!H7</f>
        <v>Comunicación - Lectura</v>
      </c>
      <c r="H7" s="133"/>
      <c r="I7" s="133"/>
      <c r="J7" s="133"/>
      <c r="K7" s="185" t="s">
        <v>183</v>
      </c>
      <c r="L7" s="185"/>
      <c r="M7" s="186">
        <f>ResK!Q7</f>
        <v>4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2024-07-10T15:03:50Z</dcterms:modified>
</cp:coreProperties>
</file>