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secundaria\"/>
    </mc:Choice>
  </mc:AlternateContent>
  <xr:revisionPtr revIDLastSave="0" documentId="13_ncr:1_{7B0CF903-93E5-4A0B-9DF4-E8714B4B944C}" xr6:coauthVersionLast="47" xr6:coauthVersionMax="47" xr10:uidLastSave="{00000000-0000-0000-0000-000000000000}"/>
  <bookViews>
    <workbookView showSheetTabs="0" xWindow="-108" yWindow="-108" windowWidth="23256" windowHeight="12576" tabRatio="844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AA37" i="29" s="1"/>
  <c r="BB38" i="29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8" i="38"/>
  <c r="AA30" i="38"/>
  <c r="AA31" i="38"/>
  <c r="BD39" i="38"/>
  <c r="AC39" i="38" s="1"/>
  <c r="AA46" i="38"/>
  <c r="BD47" i="38"/>
  <c r="AC47" i="38" s="1"/>
  <c r="BC21" i="32"/>
  <c r="AB21" i="32" s="1"/>
  <c r="BC29" i="32"/>
  <c r="AB29" i="32" s="1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C32" i="41"/>
  <c r="AB32" i="41" s="1"/>
  <c r="BD50" i="41"/>
  <c r="AC50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A44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5" i="29"/>
  <c r="AA53" i="29"/>
  <c r="G20" i="29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D27" i="29"/>
  <c r="AC27" i="29" s="1"/>
  <c r="BC27" i="29"/>
  <c r="AB27" i="29" s="1"/>
  <c r="AA27" i="29"/>
  <c r="AA20" i="29"/>
  <c r="BD25" i="29"/>
  <c r="AC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D43" i="29"/>
  <c r="AC43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40" i="41" l="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<sst xmlns="http://schemas.openxmlformats.org/spreadsheetml/2006/main" count="3423" uniqueCount="671">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</sst>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0" fillId="5" borderId="1" xfId="0" applyFill="1" applyBorder="1" applyAlignment="1" applyProtection="1">
      <alignment horizontal="center"/>
      <protection locked="0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10" Type="http://schemas.openxmlformats.org/officeDocument/2006/relationships/comments" Target="../comments1.xml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C4" sqref="C4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45483</v>
      </c>
      <c r="C1" s="109"/>
    </row>
    <row r="2" spans="2:14" x14ac:dyDescent="0.3">
      <c r="B2" s="96"/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SECUNDARIA</v>
      </c>
      <c r="D8" s="46"/>
      <c r="E8" s="50" t="s">
        <v>2</v>
      </c>
      <c r="F8" s="110" t="str">
        <f>Matriz!$B$1</f>
        <v>Matematica</v>
      </c>
      <c r="G8" s="110"/>
      <c r="H8" s="110"/>
      <c r="J8" s="50" t="s">
        <v>3</v>
      </c>
      <c r="K8" s="53">
        <f>Matriz!$C$1</f>
        <v>4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+sEa+UfUwolM2/znMtWZADsAKtMFI5Q+EXiQlHkzN/QyJuIdcHGmcYm+jTp6BuEr8m9BHmrv+SnkQTQwE6qhiQ==" saltValue="73dI8HOWFblyj02cYGW/Eg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30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30" ht="23.55" customHeight="1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RespA!G7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36</v>
      </c>
      <c r="U7" s="136"/>
      <c r="V7" s="136"/>
      <c r="W7" s="128" t="e">
        <f>VLOOKUP(D5,Data!$A$2:$F$201,3,FALSE)</f>
        <v>#N/A</v>
      </c>
      <c r="X7" s="128"/>
      <c r="Y7" s="128"/>
      <c r="Z7" s="128"/>
      <c r="AB7" s="80"/>
    </row>
    <row r="8" spans="2:30" ht="14.55" customHeight="1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AA8" s="47"/>
      <c r="AB8" s="47"/>
      <c r="AC8" s="47"/>
      <c r="AD8" s="47"/>
    </row>
    <row r="9" spans="2:30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 t="s">
        <v>185</v>
      </c>
      <c r="U9" s="136"/>
      <c r="V9" s="136"/>
      <c r="W9" s="129" t="e">
        <f>VLOOKUP(D5,Data!$A$2:$H$201,8,FALSE)</f>
        <v>#N/A</v>
      </c>
      <c r="X9" s="129"/>
      <c r="Y9" s="129"/>
      <c r="Z9" s="129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18" t="s">
        <v>158</v>
      </c>
      <c r="D13" s="119" t="s">
        <v>192</v>
      </c>
      <c r="E13" s="120"/>
      <c r="F13" s="120"/>
      <c r="G13" s="120"/>
      <c r="H13" s="120"/>
      <c r="I13" s="120"/>
      <c r="M13" s="137" t="s">
        <v>192</v>
      </c>
      <c r="N13" s="138"/>
      <c r="O13" s="138"/>
    </row>
    <row r="14" spans="2:30" x14ac:dyDescent="0.3">
      <c r="C14" s="118"/>
      <c r="D14" s="57" t="s">
        <v>407</v>
      </c>
      <c r="E14" s="121" t="s">
        <v>408</v>
      </c>
      <c r="F14" s="122"/>
      <c r="G14" s="121" t="s">
        <v>409</v>
      </c>
      <c r="H14" s="123"/>
      <c r="I14" s="123"/>
      <c r="M14" s="81" t="s">
        <v>407</v>
      </c>
      <c r="N14" s="81" t="s">
        <v>408</v>
      </c>
      <c r="O14" s="83" t="s">
        <v>409</v>
      </c>
    </row>
    <row r="15" spans="2:30" ht="21" x14ac:dyDescent="0.4">
      <c r="C15" s="118"/>
      <c r="D15" s="76" t="str">
        <f>Matriz!$I$3</f>
        <v>Previo Inicio</v>
      </c>
      <c r="E15" s="116">
        <f>GrafA!D14</f>
        <v>0</v>
      </c>
      <c r="F15" s="116"/>
      <c r="G15" s="117" t="str">
        <f>IFERROR(GrafA!E14,"")</f>
        <v/>
      </c>
      <c r="H15" s="117"/>
      <c r="I15" s="117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18"/>
      <c r="D16" s="77" t="str">
        <f>Matriz!$I$4</f>
        <v>Inicio</v>
      </c>
      <c r="E16" s="116">
        <f>GrafA!D15</f>
        <v>0</v>
      </c>
      <c r="F16" s="116"/>
      <c r="G16" s="117" t="str">
        <f>IFERROR(GrafA!E15,"")</f>
        <v/>
      </c>
      <c r="H16" s="117"/>
      <c r="I16" s="117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4">
      <c r="C17" s="118"/>
      <c r="D17" s="78" t="str">
        <f>Matriz!$I$5</f>
        <v>Proceso</v>
      </c>
      <c r="E17" s="116">
        <f>GrafA!D16</f>
        <v>0</v>
      </c>
      <c r="F17" s="116"/>
      <c r="G17" s="117" t="str">
        <f>IFERROR(GrafA!E16,"")</f>
        <v/>
      </c>
      <c r="H17" s="117"/>
      <c r="I17" s="117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4">
      <c r="C18" s="118"/>
      <c r="D18" s="79" t="str">
        <f>IF(Matriz!$I$6=0,"",Matriz!$I$6)</f>
        <v>Satisfactorio</v>
      </c>
      <c r="E18" s="116">
        <f>GrafA!D17</f>
        <v>0</v>
      </c>
      <c r="F18" s="116"/>
      <c r="G18" s="117" t="str">
        <f>IFERROR(GrafA!E17,"")</f>
        <v/>
      </c>
      <c r="H18" s="117"/>
      <c r="I18" s="117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4" x14ac:dyDescent="0.45">
      <c r="C19" s="118"/>
      <c r="D19" s="64" t="s">
        <v>39</v>
      </c>
      <c r="E19" s="124">
        <f>SUM(E15:F18)</f>
        <v>0</v>
      </c>
      <c r="F19" s="125"/>
      <c r="G19" s="126">
        <f>SUM(G15:I18)</f>
        <v>0</v>
      </c>
      <c r="H19" s="127"/>
      <c r="I19" s="127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18" t="s">
        <v>406</v>
      </c>
      <c r="D21" s="119" t="s">
        <v>192</v>
      </c>
      <c r="E21" s="120"/>
      <c r="F21" s="120"/>
      <c r="G21" s="120"/>
      <c r="H21" s="120"/>
      <c r="I21" s="120"/>
    </row>
    <row r="22" spans="3:15" x14ac:dyDescent="0.3">
      <c r="C22" s="118"/>
      <c r="D22" s="57" t="s">
        <v>407</v>
      </c>
      <c r="E22" s="121" t="s">
        <v>408</v>
      </c>
      <c r="F22" s="122"/>
      <c r="G22" s="121" t="s">
        <v>409</v>
      </c>
      <c r="H22" s="123"/>
      <c r="I22" s="123"/>
    </row>
    <row r="23" spans="3:15" ht="21" x14ac:dyDescent="0.4">
      <c r="C23" s="118"/>
      <c r="D23" s="76" t="str">
        <f>Matriz!$I$3</f>
        <v>Previo Inicio</v>
      </c>
      <c r="E23" s="116">
        <f>GrafB!D14</f>
        <v>0</v>
      </c>
      <c r="F23" s="116"/>
      <c r="G23" s="117" t="str">
        <f>IFERROR(GrafB!E14,"")</f>
        <v/>
      </c>
      <c r="H23" s="117"/>
      <c r="I23" s="117"/>
    </row>
    <row r="24" spans="3:15" ht="21" x14ac:dyDescent="0.4">
      <c r="C24" s="118"/>
      <c r="D24" s="77" t="str">
        <f>Matriz!$I$4</f>
        <v>Inicio</v>
      </c>
      <c r="E24" s="116">
        <f>GrafB!D15</f>
        <v>0</v>
      </c>
      <c r="F24" s="116"/>
      <c r="G24" s="117" t="str">
        <f>IFERROR(GrafB!E15,"")</f>
        <v/>
      </c>
      <c r="H24" s="117"/>
      <c r="I24" s="117"/>
    </row>
    <row r="25" spans="3:15" ht="21" x14ac:dyDescent="0.4">
      <c r="C25" s="118"/>
      <c r="D25" s="78" t="str">
        <f>Matriz!$I$5</f>
        <v>Proceso</v>
      </c>
      <c r="E25" s="116">
        <f>GrafB!D16</f>
        <v>0</v>
      </c>
      <c r="F25" s="116"/>
      <c r="G25" s="117" t="str">
        <f>IFERROR(GrafB!E16,"")</f>
        <v/>
      </c>
      <c r="H25" s="117"/>
      <c r="I25" s="117"/>
    </row>
    <row r="26" spans="3:15" ht="21" x14ac:dyDescent="0.4">
      <c r="C26" s="118"/>
      <c r="D26" s="79" t="str">
        <f>IF(Matriz!$I$6=0,"",Matriz!$I$6)</f>
        <v>Satisfactorio</v>
      </c>
      <c r="E26" s="116">
        <f>GrafB!D17</f>
        <v>0</v>
      </c>
      <c r="F26" s="116"/>
      <c r="G26" s="117" t="str">
        <f>IFERROR(GrafB!E17,"")</f>
        <v/>
      </c>
      <c r="H26" s="117"/>
      <c r="I26" s="117"/>
    </row>
    <row r="27" spans="3:15" ht="23.4" x14ac:dyDescent="0.45">
      <c r="C27" s="118"/>
      <c r="D27" s="64" t="s">
        <v>39</v>
      </c>
      <c r="E27" s="124">
        <f>SUM(E23:F26)</f>
        <v>0</v>
      </c>
      <c r="F27" s="125"/>
      <c r="G27" s="126">
        <f>SUM(G23:I26)</f>
        <v>0</v>
      </c>
      <c r="H27" s="127"/>
      <c r="I27" s="127"/>
    </row>
    <row r="29" spans="3:15" x14ac:dyDescent="0.3">
      <c r="C29" s="118" t="s">
        <v>415</v>
      </c>
      <c r="D29" s="119" t="s">
        <v>192</v>
      </c>
      <c r="E29" s="120"/>
      <c r="F29" s="120"/>
      <c r="G29" s="120"/>
      <c r="H29" s="120"/>
      <c r="I29" s="120"/>
    </row>
    <row r="30" spans="3:15" x14ac:dyDescent="0.3">
      <c r="C30" s="118"/>
      <c r="D30" s="57" t="s">
        <v>407</v>
      </c>
      <c r="E30" s="121" t="s">
        <v>408</v>
      </c>
      <c r="F30" s="122"/>
      <c r="G30" s="121" t="s">
        <v>409</v>
      </c>
      <c r="H30" s="123"/>
      <c r="I30" s="123"/>
    </row>
    <row r="31" spans="3:15" ht="21" x14ac:dyDescent="0.4">
      <c r="C31" s="118"/>
      <c r="D31" s="76" t="str">
        <f>Matriz!$I$3</f>
        <v>Previo Inicio</v>
      </c>
      <c r="E31" s="116">
        <f>GrafC!D14</f>
        <v>0</v>
      </c>
      <c r="F31" s="116"/>
      <c r="G31" s="117" t="str">
        <f>IFERROR(GrafC!E14,"")</f>
        <v/>
      </c>
      <c r="H31" s="117"/>
      <c r="I31" s="117"/>
    </row>
    <row r="32" spans="3:15" ht="21" x14ac:dyDescent="0.4">
      <c r="C32" s="118"/>
      <c r="D32" s="77" t="str">
        <f>Matriz!$I$4</f>
        <v>Inicio</v>
      </c>
      <c r="E32" s="116">
        <f>GrafC!D15</f>
        <v>0</v>
      </c>
      <c r="F32" s="116"/>
      <c r="G32" s="117" t="str">
        <f>IFERROR(GrafC!E15,"")</f>
        <v/>
      </c>
      <c r="H32" s="117"/>
      <c r="I32" s="117"/>
    </row>
    <row r="33" spans="3:15" ht="21" x14ac:dyDescent="0.4">
      <c r="C33" s="118"/>
      <c r="D33" s="78" t="str">
        <f>Matriz!$I$5</f>
        <v>Proceso</v>
      </c>
      <c r="E33" s="116">
        <f>GrafC!D16</f>
        <v>0</v>
      </c>
      <c r="F33" s="116"/>
      <c r="G33" s="117" t="str">
        <f>IFERROR(GrafC!E16,"")</f>
        <v/>
      </c>
      <c r="H33" s="117"/>
      <c r="I33" s="117"/>
    </row>
    <row r="34" spans="3:15" ht="21" x14ac:dyDescent="0.4">
      <c r="C34" s="118"/>
      <c r="D34" s="79" t="str">
        <f>IF(Matriz!$I$6=0,"",Matriz!$I$6)</f>
        <v>Satisfactorio</v>
      </c>
      <c r="E34" s="116">
        <f>GrafC!D17</f>
        <v>0</v>
      </c>
      <c r="F34" s="116"/>
      <c r="G34" s="117" t="str">
        <f>IFERROR(GrafC!E17,"")</f>
        <v/>
      </c>
      <c r="H34" s="117"/>
      <c r="I34" s="117"/>
    </row>
    <row r="35" spans="3:15" ht="23.4" x14ac:dyDescent="0.45">
      <c r="C35" s="118"/>
      <c r="D35" s="64" t="s">
        <v>39</v>
      </c>
      <c r="E35" s="124">
        <f>SUM(E31:F34)</f>
        <v>0</v>
      </c>
      <c r="F35" s="125"/>
      <c r="G35" s="126">
        <f>SUM(G31:I34)</f>
        <v>0</v>
      </c>
      <c r="H35" s="127"/>
      <c r="I35" s="127"/>
    </row>
    <row r="37" spans="3:15" x14ac:dyDescent="0.3">
      <c r="C37" s="118" t="s">
        <v>416</v>
      </c>
      <c r="D37" s="119" t="s">
        <v>192</v>
      </c>
      <c r="E37" s="120"/>
      <c r="F37" s="120"/>
      <c r="G37" s="120"/>
      <c r="H37" s="120"/>
      <c r="I37" s="120"/>
    </row>
    <row r="38" spans="3:15" x14ac:dyDescent="0.3">
      <c r="C38" s="118"/>
      <c r="D38" s="57" t="s">
        <v>407</v>
      </c>
      <c r="E38" s="121" t="s">
        <v>408</v>
      </c>
      <c r="F38" s="122"/>
      <c r="G38" s="121" t="s">
        <v>409</v>
      </c>
      <c r="H38" s="123"/>
      <c r="I38" s="123"/>
    </row>
    <row r="39" spans="3:15" ht="21" x14ac:dyDescent="0.4">
      <c r="C39" s="118"/>
      <c r="D39" s="76" t="str">
        <f>Matriz!$I$3</f>
        <v>Previo Inicio</v>
      </c>
      <c r="E39" s="116">
        <f>GrafD!D14</f>
        <v>0</v>
      </c>
      <c r="F39" s="116"/>
      <c r="G39" s="117" t="str">
        <f>IFERROR(GrafD!E14,"")</f>
        <v/>
      </c>
      <c r="H39" s="117"/>
      <c r="I39" s="117"/>
    </row>
    <row r="40" spans="3:15" ht="21" x14ac:dyDescent="0.4">
      <c r="C40" s="118"/>
      <c r="D40" s="77" t="str">
        <f>Matriz!$I$4</f>
        <v>Inicio</v>
      </c>
      <c r="E40" s="116">
        <f>GrafD!D15</f>
        <v>0</v>
      </c>
      <c r="F40" s="116"/>
      <c r="G40" s="117" t="str">
        <f>IFERROR(GrafD!E15,"")</f>
        <v/>
      </c>
      <c r="H40" s="117"/>
      <c r="I40" s="117"/>
    </row>
    <row r="41" spans="3:15" ht="21" x14ac:dyDescent="0.4">
      <c r="C41" s="118"/>
      <c r="D41" s="78" t="str">
        <f>Matriz!$I$5</f>
        <v>Proceso</v>
      </c>
      <c r="E41" s="116">
        <f>GrafD!D16</f>
        <v>0</v>
      </c>
      <c r="F41" s="116"/>
      <c r="G41" s="117" t="str">
        <f>IFERROR(GrafD!E16,"")</f>
        <v/>
      </c>
      <c r="H41" s="117"/>
      <c r="I41" s="117"/>
    </row>
    <row r="42" spans="3:15" ht="21" x14ac:dyDescent="0.4">
      <c r="C42" s="118"/>
      <c r="D42" s="79" t="str">
        <f>IF(Matriz!$I$6=0,"",Matriz!$I$6)</f>
        <v>Satisfactorio</v>
      </c>
      <c r="E42" s="116">
        <f>GrafD!D17</f>
        <v>0</v>
      </c>
      <c r="F42" s="116"/>
      <c r="G42" s="117" t="str">
        <f>IFERROR(GrafD!E17,"")</f>
        <v/>
      </c>
      <c r="H42" s="117"/>
      <c r="I42" s="117"/>
    </row>
    <row r="43" spans="3:15" ht="60" customHeight="1" x14ac:dyDescent="0.45">
      <c r="C43" s="118"/>
      <c r="D43" s="64" t="s">
        <v>39</v>
      </c>
      <c r="E43" s="124">
        <f>SUM(E39:F42)</f>
        <v>0</v>
      </c>
      <c r="F43" s="125"/>
      <c r="G43" s="126">
        <f>SUM(G39:I42)</f>
        <v>0</v>
      </c>
      <c r="H43" s="127"/>
      <c r="I43" s="127"/>
      <c r="M43" s="90" t="s">
        <v>465</v>
      </c>
      <c r="N43" s="115" t="s">
        <v>469</v>
      </c>
      <c r="O43" s="115"/>
    </row>
    <row r="44" spans="3:15" ht="18" x14ac:dyDescent="0.35">
      <c r="M44" s="104" t="s">
        <v>158</v>
      </c>
      <c r="N44" s="113">
        <f>Configuracion!Q2</f>
        <v>0</v>
      </c>
      <c r="O44" s="113"/>
    </row>
    <row r="45" spans="3:15" ht="18" x14ac:dyDescent="0.35">
      <c r="C45" s="118" t="s">
        <v>458</v>
      </c>
      <c r="D45" s="119" t="s">
        <v>192</v>
      </c>
      <c r="E45" s="120"/>
      <c r="F45" s="120"/>
      <c r="G45" s="120"/>
      <c r="H45" s="120"/>
      <c r="I45" s="120"/>
      <c r="M45" s="104" t="s">
        <v>406</v>
      </c>
      <c r="N45" s="113">
        <f>Configuracion!Q3</f>
        <v>0</v>
      </c>
      <c r="O45" s="113"/>
    </row>
    <row r="46" spans="3:15" ht="18" x14ac:dyDescent="0.35">
      <c r="C46" s="118"/>
      <c r="D46" s="57" t="s">
        <v>407</v>
      </c>
      <c r="E46" s="121" t="s">
        <v>408</v>
      </c>
      <c r="F46" s="122"/>
      <c r="G46" s="121" t="s">
        <v>409</v>
      </c>
      <c r="H46" s="123"/>
      <c r="I46" s="123"/>
      <c r="M46" s="104" t="s">
        <v>415</v>
      </c>
      <c r="N46" s="113">
        <f>Configuracion!Q4</f>
        <v>0</v>
      </c>
      <c r="O46" s="113"/>
    </row>
    <row r="47" spans="3:15" ht="21" x14ac:dyDescent="0.4">
      <c r="C47" s="118"/>
      <c r="D47" s="76" t="str">
        <f>Matriz!$I$3</f>
        <v>Previo Inicio</v>
      </c>
      <c r="E47" s="116">
        <f>GrafE!D14</f>
        <v>0</v>
      </c>
      <c r="F47" s="116"/>
      <c r="G47" s="117" t="str">
        <f>IFERROR(GrafE!E14,"")</f>
        <v/>
      </c>
      <c r="H47" s="117"/>
      <c r="I47" s="117"/>
      <c r="M47" s="104" t="s">
        <v>416</v>
      </c>
      <c r="N47" s="113">
        <f>Configuracion!Q5</f>
        <v>0</v>
      </c>
      <c r="O47" s="113"/>
    </row>
    <row r="48" spans="3:15" ht="21" x14ac:dyDescent="0.4">
      <c r="C48" s="118"/>
      <c r="D48" s="77" t="str">
        <f>Matriz!$I$4</f>
        <v>Inicio</v>
      </c>
      <c r="E48" s="116">
        <f>GrafE!D15</f>
        <v>0</v>
      </c>
      <c r="F48" s="116"/>
      <c r="G48" s="117" t="str">
        <f>IFERROR(GrafE!E15,"")</f>
        <v/>
      </c>
      <c r="H48" s="117"/>
      <c r="I48" s="117"/>
      <c r="M48" s="104" t="s">
        <v>458</v>
      </c>
      <c r="N48" s="113">
        <f>Configuracion!Q6</f>
        <v>0</v>
      </c>
      <c r="O48" s="113"/>
    </row>
    <row r="49" spans="3:15" ht="21" x14ac:dyDescent="0.4">
      <c r="C49" s="118"/>
      <c r="D49" s="78" t="str">
        <f>Matriz!$I$5</f>
        <v>Proceso</v>
      </c>
      <c r="E49" s="116">
        <f>GrafE!D16</f>
        <v>0</v>
      </c>
      <c r="F49" s="116"/>
      <c r="G49" s="117" t="str">
        <f>IFERROR(GrafE!E16,"")</f>
        <v/>
      </c>
      <c r="H49" s="117"/>
      <c r="I49" s="117"/>
      <c r="M49" s="104" t="s">
        <v>459</v>
      </c>
      <c r="N49" s="113">
        <f>Configuracion!Q7</f>
        <v>0</v>
      </c>
      <c r="O49" s="113"/>
    </row>
    <row r="50" spans="3:15" ht="21" x14ac:dyDescent="0.4">
      <c r="C50" s="118"/>
      <c r="D50" s="79" t="str">
        <f>IF(Matriz!$I$6=0,"",Matriz!$I$6)</f>
        <v>Satisfactorio</v>
      </c>
      <c r="E50" s="116">
        <f>GrafE!D17</f>
        <v>0</v>
      </c>
      <c r="F50" s="116"/>
      <c r="G50" s="117" t="str">
        <f>IFERROR(GrafE!E17,"")</f>
        <v/>
      </c>
      <c r="H50" s="117"/>
      <c r="I50" s="117"/>
      <c r="M50" s="104" t="s">
        <v>460</v>
      </c>
      <c r="N50" s="113">
        <f>Configuracion!Q8</f>
        <v>0</v>
      </c>
      <c r="O50" s="113"/>
    </row>
    <row r="51" spans="3:15" ht="23.4" x14ac:dyDescent="0.45">
      <c r="C51" s="118"/>
      <c r="D51" s="64" t="s">
        <v>39</v>
      </c>
      <c r="E51" s="124">
        <f>SUM(E47:F50)</f>
        <v>0</v>
      </c>
      <c r="F51" s="125"/>
      <c r="G51" s="126">
        <f>SUM(G47:I50)</f>
        <v>0</v>
      </c>
      <c r="H51" s="127"/>
      <c r="I51" s="127"/>
      <c r="M51" s="104" t="s">
        <v>461</v>
      </c>
      <c r="N51" s="113">
        <f>Configuracion!Q9</f>
        <v>0</v>
      </c>
      <c r="O51" s="113"/>
    </row>
    <row r="52" spans="3:15" ht="18" x14ac:dyDescent="0.35">
      <c r="M52" s="104" t="s">
        <v>462</v>
      </c>
      <c r="N52" s="113">
        <f>Configuracion!Q10</f>
        <v>0</v>
      </c>
      <c r="O52" s="113"/>
    </row>
    <row r="53" spans="3:15" ht="18" x14ac:dyDescent="0.35">
      <c r="C53" s="118" t="s">
        <v>459</v>
      </c>
      <c r="D53" s="119" t="s">
        <v>192</v>
      </c>
      <c r="E53" s="120"/>
      <c r="F53" s="120"/>
      <c r="G53" s="120"/>
      <c r="H53" s="120"/>
      <c r="I53" s="120"/>
      <c r="M53" s="104" t="s">
        <v>463</v>
      </c>
      <c r="N53" s="113">
        <f>Configuracion!Q11</f>
        <v>0</v>
      </c>
      <c r="O53" s="113"/>
    </row>
    <row r="54" spans="3:15" ht="18" x14ac:dyDescent="0.35">
      <c r="C54" s="118"/>
      <c r="D54" s="57" t="s">
        <v>407</v>
      </c>
      <c r="E54" s="121" t="s">
        <v>408</v>
      </c>
      <c r="F54" s="122"/>
      <c r="G54" s="121" t="s">
        <v>409</v>
      </c>
      <c r="H54" s="123"/>
      <c r="I54" s="123"/>
      <c r="M54" s="104" t="s">
        <v>464</v>
      </c>
      <c r="N54" s="113">
        <f>Configuracion!Q12</f>
        <v>0</v>
      </c>
      <c r="O54" s="113"/>
    </row>
    <row r="55" spans="3:15" ht="21" x14ac:dyDescent="0.4">
      <c r="C55" s="118"/>
      <c r="D55" s="76" t="str">
        <f>Matriz!$I$3</f>
        <v>Previo Inicio</v>
      </c>
      <c r="E55" s="116">
        <f>GrafF!D14</f>
        <v>0</v>
      </c>
      <c r="F55" s="116"/>
      <c r="G55" s="117" t="str">
        <f>IFERROR(GrafF!E14,"")</f>
        <v/>
      </c>
      <c r="H55" s="117"/>
      <c r="I55" s="117"/>
      <c r="M55" s="91" t="s">
        <v>39</v>
      </c>
      <c r="N55" s="114">
        <f>SUM(N44:N54)</f>
        <v>0</v>
      </c>
      <c r="O55" s="114"/>
    </row>
    <row r="56" spans="3:15" ht="21" x14ac:dyDescent="0.4">
      <c r="C56" s="118"/>
      <c r="D56" s="77" t="str">
        <f>Matriz!$I$4</f>
        <v>Inicio</v>
      </c>
      <c r="E56" s="116">
        <f>GrafF!D15</f>
        <v>0</v>
      </c>
      <c r="F56" s="116"/>
      <c r="G56" s="117" t="str">
        <f>IFERROR(GrafF!E15,"")</f>
        <v/>
      </c>
      <c r="H56" s="117"/>
      <c r="I56" s="117"/>
    </row>
    <row r="57" spans="3:15" ht="21" x14ac:dyDescent="0.4">
      <c r="C57" s="118"/>
      <c r="D57" s="78" t="str">
        <f>Matriz!$I$5</f>
        <v>Proceso</v>
      </c>
      <c r="E57" s="116">
        <f>GrafF!D16</f>
        <v>0</v>
      </c>
      <c r="F57" s="116"/>
      <c r="G57" s="117" t="str">
        <f>IFERROR(GrafF!E16,"")</f>
        <v/>
      </c>
      <c r="H57" s="117"/>
      <c r="I57" s="117"/>
    </row>
    <row r="58" spans="3:15" ht="21" x14ac:dyDescent="0.4">
      <c r="C58" s="118"/>
      <c r="D58" s="79" t="str">
        <f>IF(Matriz!$I$6=0,"",Matriz!$I$6)</f>
        <v>Satisfactorio</v>
      </c>
      <c r="E58" s="116">
        <f>GrafF!D17</f>
        <v>0</v>
      </c>
      <c r="F58" s="116"/>
      <c r="G58" s="117" t="str">
        <f>IFERROR(GrafF!E17,"")</f>
        <v/>
      </c>
      <c r="H58" s="117"/>
      <c r="I58" s="117"/>
    </row>
    <row r="59" spans="3:15" ht="23.4" x14ac:dyDescent="0.45">
      <c r="C59" s="118"/>
      <c r="D59" s="64" t="s">
        <v>39</v>
      </c>
      <c r="E59" s="124">
        <f>SUM(E55:F58)</f>
        <v>0</v>
      </c>
      <c r="F59" s="125"/>
      <c r="G59" s="126">
        <f>SUM(G55:I58)</f>
        <v>0</v>
      </c>
      <c r="H59" s="127"/>
      <c r="I59" s="127"/>
    </row>
    <row r="61" spans="3:15" x14ac:dyDescent="0.3">
      <c r="C61" s="118" t="s">
        <v>460</v>
      </c>
      <c r="D61" s="119" t="s">
        <v>192</v>
      </c>
      <c r="E61" s="120"/>
      <c r="F61" s="120"/>
      <c r="G61" s="120"/>
      <c r="H61" s="120"/>
      <c r="I61" s="120"/>
    </row>
    <row r="62" spans="3:15" x14ac:dyDescent="0.3">
      <c r="C62" s="118"/>
      <c r="D62" s="57" t="s">
        <v>407</v>
      </c>
      <c r="E62" s="121" t="s">
        <v>408</v>
      </c>
      <c r="F62" s="122"/>
      <c r="G62" s="121" t="s">
        <v>409</v>
      </c>
      <c r="H62" s="123"/>
      <c r="I62" s="123"/>
    </row>
    <row r="63" spans="3:15" ht="21" x14ac:dyDescent="0.4">
      <c r="C63" s="118"/>
      <c r="D63" s="76" t="str">
        <f>Matriz!$I$3</f>
        <v>Previo Inicio</v>
      </c>
      <c r="E63" s="116">
        <f>GrafG!D14</f>
        <v>0</v>
      </c>
      <c r="F63" s="116"/>
      <c r="G63" s="117" t="str">
        <f>IFERROR(GrafG!E14,"")</f>
        <v/>
      </c>
      <c r="H63" s="117"/>
      <c r="I63" s="117"/>
    </row>
    <row r="64" spans="3:15" ht="21" x14ac:dyDescent="0.4">
      <c r="C64" s="118"/>
      <c r="D64" s="77" t="str">
        <f>Matriz!$I$4</f>
        <v>Inicio</v>
      </c>
      <c r="E64" s="116">
        <f>GrafG!D15</f>
        <v>0</v>
      </c>
      <c r="F64" s="116"/>
      <c r="G64" s="117" t="str">
        <f>IFERROR(GrafG!E15,"")</f>
        <v/>
      </c>
      <c r="H64" s="117"/>
      <c r="I64" s="117"/>
    </row>
    <row r="65" spans="3:9" ht="21" x14ac:dyDescent="0.4">
      <c r="C65" s="118"/>
      <c r="D65" s="78" t="str">
        <f>Matriz!$I$5</f>
        <v>Proceso</v>
      </c>
      <c r="E65" s="116">
        <f>GrafG!D16</f>
        <v>0</v>
      </c>
      <c r="F65" s="116"/>
      <c r="G65" s="117" t="str">
        <f>IFERROR(GrafG!E16,"")</f>
        <v/>
      </c>
      <c r="H65" s="117"/>
      <c r="I65" s="117"/>
    </row>
    <row r="66" spans="3:9" ht="21" x14ac:dyDescent="0.4">
      <c r="C66" s="118"/>
      <c r="D66" s="79" t="str">
        <f>IF(Matriz!$I$6=0,"",Matriz!$I$6)</f>
        <v>Satisfactorio</v>
      </c>
      <c r="E66" s="116">
        <f>GrafG!D17</f>
        <v>0</v>
      </c>
      <c r="F66" s="116"/>
      <c r="G66" s="117" t="str">
        <f>IFERROR(GrafG!E17,"")</f>
        <v/>
      </c>
      <c r="H66" s="117"/>
      <c r="I66" s="117"/>
    </row>
    <row r="67" spans="3:9" ht="23.4" x14ac:dyDescent="0.45">
      <c r="C67" s="118"/>
      <c r="D67" s="64" t="s">
        <v>39</v>
      </c>
      <c r="E67" s="124">
        <f>SUM(E63:F66)</f>
        <v>0</v>
      </c>
      <c r="F67" s="125"/>
      <c r="G67" s="126">
        <f>SUM(G63:I66)</f>
        <v>0</v>
      </c>
      <c r="H67" s="127"/>
      <c r="I67" s="127"/>
    </row>
    <row r="69" spans="3:9" x14ac:dyDescent="0.3">
      <c r="C69" s="118" t="s">
        <v>461</v>
      </c>
      <c r="D69" s="119" t="s">
        <v>192</v>
      </c>
      <c r="E69" s="120"/>
      <c r="F69" s="120"/>
      <c r="G69" s="120"/>
      <c r="H69" s="120"/>
      <c r="I69" s="120"/>
    </row>
    <row r="70" spans="3:9" x14ac:dyDescent="0.3">
      <c r="C70" s="118"/>
      <c r="D70" s="57" t="s">
        <v>407</v>
      </c>
      <c r="E70" s="121" t="s">
        <v>408</v>
      </c>
      <c r="F70" s="122"/>
      <c r="G70" s="121" t="s">
        <v>409</v>
      </c>
      <c r="H70" s="123"/>
      <c r="I70" s="123"/>
    </row>
    <row r="71" spans="3:9" ht="21" x14ac:dyDescent="0.4">
      <c r="C71" s="118"/>
      <c r="D71" s="76" t="str">
        <f>Matriz!$I$3</f>
        <v>Previo Inicio</v>
      </c>
      <c r="E71" s="116">
        <f>GrafH!D14</f>
        <v>0</v>
      </c>
      <c r="F71" s="116"/>
      <c r="G71" s="117" t="str">
        <f>IFERROR(GrafH!E14,"")</f>
        <v/>
      </c>
      <c r="H71" s="117"/>
      <c r="I71" s="117"/>
    </row>
    <row r="72" spans="3:9" ht="21" x14ac:dyDescent="0.4">
      <c r="C72" s="118"/>
      <c r="D72" s="77" t="str">
        <f>Matriz!$I$4</f>
        <v>Inicio</v>
      </c>
      <c r="E72" s="116">
        <f>GrafH!D15</f>
        <v>0</v>
      </c>
      <c r="F72" s="116"/>
      <c r="G72" s="117" t="str">
        <f>IFERROR(GrafH!E15,"")</f>
        <v/>
      </c>
      <c r="H72" s="117"/>
      <c r="I72" s="117"/>
    </row>
    <row r="73" spans="3:9" ht="21" x14ac:dyDescent="0.4">
      <c r="C73" s="118"/>
      <c r="D73" s="78" t="str">
        <f>Matriz!$I$5</f>
        <v>Proceso</v>
      </c>
      <c r="E73" s="116">
        <f>GrafH!D16</f>
        <v>0</v>
      </c>
      <c r="F73" s="116"/>
      <c r="G73" s="117" t="str">
        <f>IFERROR(GrafH!E16,"")</f>
        <v/>
      </c>
      <c r="H73" s="117"/>
      <c r="I73" s="117"/>
    </row>
    <row r="74" spans="3:9" ht="21" x14ac:dyDescent="0.4">
      <c r="C74" s="118"/>
      <c r="D74" s="79" t="str">
        <f>IF(Matriz!$I$6=0,"",Matriz!$I$6)</f>
        <v>Satisfactorio</v>
      </c>
      <c r="E74" s="116">
        <f>GrafH!D17</f>
        <v>0</v>
      </c>
      <c r="F74" s="116"/>
      <c r="G74" s="117" t="str">
        <f>IFERROR(GrafH!E17,"")</f>
        <v/>
      </c>
      <c r="H74" s="117"/>
      <c r="I74" s="117"/>
    </row>
    <row r="75" spans="3:9" ht="23.4" x14ac:dyDescent="0.45">
      <c r="C75" s="118"/>
      <c r="D75" s="64" t="s">
        <v>39</v>
      </c>
      <c r="E75" s="124">
        <f>SUM(E71:F74)</f>
        <v>0</v>
      </c>
      <c r="F75" s="125"/>
      <c r="G75" s="126">
        <f>SUM(G71:I74)</f>
        <v>0</v>
      </c>
      <c r="H75" s="127"/>
      <c r="I75" s="127"/>
    </row>
    <row r="77" spans="3:9" x14ac:dyDescent="0.3">
      <c r="C77" s="118" t="s">
        <v>462</v>
      </c>
      <c r="D77" s="119" t="s">
        <v>192</v>
      </c>
      <c r="E77" s="120"/>
      <c r="F77" s="120"/>
      <c r="G77" s="120"/>
      <c r="H77" s="120"/>
      <c r="I77" s="120"/>
    </row>
    <row r="78" spans="3:9" x14ac:dyDescent="0.3">
      <c r="C78" s="118"/>
      <c r="D78" s="57" t="s">
        <v>407</v>
      </c>
      <c r="E78" s="121" t="s">
        <v>408</v>
      </c>
      <c r="F78" s="122"/>
      <c r="G78" s="121" t="s">
        <v>409</v>
      </c>
      <c r="H78" s="123"/>
      <c r="I78" s="123"/>
    </row>
    <row r="79" spans="3:9" ht="21" x14ac:dyDescent="0.4">
      <c r="C79" s="118"/>
      <c r="D79" s="76" t="str">
        <f>Matriz!$I$3</f>
        <v>Previo Inicio</v>
      </c>
      <c r="E79" s="116">
        <f>GrafI!D14</f>
        <v>0</v>
      </c>
      <c r="F79" s="116"/>
      <c r="G79" s="117" t="str">
        <f>IFERROR(GrafI!E14,"")</f>
        <v/>
      </c>
      <c r="H79" s="117"/>
      <c r="I79" s="117"/>
    </row>
    <row r="80" spans="3:9" ht="21" x14ac:dyDescent="0.4">
      <c r="C80" s="118"/>
      <c r="D80" s="77" t="str">
        <f>Matriz!$I$4</f>
        <v>Inicio</v>
      </c>
      <c r="E80" s="116">
        <f>GrafI!D15</f>
        <v>0</v>
      </c>
      <c r="F80" s="116"/>
      <c r="G80" s="117" t="str">
        <f>IFERROR(GrafI!E15,"")</f>
        <v/>
      </c>
      <c r="H80" s="117"/>
      <c r="I80" s="117"/>
    </row>
    <row r="81" spans="3:9" ht="21" x14ac:dyDescent="0.4">
      <c r="C81" s="118"/>
      <c r="D81" s="78" t="str">
        <f>Matriz!$I$5</f>
        <v>Proceso</v>
      </c>
      <c r="E81" s="116">
        <f>GrafI!D16</f>
        <v>0</v>
      </c>
      <c r="F81" s="116"/>
      <c r="G81" s="117" t="str">
        <f>IFERROR(GrafI!E16,"")</f>
        <v/>
      </c>
      <c r="H81" s="117"/>
      <c r="I81" s="117"/>
    </row>
    <row r="82" spans="3:9" ht="21" x14ac:dyDescent="0.4">
      <c r="C82" s="118"/>
      <c r="D82" s="79" t="str">
        <f>IF(Matriz!$I$6=0,"",Matriz!$I$6)</f>
        <v>Satisfactorio</v>
      </c>
      <c r="E82" s="116">
        <f>GrafI!D17</f>
        <v>0</v>
      </c>
      <c r="F82" s="116"/>
      <c r="G82" s="117" t="str">
        <f>IFERROR(GrafI!E17,"")</f>
        <v/>
      </c>
      <c r="H82" s="117"/>
      <c r="I82" s="117"/>
    </row>
    <row r="83" spans="3:9" ht="23.4" x14ac:dyDescent="0.45">
      <c r="C83" s="118"/>
      <c r="D83" s="64" t="s">
        <v>39</v>
      </c>
      <c r="E83" s="124">
        <f>SUM(E79:F82)</f>
        <v>0</v>
      </c>
      <c r="F83" s="125"/>
      <c r="G83" s="126">
        <f>SUM(G79:I82)</f>
        <v>0</v>
      </c>
      <c r="H83" s="127"/>
      <c r="I83" s="127"/>
    </row>
    <row r="85" spans="3:9" x14ac:dyDescent="0.3">
      <c r="C85" s="118" t="s">
        <v>463</v>
      </c>
      <c r="D85" s="119" t="s">
        <v>192</v>
      </c>
      <c r="E85" s="120"/>
      <c r="F85" s="120"/>
      <c r="G85" s="120"/>
      <c r="H85" s="120"/>
      <c r="I85" s="120"/>
    </row>
    <row r="86" spans="3:9" x14ac:dyDescent="0.3">
      <c r="C86" s="118"/>
      <c r="D86" s="57" t="s">
        <v>407</v>
      </c>
      <c r="E86" s="121" t="s">
        <v>408</v>
      </c>
      <c r="F86" s="122"/>
      <c r="G86" s="121" t="s">
        <v>409</v>
      </c>
      <c r="H86" s="123"/>
      <c r="I86" s="123"/>
    </row>
    <row r="87" spans="3:9" ht="21" x14ac:dyDescent="0.4">
      <c r="C87" s="118"/>
      <c r="D87" s="76" t="str">
        <f>Matriz!$I$3</f>
        <v>Previo Inicio</v>
      </c>
      <c r="E87" s="116">
        <f>GrafJ!D14</f>
        <v>0</v>
      </c>
      <c r="F87" s="116"/>
      <c r="G87" s="117" t="str">
        <f>IFERROR(GrafJ!E14,"")</f>
        <v/>
      </c>
      <c r="H87" s="117"/>
      <c r="I87" s="117"/>
    </row>
    <row r="88" spans="3:9" ht="21" x14ac:dyDescent="0.4">
      <c r="C88" s="118"/>
      <c r="D88" s="77" t="str">
        <f>Matriz!$I$4</f>
        <v>Inicio</v>
      </c>
      <c r="E88" s="116">
        <f>GrafJ!D15</f>
        <v>0</v>
      </c>
      <c r="F88" s="116"/>
      <c r="G88" s="117" t="str">
        <f>IFERROR(GrafJ!E15,"")</f>
        <v/>
      </c>
      <c r="H88" s="117"/>
      <c r="I88" s="117"/>
    </row>
    <row r="89" spans="3:9" ht="21" x14ac:dyDescent="0.4">
      <c r="C89" s="118"/>
      <c r="D89" s="78" t="str">
        <f>Matriz!$I$5</f>
        <v>Proceso</v>
      </c>
      <c r="E89" s="116">
        <f>GrafJ!D16</f>
        <v>0</v>
      </c>
      <c r="F89" s="116"/>
      <c r="G89" s="117" t="str">
        <f>IFERROR(GrafJ!E16,"")</f>
        <v/>
      </c>
      <c r="H89" s="117"/>
      <c r="I89" s="117"/>
    </row>
    <row r="90" spans="3:9" ht="21" x14ac:dyDescent="0.4">
      <c r="C90" s="118"/>
      <c r="D90" s="79" t="str">
        <f>IF(Matriz!$I$6=0,"",Matriz!$I$6)</f>
        <v>Satisfactorio</v>
      </c>
      <c r="E90" s="116">
        <f>GrafJ!D17</f>
        <v>0</v>
      </c>
      <c r="F90" s="116"/>
      <c r="G90" s="117" t="str">
        <f>IFERROR(GrafJ!E17,"")</f>
        <v/>
      </c>
      <c r="H90" s="117"/>
      <c r="I90" s="117"/>
    </row>
    <row r="91" spans="3:9" ht="23.4" x14ac:dyDescent="0.45">
      <c r="C91" s="118"/>
      <c r="D91" s="64" t="s">
        <v>39</v>
      </c>
      <c r="E91" s="124">
        <f>SUM(E87:F90)</f>
        <v>0</v>
      </c>
      <c r="F91" s="125"/>
      <c r="G91" s="126">
        <f>SUM(G87:I90)</f>
        <v>0</v>
      </c>
      <c r="H91" s="127"/>
      <c r="I91" s="127"/>
    </row>
    <row r="93" spans="3:9" x14ac:dyDescent="0.3">
      <c r="C93" s="118" t="s">
        <v>464</v>
      </c>
      <c r="D93" s="119" t="s">
        <v>192</v>
      </c>
      <c r="E93" s="120"/>
      <c r="F93" s="120"/>
      <c r="G93" s="120"/>
      <c r="H93" s="120"/>
      <c r="I93" s="120"/>
    </row>
    <row r="94" spans="3:9" x14ac:dyDescent="0.3">
      <c r="C94" s="118"/>
      <c r="D94" s="57" t="s">
        <v>407</v>
      </c>
      <c r="E94" s="121" t="s">
        <v>408</v>
      </c>
      <c r="F94" s="122"/>
      <c r="G94" s="121" t="s">
        <v>409</v>
      </c>
      <c r="H94" s="123"/>
      <c r="I94" s="123"/>
    </row>
    <row r="95" spans="3:9" ht="21" x14ac:dyDescent="0.4">
      <c r="C95" s="118"/>
      <c r="D95" s="76" t="str">
        <f>Matriz!$I$3</f>
        <v>Previo Inicio</v>
      </c>
      <c r="E95" s="116">
        <f>GrafK!D14</f>
        <v>0</v>
      </c>
      <c r="F95" s="116"/>
      <c r="G95" s="117" t="str">
        <f>IFERROR(GrafK!E14,"")</f>
        <v/>
      </c>
      <c r="H95" s="117"/>
      <c r="I95" s="117"/>
    </row>
    <row r="96" spans="3:9" ht="21" x14ac:dyDescent="0.4">
      <c r="C96" s="118"/>
      <c r="D96" s="77" t="str">
        <f>Matriz!$I$4</f>
        <v>Inicio</v>
      </c>
      <c r="E96" s="116">
        <f>GrafK!D15</f>
        <v>0</v>
      </c>
      <c r="F96" s="116"/>
      <c r="G96" s="117" t="str">
        <f>IFERROR(GrafK!E15,"")</f>
        <v/>
      </c>
      <c r="H96" s="117"/>
      <c r="I96" s="117"/>
    </row>
    <row r="97" spans="3:9" ht="21" x14ac:dyDescent="0.4">
      <c r="C97" s="118"/>
      <c r="D97" s="78" t="str">
        <f>Matriz!$I$5</f>
        <v>Proceso</v>
      </c>
      <c r="E97" s="116">
        <f>GrafK!D16</f>
        <v>0</v>
      </c>
      <c r="F97" s="116"/>
      <c r="G97" s="117" t="str">
        <f>IFERROR(GrafK!E16,"")</f>
        <v/>
      </c>
      <c r="H97" s="117"/>
      <c r="I97" s="117"/>
    </row>
    <row r="98" spans="3:9" ht="21" x14ac:dyDescent="0.4">
      <c r="C98" s="118"/>
      <c r="D98" s="79" t="str">
        <f>IF(Matriz!$I$6=0,"",Matriz!$I$6)</f>
        <v>Satisfactorio</v>
      </c>
      <c r="E98" s="116">
        <f>GrafK!D17</f>
        <v>0</v>
      </c>
      <c r="F98" s="116"/>
      <c r="G98" s="117" t="str">
        <f>IFERROR(GrafK!E17,"")</f>
        <v/>
      </c>
      <c r="H98" s="117"/>
      <c r="I98" s="117"/>
    </row>
    <row r="99" spans="3:9" ht="23.4" x14ac:dyDescent="0.45">
      <c r="C99" s="118"/>
      <c r="D99" s="64" t="s">
        <v>39</v>
      </c>
      <c r="E99" s="124">
        <f>SUM(E95:F98)</f>
        <v>0</v>
      </c>
      <c r="F99" s="125"/>
      <c r="G99" s="126">
        <f>SUM(G95:I98)</f>
        <v>0</v>
      </c>
      <c r="H99" s="127"/>
      <c r="I99" s="127"/>
    </row>
  </sheetData>
  <sheetProtection algorithmName="SHA-512" hashValue="3eSZgnPZmtaTOBC3vQZlwGTGiKqTdOIE/Hh6J4q1FK4itOAO3l4XSGaU0OnAhrislMipWHZz6ilrLDuNr9SqCw==" saltValue="70MjbLawKhvhJjXltCAkAg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F57" sqref="F57:K58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4" spans="2:27" ht="14.55" customHeight="1" x14ac:dyDescent="0.3"/>
    <row r="5" spans="2:27" ht="18.600000000000001" customHeight="1" x14ac:dyDescent="0.45">
      <c r="B5" s="144" t="s">
        <v>180</v>
      </c>
      <c r="C5" s="144"/>
      <c r="D5" s="160">
        <f>Inicio!C10</f>
        <v>0</v>
      </c>
      <c r="E5" s="161"/>
      <c r="F5" s="44" t="s">
        <v>37</v>
      </c>
      <c r="G5" s="156" t="e">
        <f>VLOOKUP(D5,Data!$A$2:$H$301,6,FALSE)</f>
        <v>#N/A</v>
      </c>
      <c r="H5" s="156"/>
      <c r="I5" s="156"/>
      <c r="J5" s="156"/>
      <c r="K5" s="156"/>
      <c r="L5" s="156"/>
      <c r="M5" s="159" t="s">
        <v>38</v>
      </c>
      <c r="N5" s="159"/>
      <c r="O5" s="158" t="e">
        <f>VLOOKUP(D5,Data!$A$2:$H$301,5,FALSE)</f>
        <v>#N/A</v>
      </c>
      <c r="P5" s="158"/>
      <c r="Q5" s="158"/>
      <c r="R5" s="158"/>
      <c r="S5" s="158"/>
      <c r="T5" s="154" t="s">
        <v>184</v>
      </c>
      <c r="U5" s="154"/>
      <c r="V5" s="154"/>
      <c r="W5" s="158" t="e">
        <f>VLOOKUP(D5,Data!$A$2:$H$301,7,FALSE)</f>
        <v>#N/A</v>
      </c>
      <c r="X5" s="158"/>
      <c r="Y5" s="158"/>
      <c r="Z5" s="158"/>
      <c r="AA5" s="158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41" t="s">
        <v>181</v>
      </c>
      <c r="C7" s="141"/>
      <c r="D7" s="162" t="e">
        <f>VLOOKUP(D5,Data!$A$2:$H$301,2,FALSE)</f>
        <v>#N/A</v>
      </c>
      <c r="E7" s="162"/>
      <c r="F7" s="26" t="s">
        <v>182</v>
      </c>
      <c r="G7" s="157" t="str">
        <f>Inicio!F8</f>
        <v>Matematica</v>
      </c>
      <c r="H7" s="157"/>
      <c r="I7" s="157"/>
      <c r="J7" s="157"/>
      <c r="K7" s="157"/>
      <c r="L7" s="157"/>
      <c r="M7" s="154" t="s">
        <v>36</v>
      </c>
      <c r="N7" s="154"/>
      <c r="O7" s="158" t="e">
        <f>VLOOKUP(D5,Data!$A$2:$H$301,3,FALSE)</f>
        <v>#N/A</v>
      </c>
      <c r="P7" s="158"/>
      <c r="Q7" s="158"/>
      <c r="R7" s="158"/>
      <c r="S7" s="158"/>
      <c r="T7" s="154" t="s">
        <v>183</v>
      </c>
      <c r="U7" s="154"/>
      <c r="V7" s="154"/>
      <c r="W7" s="158">
        <f>Inicio!K8</f>
        <v>4</v>
      </c>
      <c r="X7" s="158"/>
      <c r="Y7" s="158"/>
      <c r="Z7" s="158"/>
      <c r="AA7" s="158"/>
    </row>
    <row r="8" spans="2:27" ht="14.55" customHeight="1" x14ac:dyDescent="0.3">
      <c r="B8" s="141"/>
      <c r="C8" s="141"/>
      <c r="D8" s="162"/>
      <c r="E8" s="162"/>
      <c r="F8" s="67"/>
      <c r="G8" s="157"/>
      <c r="H8" s="157"/>
      <c r="I8" s="157"/>
      <c r="J8" s="157"/>
      <c r="K8" s="157"/>
      <c r="L8" s="15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41"/>
      <c r="C9" s="141"/>
      <c r="D9" s="163"/>
      <c r="E9" s="163"/>
      <c r="F9" s="67"/>
      <c r="G9" s="158"/>
      <c r="H9" s="158"/>
      <c r="I9" s="158"/>
      <c r="J9" s="158"/>
      <c r="K9" s="158"/>
      <c r="L9" s="158"/>
      <c r="M9" s="154" t="s">
        <v>185</v>
      </c>
      <c r="N9" s="154"/>
      <c r="O9" s="158" t="e">
        <f>VLOOKUP(D5,Data!$A$2:$H$301,8,FALSE)</f>
        <v>#N/A</v>
      </c>
      <c r="P9" s="158"/>
      <c r="Q9" s="158"/>
      <c r="R9" s="158"/>
      <c r="S9" s="158"/>
      <c r="T9" s="154" t="s">
        <v>5</v>
      </c>
      <c r="U9" s="154"/>
      <c r="V9" s="154"/>
      <c r="W9" s="158" t="s">
        <v>158</v>
      </c>
      <c r="X9" s="158"/>
      <c r="Y9" s="158"/>
      <c r="Z9" s="158"/>
      <c r="AA9" s="158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 t="s">
        <v>479</v>
      </c>
      <c r="AC21" s="146"/>
      <c r="AD21" s="146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7">
        <f>ResumenTotal!N44</f>
        <v>0</v>
      </c>
      <c r="AC22" s="147"/>
      <c r="AD22" s="147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7"/>
      <c r="AC23" s="147"/>
      <c r="AD23" s="147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7"/>
      <c r="AC24" s="147"/>
      <c r="AD24" s="147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ht="14.55" customHeight="1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ht="14.55" customHeight="1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RINSxtnT6rhiBbNruM+RKf+BIS3T8Uck4BWpg9oNHCOhYDSn/kWuClbClQHFQCFTOP1TvuKqBtuj5OUWctDyzw==" saltValue="P5yldp1zdY91MIQxbLg6ug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4" spans="2:57" ht="14.55" customHeight="1" x14ac:dyDescent="0.3"/>
    <row r="5" spans="2:57" ht="14.55" customHeight="1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RespA!G7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RespA!W9</f>
        <v>A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ht="14.55" customHeight="1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ht="14.55" customHeight="1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72" t="s">
        <v>157</v>
      </c>
      <c r="C11" s="172" t="s">
        <v>161</v>
      </c>
      <c r="D11" s="172" t="s">
        <v>160</v>
      </c>
      <c r="E11" s="172" t="s">
        <v>159</v>
      </c>
      <c r="F11" s="172" t="s">
        <v>162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d</v>
      </c>
      <c r="Z11" s="35" t="str">
        <f>VLOOKUP(Z13,Tabla101[],3,FALSE)</f>
        <v>b</v>
      </c>
      <c r="AA11" s="171" t="s">
        <v>169</v>
      </c>
      <c r="AB11" s="171" t="s">
        <v>170</v>
      </c>
      <c r="AC11" s="171" t="s">
        <v>189</v>
      </c>
      <c r="AD11" s="171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t="14.55" hidden="1" customHeight="1" x14ac:dyDescent="0.3">
      <c r="B12" s="172"/>
      <c r="C12" s="172"/>
      <c r="D12" s="172"/>
      <c r="E12" s="172"/>
      <c r="F12" s="172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3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71"/>
      <c r="AB12" s="171"/>
      <c r="AC12" s="171"/>
      <c r="AD12" s="171"/>
    </row>
    <row r="13" spans="2:57" ht="45" customHeight="1" x14ac:dyDescent="0.3">
      <c r="B13" s="172"/>
      <c r="C13" s="172"/>
      <c r="D13" s="172"/>
      <c r="E13" s="172"/>
      <c r="F13" s="172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1"/>
      <c r="AB13" s="171"/>
      <c r="AC13" s="171"/>
      <c r="AD13" s="17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ht="14.55" customHeight="1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pJq/x0xmMouUSOUygRKJq+yJnGMckAIIWCwoXtL6KQfTLuVh7VHXK1/u9PnDuzR6jhPWL6beA9bUeXz3vDD3sQ==" saltValue="bV0nOvnVZP0U3is6201jfA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4" operator="equal">
      <formula>"Previo Inicio"</formula>
    </cfRule>
    <cfRule type="cellIs" dxfId="169" priority="3" operator="equal">
      <formula>"Inicio"</formula>
    </cfRule>
    <cfRule type="cellIs" dxfId="168" priority="2" operator="equal">
      <formula>"Proceso"</formula>
    </cfRule>
    <cfRule type="cellIs" dxfId="167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ResA!H7</f>
        <v>Matematica</v>
      </c>
      <c r="H7" s="131"/>
      <c r="I7" s="131"/>
      <c r="J7" s="131"/>
      <c r="K7" s="183" t="s">
        <v>183</v>
      </c>
      <c r="L7" s="183"/>
      <c r="M7" s="184">
        <f>ResA!Q7</f>
        <v>4</v>
      </c>
      <c r="N7" s="184"/>
      <c r="O7" s="185" t="s">
        <v>5</v>
      </c>
      <c r="P7" s="185"/>
      <c r="Q7" s="184" t="str">
        <f>ResA!W7</f>
        <v>A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ht="14.55" customHeight="1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ht="14.55" customHeight="1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COUNTIF(ResA!$AD$14:$AD$53,GrafA!B16)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4zZNsVHQHlftG+TjXXhfdznPZvDdOS2yU4Pz4GSPE6pHq86q+KjAItW6v+NQyX3kVbugqk3oD5qnGHqotP3/4Q==" saltValue="q7NVfZAAKSN0tT56jDHx6w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406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ResumenTotal!N45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HmjXpiyipwf0AevKILhQ3kuqZ5ke8q9X1DAOvBTJJ1VjgImaFc9Y6XRtGYj/ozgZ601nFgaz44Y6BhIwrnvYlA==" saltValue="qEBSCntjuMZ/zssRn0blJ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.1" customHeight="1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RespB!G7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RespB!W9</f>
        <v>B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ht="14.55" customHeight="1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ht="14.55" customHeight="1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d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3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8YvdZS7BmFQvZCdkVX+9SapEBkFAuR9Umy3CZgHNLAxkIpC7L0SvhO1NMecLMJB9l8v9a1XrOQEPMrGiRFr5g==" saltValue="BgdnK4n2RpiyVxby9Hcxk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96">
        <f>Inicio!C10</f>
        <v>0</v>
      </c>
      <c r="E5" s="196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ResB!H7</f>
        <v>Matematica</v>
      </c>
      <c r="H7" s="131"/>
      <c r="I7" s="131"/>
      <c r="J7" s="131"/>
      <c r="K7" s="183" t="s">
        <v>183</v>
      </c>
      <c r="L7" s="183"/>
      <c r="M7" s="184">
        <f>ResB!Q7</f>
        <v>4</v>
      </c>
      <c r="N7" s="184"/>
      <c r="O7" s="185" t="s">
        <v>5</v>
      </c>
      <c r="P7" s="185"/>
      <c r="Q7" s="184" t="str">
        <f>ResB!W7</f>
        <v>B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COUNTIF(ResB!$AD$14:$AD$53,GrafA!B16)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6B8nXaERejCVOxYNSlkdmop4u1aleEcjPhsPGrj2acsEPRDWkQdhKVuKOyyhWj78G+oNVx3XJnRMr95c44ViYg==" saltValue="P111Ha9J8D0u79CMURWX7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415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ResumenTotal!N46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e9CSRzceg1wvTghX8bQGOsuZPqM6eVEnZ75wj3Fcw7N84eRtBd25JxOEeMjolxTiK49Yy2/DUHUV8uOCFjb6xw==" saltValue="n83Eyj3zm0gBF89nx8PUd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RespC!G7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RespC!W9</f>
        <v>C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d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3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bsrCBN/4SjVU1S4Z9v9VmE25orDeHwXQh6Isa4dmGr4b3Es+WNx+TBIlVd+M1nWy+cshjLwD5HRzz8k2yEhDw==" saltValue="a89NIOuhnh9c6arechWmh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96">
        <f>Inicio!C10</f>
        <v>0</v>
      </c>
      <c r="E5" s="196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ResC!H7</f>
        <v>Matematica</v>
      </c>
      <c r="H7" s="131"/>
      <c r="I7" s="131"/>
      <c r="J7" s="131"/>
      <c r="K7" s="183" t="s">
        <v>183</v>
      </c>
      <c r="L7" s="183"/>
      <c r="M7" s="184">
        <f>ResC!Q7</f>
        <v>4</v>
      </c>
      <c r="N7" s="184"/>
      <c r="O7" s="185" t="s">
        <v>5</v>
      </c>
      <c r="P7" s="185"/>
      <c r="Q7" s="184" t="str">
        <f>ResC!W7</f>
        <v>C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COUNTIF(ResC!$AD$14:$AD$53,GrafA!B16)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1haVGGsTKdETkUYpc/byCwMdofHpAgxMg2FzWCPJYCPP08nri5Zd2PzaBqs0do4SFN/Nnjiaiwk3h0fPWorZQg==" saltValue="osgzsbXxdjbuUUmWCvn3u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416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ResumenTotal!N47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tUs/O/FTd9gicUyGxGQOJNZ8EABcPXFuuxc77QCCY/5A2tIQV5ricgSb61xb2w/TO1Naj3Xc6QeV47I4hkR09w==" saltValue="0b1SFK37h/Q7oK4eLA4S2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RespD!G7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RespD!W9</f>
        <v>D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d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3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WDQE2gOOz7qtlPk50e1/u3QiNkYEg+vD9eKGLIkAu087K01wwzIR8wZTKgyV0ImuQH0DE9KLnSgq81DTpWSB9A==" saltValue="o3ukcPDOiSPAxCIyEa59W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ResD!H7</f>
        <v>Matematica</v>
      </c>
      <c r="H7" s="131"/>
      <c r="I7" s="131"/>
      <c r="J7" s="131"/>
      <c r="K7" s="183" t="s">
        <v>183</v>
      </c>
      <c r="L7" s="183"/>
      <c r="M7" s="184">
        <f>ResD!Q7</f>
        <v>4</v>
      </c>
      <c r="N7" s="184"/>
      <c r="O7" s="185" t="s">
        <v>5</v>
      </c>
      <c r="P7" s="185"/>
      <c r="Q7" s="184" t="str">
        <f>ResD!W7</f>
        <v>D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COUNTIF(ResD!$AD$14:$AD$53,GrafA!B16)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veEEWlcIv9+Y9TOcRkFh7TCDVCrWhnEkXRX3ovuomkhag3a8csuQyQpewnHPeZchVcr3KMolQZoaFM/wJAcfUg==" saltValue="vwTxksZSCfiQplN+UMACS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458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ResumenTotal!N48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ExHgyOXVowLE6ahBFjuFFg4L1shNn1Ew+KAIedsrg6ZVFaTFpGCPuGKxk2BpgNEnDJg/wvb+KhOWZ7+Hdvgx3Q==" saltValue="z2TuIOnv0WLi097QLVhjB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RespE!G7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RespE!W9</f>
        <v>E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d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3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iOOpU905CJUS+Q3JIIMbl73VMuI54PePbL/ifPT72Hgf32SVNrmhLjRROKwv9m/uHzf7LCsQLn4WLlHghYqg9g==" saltValue="xg5oy9dnmImRJlfJUQ0Zg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ResE!H7</f>
        <v>Matematica</v>
      </c>
      <c r="H7" s="131"/>
      <c r="I7" s="131"/>
      <c r="J7" s="131"/>
      <c r="K7" s="183" t="s">
        <v>183</v>
      </c>
      <c r="L7" s="183"/>
      <c r="M7" s="184">
        <f>ResE!Q7</f>
        <v>4</v>
      </c>
      <c r="N7" s="184"/>
      <c r="O7" s="185" t="s">
        <v>5</v>
      </c>
      <c r="P7" s="185"/>
      <c r="Q7" s="184" t="str">
        <f>ResE!W7</f>
        <v>E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COUNTIF(ResE!$AD$14:$AD$53,GrafA!B16)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9jAmFvAXpqwhoKe2Hamg8IBW23wTHZciZibwsXRC48gDom+xwDIpTwt0jELv0ccMKliMZS3JuC6tRIorqgdhNA==" saltValue="Eko8C/5FggYUI6OGIUwWV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459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ResumenTotal!N49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3X2xq1FQW89sHO2MEkjtcAofJ5KHl0PxdjTrDZ/yMGZ0zwXw5tNz0HXYwHoRrHuWOculVbmuJ03osqFDnn6yLQ==" saltValue="2JBPuP33glvz4+r3IMWH6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RespF!G7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RespF!W9</f>
        <v>F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d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3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NsEUFGJKLxhrd/QNPT3wePORzJHvz41z5k0FAZu/xa2h9rznSoHtDtmWTLVFeaNQbXO9H7Q9YRP9d0NhRTyyug==" saltValue="fFw3KsVJrpUM3ugjiMhab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ResF!H7</f>
        <v>Matematica</v>
      </c>
      <c r="H7" s="131"/>
      <c r="I7" s="131"/>
      <c r="J7" s="131"/>
      <c r="K7" s="183" t="s">
        <v>183</v>
      </c>
      <c r="L7" s="183"/>
      <c r="M7" s="184">
        <f>ResF!Q7</f>
        <v>4</v>
      </c>
      <c r="N7" s="184"/>
      <c r="O7" s="185" t="s">
        <v>5</v>
      </c>
      <c r="P7" s="185"/>
      <c r="Q7" s="184" t="str">
        <f>ResF!W7</f>
        <v>F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COUNTIF(ResF!$AD$14:$AD$53,GrafA!B16)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jgHs1TYqqixTckcQf67BLsjhQEJ2FAnvAe9HXUtWd81/X+6uYvk0lO2Zsskvj0gFkhNXZ+IUEgENCLKAYFicCA==" saltValue="smsmzTxfh9aBoauSzCyF9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460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ResumenTotal!N50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RsIC9A/5oG+fBhSPfaQJZJHlCY9pLoH7y/L+K6nM/fDjIuElQbF8nuqo1SgSBKB0HXpCRAjwt2JKJHbvWomx5w==" saltValue="OdE3iv1TUL/aWXHgtqFdW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RespG!G7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RespG!W9</f>
        <v>G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d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3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Fy17sZKHoyhiIusOTm2Sr3POZTOdjx5kq59on4N3ix/bSM5vnJwKATHcg6Hhy7Xj3nDn8T76Bj7PP+pdcZlEg==" saltValue="r8qyIN2Vlu2VagS/ksrg+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ResG!H7</f>
        <v>Matematica</v>
      </c>
      <c r="H7" s="131"/>
      <c r="I7" s="131"/>
      <c r="J7" s="131"/>
      <c r="K7" s="183" t="s">
        <v>183</v>
      </c>
      <c r="L7" s="183"/>
      <c r="M7" s="184">
        <f>ResG!Q7</f>
        <v>4</v>
      </c>
      <c r="N7" s="184"/>
      <c r="O7" s="185" t="s">
        <v>5</v>
      </c>
      <c r="P7" s="185"/>
      <c r="Q7" s="184" t="str">
        <f>ResG!W7</f>
        <v>G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COUNTIF(ResG!$AD$14:$AD$53,GrafA!B16)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2/9vapoHHdhJq5AyssbVKMDNl/TAKdgwAk8rQ0Me3SHzzvyDkyWfAvQt9AgKW0GMKyd3b5p2c86+PG4jS20Q8w==" saltValue="dGHlAadj7F0IPNlgsNbD5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461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ResumenTotal!N51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97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99"/>
      <c r="U53" s="200"/>
      <c r="V53" s="200"/>
      <c r="W53" s="200"/>
      <c r="X53" s="200"/>
      <c r="Y53" s="200"/>
      <c r="Z53" s="200"/>
      <c r="AA53" s="201"/>
    </row>
    <row r="54" spans="2:27" x14ac:dyDescent="0.3">
      <c r="B54" s="148"/>
      <c r="C54" s="148"/>
      <c r="D54" s="148"/>
      <c r="E54" s="198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202"/>
      <c r="U54" s="203"/>
      <c r="V54" s="203"/>
      <c r="W54" s="203"/>
      <c r="X54" s="203"/>
      <c r="Y54" s="203"/>
      <c r="Z54" s="203"/>
      <c r="AA54" s="204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SsrL4eG6TbeYK1yAZlDZTkESnFiAwFgrZYdOgBCoxHTXvjdLPukSlFgbI7bw79VWfg2mPgaHha0ohKEGawET5g==" saltValue="Q10MdokBksBZ4k7l+sCc0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RespH!G7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RespH!W9</f>
        <v>H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d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3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53ZPOzy973kzInL+D88HOHD5pZku4JYN3fsOhJbBAuWrBZM9KXJonS0/nMtOp1nVJlQ5v7qOptQ/gBLGd5TpfA==" saltValue="q0WYGckYszT4cggRMqFH5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ResH!H7</f>
        <v>Matematica</v>
      </c>
      <c r="H7" s="131"/>
      <c r="I7" s="131"/>
      <c r="J7" s="131"/>
      <c r="K7" s="183" t="s">
        <v>183</v>
      </c>
      <c r="L7" s="183"/>
      <c r="M7" s="184">
        <f>ResH!Q7</f>
        <v>4</v>
      </c>
      <c r="N7" s="184"/>
      <c r="O7" s="185" t="s">
        <v>5</v>
      </c>
      <c r="P7" s="185"/>
      <c r="Q7" s="184" t="str">
        <f>ResH!W7</f>
        <v>H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COUNTIF(ResH!$AD$14:$AD$53,GrafA!B16)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BubtoNddiQNVAajuuYqzxo+f3mhUaNTOvI0THExd5gQyV3vdPWeD+/nIulV+kr0liX54kQkdn6JJYf1qAiRMiw==" saltValue="YbG9iBI5Pm9XClNrSdN0N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462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ResumenTotal!N52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9yaY5RY7SH0y9/Y4jB7sdiD8/16D4M/8IN33QEMWekxt45xYTSlEEhIioKe/8A64t2/DdXHBRDKZ4xnqm00PFg==" saltValue="9DNI6U9w0UbW8f367uZpW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RespI!G7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RespI!W9</f>
        <v>I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d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3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pRRMLBGufBzifxTwdfi3ALt35F6CIgvCeCquaW5Dsu/10HqXsOLOnCqhnZvlmo9dBFSqLDEuOK5Tw6+PXTHNTw==" saltValue="NvKAsGqdt9KT6MlJ+4WDK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ResI!H7</f>
        <v>Matematica</v>
      </c>
      <c r="H7" s="131"/>
      <c r="I7" s="131"/>
      <c r="J7" s="131"/>
      <c r="K7" s="183" t="s">
        <v>183</v>
      </c>
      <c r="L7" s="183"/>
      <c r="M7" s="184">
        <f>ResI!Q7</f>
        <v>4</v>
      </c>
      <c r="N7" s="184"/>
      <c r="O7" s="185" t="s">
        <v>5</v>
      </c>
      <c r="P7" s="185"/>
      <c r="Q7" s="184" t="str">
        <f>ResI!W7</f>
        <v>I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COUNTIF(ResI!$AD$14:$AD$53,GrafA!B16)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+69/ZdORbep1NcV4qhfqfM4d8nE/pM7NNR4wTLyLsph2EJN24Zuy6ys89+XmjDOkye1Q5+LCHYFei6N0Tq46CQ==" saltValue="PwqiGnTz+Vo8roXZyfvoA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463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ResumenTotal!N53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czzJCamGbn3NFyU3DXGeoVedFCgbszFSDgrOqffo+Pu7oE8liHYAIAIwJ59TlzUYdRmdwaa4OLk0XVTFZ9KbLw==" saltValue="CqM/DbmTyNCFlEacXwafF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RespJ!G7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RespJ!W9</f>
        <v>J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d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3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E+2NnhbcmO6R72BhzwrvSQnKaXGj6QatfJhahjaBAoJifG0akudV05V1NIRNhFu0n0bg98tI3P78/xUN4Xc9Q==" saltValue="vhdEGGpPtI1oLpYLF2Hx3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96">
        <f>Inicio!C10</f>
        <v>0</v>
      </c>
      <c r="E5" s="196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ResJ!H7</f>
        <v>Matematica</v>
      </c>
      <c r="H7" s="131"/>
      <c r="I7" s="131"/>
      <c r="J7" s="131"/>
      <c r="K7" s="183" t="s">
        <v>183</v>
      </c>
      <c r="L7" s="183"/>
      <c r="M7" s="184">
        <f>ResJ!Q7</f>
        <v>4</v>
      </c>
      <c r="N7" s="184"/>
      <c r="O7" s="185" t="s">
        <v>5</v>
      </c>
      <c r="P7" s="185"/>
      <c r="Q7" s="184" t="str">
        <f>ResJ!W7</f>
        <v>J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COUNTIF(ResJ!$AD$14:$AD$53,GrafA!B16)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QqG78NGU/MnIh/dcM7VuCGTI3A/diLY/z1w4JhvtXdnzoe6QhNRZpRdJgjcfzJwL5Br7Gi+IdYaohjSPNmBFiA==" saltValue="tHkVVQy79Y7t/t1QNM+0V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4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464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ResumenTotal!N54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OHJtShifPEA6Vt/6jhdtqGDSTz1w5ErpGEmccXCbX55awp4rPS1w4UpeW8ASs7kZRkAIig2su/2YqvmPNlgK3A==" saltValue="cXQZ4h7HaYNfYqtvullgX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RespK!G7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4</v>
      </c>
      <c r="R7" s="134"/>
      <c r="S7" s="134"/>
      <c r="T7" s="136" t="s">
        <v>5</v>
      </c>
      <c r="U7" s="136"/>
      <c r="V7" s="136"/>
      <c r="W7" s="167" t="str">
        <f>RespK!W9</f>
        <v>K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d</v>
      </c>
      <c r="Z11" s="35" t="str">
        <f>VLOOKUP(Z13,Tabla101[],3,FALSE)</f>
        <v>b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3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b3ARb9zs/etLZ2Dineo3dBLw63XQI9WIDU3/CJnoEuup8qklFU0LKvtNzMfjK6K5KcFaUWpAGripQ+O2Tbh3w==" saltValue="mQLxKQzp18eby5opVqaVy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ResK!H7</f>
        <v>Matematica</v>
      </c>
      <c r="H7" s="131"/>
      <c r="I7" s="131"/>
      <c r="J7" s="131"/>
      <c r="K7" s="183" t="s">
        <v>183</v>
      </c>
      <c r="L7" s="183"/>
      <c r="M7" s="184">
        <f>ResK!Q7</f>
        <v>4</v>
      </c>
      <c r="N7" s="184"/>
      <c r="O7" s="185" t="s">
        <v>5</v>
      </c>
      <c r="P7" s="185"/>
      <c r="Q7" s="184" t="str">
        <f>ResK!W7</f>
        <v>K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COUNTIF(ResK!$AD$14:$AD$53,GrafA!B16)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C0eWDk9LEHfYtAtVXq+2hIjVMf7XcSsR3ZjDPHhYofqMwU8YOdv1g0cD50GH5to50f3NptPs+TtqB0nURyIdgA==" saltValue="X9Lotmh0IuDX+8pm5AWQZ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1O4gMZA9hKd+x88VSN2qEKEhlyJ7hIfy2YukBzeSmDFOA1wvLcGg1u5i9D+5338oSIyYypU9Shqb21zwAJupEQ==" saltValue="djZvsWLSAu5O7E+EwoFd2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G5" sqref="G5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1</v>
      </c>
      <c r="B1" s="63" t="s">
        <v>199</v>
      </c>
      <c r="C1" s="63">
        <v>4</v>
      </c>
      <c r="G1" s="206" t="s">
        <v>414</v>
      </c>
      <c r="H1" s="206"/>
      <c r="I1" s="206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3</v>
      </c>
      <c r="C3" s="36" t="s">
        <v>166</v>
      </c>
      <c r="G3" s="17">
        <v>0</v>
      </c>
      <c r="H3" s="17">
        <v>4</v>
      </c>
      <c r="I3" s="17" t="s">
        <v>173</v>
      </c>
    </row>
    <row r="4" spans="1:15" ht="19.8" thickBot="1" x14ac:dyDescent="0.35">
      <c r="A4" s="60">
        <v>2</v>
      </c>
      <c r="B4" s="36">
        <v>2</v>
      </c>
      <c r="C4" s="36" t="s">
        <v>167</v>
      </c>
      <c r="G4" s="17">
        <f>H3+1</f>
        <v>5</v>
      </c>
      <c r="H4" s="17">
        <v>17</v>
      </c>
      <c r="I4" s="17" t="s">
        <v>174</v>
      </c>
    </row>
    <row r="5" spans="1:15" ht="19.8" thickBot="1" x14ac:dyDescent="0.35">
      <c r="A5" s="60">
        <v>3</v>
      </c>
      <c r="B5" s="36">
        <v>2</v>
      </c>
      <c r="C5" s="36" t="s">
        <v>166</v>
      </c>
      <c r="G5" s="17">
        <f t="shared" ref="G5:G6" si="0">H4+1</f>
        <v>18</v>
      </c>
      <c r="H5" s="17">
        <v>34</v>
      </c>
      <c r="I5" s="17" t="s">
        <v>175</v>
      </c>
      <c r="N5" s="68"/>
      <c r="O5" s="68"/>
    </row>
    <row r="6" spans="1:15" ht="19.8" thickBot="1" x14ac:dyDescent="0.35">
      <c r="A6" s="60">
        <v>4</v>
      </c>
      <c r="B6" s="36">
        <v>1</v>
      </c>
      <c r="C6" s="36" t="s">
        <v>168</v>
      </c>
      <c r="G6" s="17">
        <f t="shared" si="0"/>
        <v>35</v>
      </c>
      <c r="H6" s="17">
        <v>40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 s="36">
        <v>2</v>
      </c>
      <c r="C7" s="36" t="s">
        <v>166</v>
      </c>
      <c r="N7" s="68"/>
      <c r="O7" s="68"/>
    </row>
    <row r="8" spans="1:15" ht="19.8" thickBot="1" x14ac:dyDescent="0.35">
      <c r="A8" s="60">
        <v>6</v>
      </c>
      <c r="B8" s="36">
        <v>2</v>
      </c>
      <c r="C8" s="36" t="s">
        <v>168</v>
      </c>
      <c r="N8" s="69"/>
      <c r="O8" s="70"/>
    </row>
    <row r="9" spans="1:15" ht="19.8" thickBot="1" x14ac:dyDescent="0.35">
      <c r="A9" s="60">
        <v>7</v>
      </c>
      <c r="B9" s="36">
        <v>2</v>
      </c>
      <c r="C9" s="36" t="s">
        <v>168</v>
      </c>
      <c r="G9" s="205"/>
      <c r="H9" s="205"/>
    </row>
    <row r="10" spans="1:15" ht="19.8" thickBot="1" x14ac:dyDescent="0.35">
      <c r="A10" s="60">
        <v>8</v>
      </c>
      <c r="B10" s="36">
        <v>1</v>
      </c>
      <c r="C10" s="36" t="s">
        <v>167</v>
      </c>
    </row>
    <row r="11" spans="1:15" ht="19.8" thickBot="1" x14ac:dyDescent="0.35">
      <c r="A11" s="60">
        <v>9</v>
      </c>
      <c r="B11" s="36">
        <v>3</v>
      </c>
      <c r="C11" s="36" t="s">
        <v>167</v>
      </c>
    </row>
    <row r="12" spans="1:15" ht="19.8" thickBot="1" x14ac:dyDescent="0.35">
      <c r="A12" s="60">
        <v>10</v>
      </c>
      <c r="B12" s="36">
        <v>3</v>
      </c>
      <c r="C12" s="36" t="s">
        <v>166</v>
      </c>
    </row>
    <row r="13" spans="1:15" ht="19.8" thickBot="1" x14ac:dyDescent="0.35">
      <c r="A13" s="60">
        <v>11</v>
      </c>
      <c r="B13" s="36">
        <v>2</v>
      </c>
      <c r="C13" s="36" t="s">
        <v>168</v>
      </c>
    </row>
    <row r="14" spans="1:15" ht="19.8" thickBot="1" x14ac:dyDescent="0.35">
      <c r="A14" s="60">
        <v>12</v>
      </c>
      <c r="B14" s="36">
        <v>2</v>
      </c>
      <c r="C14" s="36" t="s">
        <v>165</v>
      </c>
    </row>
    <row r="15" spans="1:15" ht="19.8" thickBot="1" x14ac:dyDescent="0.35">
      <c r="A15" s="60">
        <v>13</v>
      </c>
      <c r="B15" s="36">
        <v>3</v>
      </c>
      <c r="C15" s="36" t="s">
        <v>166</v>
      </c>
    </row>
    <row r="16" spans="1:15" ht="19.8" thickBot="1" x14ac:dyDescent="0.35">
      <c r="A16" s="60">
        <v>14</v>
      </c>
      <c r="B16" s="36">
        <v>2</v>
      </c>
      <c r="C16" s="36" t="s">
        <v>166</v>
      </c>
    </row>
    <row r="17" spans="1:3" ht="19.8" thickBot="1" x14ac:dyDescent="0.35">
      <c r="A17" s="60">
        <v>15</v>
      </c>
      <c r="B17" s="36">
        <v>2</v>
      </c>
      <c r="C17" s="36" t="s">
        <v>166</v>
      </c>
    </row>
    <row r="18" spans="1:3" ht="19.8" thickBot="1" x14ac:dyDescent="0.35">
      <c r="A18" s="60">
        <v>16</v>
      </c>
      <c r="B18" s="36">
        <v>2</v>
      </c>
      <c r="C18" s="36" t="s">
        <v>166</v>
      </c>
    </row>
    <row r="19" spans="1:3" ht="19.8" thickBot="1" x14ac:dyDescent="0.35">
      <c r="A19" s="60">
        <v>17</v>
      </c>
      <c r="B19" s="36">
        <v>3</v>
      </c>
      <c r="C19" s="36" t="s">
        <v>166</v>
      </c>
    </row>
    <row r="20" spans="1:3" ht="19.8" thickBot="1" x14ac:dyDescent="0.35">
      <c r="A20" s="60">
        <v>18</v>
      </c>
      <c r="B20" s="36">
        <v>2</v>
      </c>
      <c r="C20" s="36" t="s">
        <v>168</v>
      </c>
    </row>
    <row r="21" spans="1:3" ht="19.8" thickBot="1" x14ac:dyDescent="0.35">
      <c r="A21" s="60">
        <v>19</v>
      </c>
      <c r="B21" s="36">
        <v>2</v>
      </c>
      <c r="C21" s="36" t="s">
        <v>165</v>
      </c>
    </row>
    <row r="22" spans="1:3" ht="19.8" thickBot="1" x14ac:dyDescent="0.35">
      <c r="A22" s="61">
        <v>20</v>
      </c>
      <c r="B22" s="36">
        <v>2</v>
      </c>
      <c r="C22" s="36" t="s">
        <v>167</v>
      </c>
    </row>
    <row r="23" spans="1:3" ht="19.2" x14ac:dyDescent="0.3">
      <c r="A23" s="61" t="s">
        <v>470</v>
      </c>
      <c r="B23" s="62">
        <f>SUBTOTAL(109,Tabla101[NIVEL])</f>
        <v>43</v>
      </c>
      <c r="C23" s="92">
        <f>SUBTOTAL(103,Tabla101[CLAVE])</f>
        <v>20</v>
      </c>
    </row>
  </sheetData>
  <sheetProtection algorithmName="SHA-512" hashValue="GzXThRdhE2fYGM5YK6ICQIq9GIQGWfdx9e8YdFeF93Ui1l/Vh1uEjRNfBOr+g7dQ2Xp5E3nEuRQaTd1Y2TOPWA==" saltValue="v1zpsEYv6XweF9sLR/SO6g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1hcTjjZnfPC5ljOzxz3szgbHG6pRDlyqwMh34c0cWoKFKwCtOgg/shLe+hITG4PTEgs5Hi4eFj6W6DIei00ZVQ==" saltValue="ACU/YUC1gUqSaV4nXLv72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E11" sqref="E1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Walter Coayla</cp:lastModifiedBy>
  <dcterms:created xsi:type="dcterms:W3CDTF">2024-03-11T21:43:21Z</dcterms:created>
  <dcterms:modified xsi:type="dcterms:W3CDTF">2024-07-10T15:33:58Z</dcterms:modified>
</cp:coreProperties>
</file>