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uarios\Storage\Dropbox\Documentos\universidad\01.UNPAZ\3.Coordinacion\follow-up-lgti\LGTI\"/>
    </mc:Choice>
  </mc:AlternateContent>
  <xr:revisionPtr revIDLastSave="0" documentId="13_ncr:1_{D0B75A83-E1A8-4783-8200-D60079B19D69}" xr6:coauthVersionLast="47" xr6:coauthVersionMax="47" xr10:uidLastSave="{00000000-0000-0000-0000-000000000000}"/>
  <bookViews>
    <workbookView xWindow="-108" yWindow="-108" windowWidth="23256" windowHeight="12456" activeTab="3" xr2:uid="{F18B9F4F-2FBE-4E7E-BBB1-C1B35DE33D81}"/>
  </bookViews>
  <sheets>
    <sheet name="TABLERO" sheetId="5" r:id="rId1"/>
    <sheet name="PROGRAMAS" sheetId="1" r:id="rId2"/>
    <sheet name="DEPIT" sheetId="2" r:id="rId3"/>
    <sheet name="BITACORA" sheetId="6" r:id="rId4"/>
  </sheets>
  <definedNames>
    <definedName name="repo\2023\6002_Paradimas_de_Programacion_2019.docx" comment="dfasdfasd">BITACORA!#REF!</definedName>
    <definedName name="SegmentaciónDeDatos_AÑO">#N/A</definedName>
    <definedName name="SegmentaciónDeDatos_ESTADO">#N/A</definedName>
    <definedName name="_xlnm.Print_Titles" localSheetId="1">PROGRAMAS!$4:$4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I6" i="1" s="1"/>
  <c r="J6" i="1" s="1"/>
  <c r="F7" i="1"/>
  <c r="G7" i="1" s="1"/>
  <c r="I7" i="1" s="1"/>
  <c r="J7" i="1" s="1"/>
  <c r="F8" i="1"/>
  <c r="G8" i="1" s="1"/>
  <c r="I8" i="1" s="1"/>
  <c r="J8" i="1" s="1"/>
  <c r="F9" i="1"/>
  <c r="G9" i="1" s="1"/>
  <c r="I9" i="1" s="1"/>
  <c r="J9" i="1" s="1"/>
  <c r="F10" i="1"/>
  <c r="G10" i="1" s="1"/>
  <c r="I10" i="1" s="1"/>
  <c r="J10" i="1" s="1"/>
  <c r="F11" i="1"/>
  <c r="G11" i="1" s="1"/>
  <c r="I11" i="1" s="1"/>
  <c r="J11" i="1" s="1"/>
  <c r="F12" i="1"/>
  <c r="G12" i="1" s="1"/>
  <c r="I12" i="1" s="1"/>
  <c r="J12" i="1" s="1"/>
  <c r="F13" i="1"/>
  <c r="G13" i="1" s="1"/>
  <c r="I13" i="1" s="1"/>
  <c r="J13" i="1" s="1"/>
  <c r="F14" i="1"/>
  <c r="G14" i="1" s="1"/>
  <c r="I14" i="1" s="1"/>
  <c r="J14" i="1" s="1"/>
  <c r="F15" i="1"/>
  <c r="G15" i="1" s="1"/>
  <c r="H15" i="1" s="1"/>
  <c r="F16" i="1"/>
  <c r="G16" i="1" s="1"/>
  <c r="I16" i="1" s="1"/>
  <c r="J16" i="1" s="1"/>
  <c r="F17" i="1"/>
  <c r="G17" i="1" s="1"/>
  <c r="I17" i="1" s="1"/>
  <c r="J17" i="1" s="1"/>
  <c r="F18" i="1"/>
  <c r="G18" i="1" s="1"/>
  <c r="I18" i="1" s="1"/>
  <c r="J18" i="1" s="1"/>
  <c r="F19" i="1"/>
  <c r="G19" i="1" s="1"/>
  <c r="I19" i="1" s="1"/>
  <c r="J19" i="1" s="1"/>
  <c r="F20" i="1"/>
  <c r="G20" i="1" s="1"/>
  <c r="I20" i="1" s="1"/>
  <c r="J20" i="1" s="1"/>
  <c r="F21" i="1"/>
  <c r="G21" i="1" s="1"/>
  <c r="I21" i="1" s="1"/>
  <c r="J21" i="1" s="1"/>
  <c r="F22" i="1"/>
  <c r="G22" i="1" s="1"/>
  <c r="I22" i="1" s="1"/>
  <c r="J22" i="1" s="1"/>
  <c r="F23" i="1"/>
  <c r="G23" i="1" s="1"/>
  <c r="I23" i="1" s="1"/>
  <c r="J23" i="1" s="1"/>
  <c r="F24" i="1"/>
  <c r="G24" i="1" s="1"/>
  <c r="I24" i="1" s="1"/>
  <c r="J24" i="1" s="1"/>
  <c r="F25" i="1"/>
  <c r="G25" i="1" s="1"/>
  <c r="I25" i="1" s="1"/>
  <c r="J25" i="1" s="1"/>
  <c r="F26" i="1"/>
  <c r="G26" i="1" s="1"/>
  <c r="I26" i="1" s="1"/>
  <c r="J26" i="1" s="1"/>
  <c r="F27" i="1"/>
  <c r="G27" i="1" s="1"/>
  <c r="I27" i="1" s="1"/>
  <c r="J27" i="1" s="1"/>
  <c r="F28" i="1"/>
  <c r="G28" i="1" s="1"/>
  <c r="I28" i="1" s="1"/>
  <c r="J28" i="1" s="1"/>
  <c r="F29" i="1"/>
  <c r="G29" i="1" s="1"/>
  <c r="I29" i="1" s="1"/>
  <c r="J29" i="1" s="1"/>
  <c r="F30" i="1"/>
  <c r="G30" i="1" s="1"/>
  <c r="I30" i="1" s="1"/>
  <c r="J30" i="1" s="1"/>
  <c r="F31" i="1"/>
  <c r="G31" i="1" s="1"/>
  <c r="I31" i="1" s="1"/>
  <c r="J31" i="1" s="1"/>
  <c r="F32" i="1"/>
  <c r="G32" i="1" s="1"/>
  <c r="I32" i="1" s="1"/>
  <c r="J32" i="1" s="1"/>
  <c r="F33" i="1"/>
  <c r="G33" i="1" s="1"/>
  <c r="I33" i="1" s="1"/>
  <c r="J33" i="1" s="1"/>
  <c r="F34" i="1"/>
  <c r="G34" i="1" s="1"/>
  <c r="I34" i="1" s="1"/>
  <c r="J34" i="1" s="1"/>
  <c r="F35" i="1"/>
  <c r="G35" i="1" s="1"/>
  <c r="I35" i="1" s="1"/>
  <c r="J35" i="1" s="1"/>
  <c r="F36" i="1"/>
  <c r="G36" i="1" s="1"/>
  <c r="I36" i="1" s="1"/>
  <c r="J36" i="1" s="1"/>
  <c r="F37" i="1"/>
  <c r="G37" i="1" s="1"/>
  <c r="I37" i="1" s="1"/>
  <c r="J37" i="1" s="1"/>
  <c r="F38" i="1"/>
  <c r="G38" i="1" s="1"/>
  <c r="I38" i="1" s="1"/>
  <c r="J38" i="1" s="1"/>
  <c r="F39" i="1"/>
  <c r="G39" i="1" s="1"/>
  <c r="I39" i="1" s="1"/>
  <c r="J39" i="1" s="1"/>
  <c r="F40" i="1"/>
  <c r="G40" i="1" s="1"/>
  <c r="I40" i="1" s="1"/>
  <c r="J40" i="1" s="1"/>
  <c r="F41" i="1"/>
  <c r="G41" i="1" s="1"/>
  <c r="I41" i="1" s="1"/>
  <c r="J41" i="1" s="1"/>
  <c r="F42" i="1"/>
  <c r="G42" i="1" s="1"/>
  <c r="I42" i="1" s="1"/>
  <c r="J42" i="1" s="1"/>
  <c r="F43" i="1"/>
  <c r="G43" i="1" s="1"/>
  <c r="I43" i="1" s="1"/>
  <c r="J43" i="1" s="1"/>
  <c r="F44" i="1"/>
  <c r="G44" i="1" s="1"/>
  <c r="I44" i="1" s="1"/>
  <c r="J44" i="1" s="1"/>
  <c r="F45" i="1"/>
  <c r="G45" i="1" s="1"/>
  <c r="I45" i="1" s="1"/>
  <c r="J45" i="1" s="1"/>
  <c r="F46" i="1"/>
  <c r="G46" i="1" s="1"/>
  <c r="I46" i="1" s="1"/>
  <c r="J46" i="1" s="1"/>
  <c r="F47" i="1"/>
  <c r="G47" i="1" s="1"/>
  <c r="I47" i="1" s="1"/>
  <c r="J47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F5" i="1"/>
  <c r="G5" i="1" s="1"/>
  <c r="I5" i="1" s="1"/>
  <c r="J5" i="1" s="1"/>
  <c r="L2" i="5"/>
  <c r="H36" i="1" l="1"/>
  <c r="H35" i="1"/>
  <c r="H37" i="1"/>
  <c r="H34" i="1"/>
  <c r="H25" i="1"/>
  <c r="H24" i="1"/>
  <c r="H23" i="1"/>
  <c r="H22" i="1"/>
  <c r="H13" i="1"/>
  <c r="H12" i="1"/>
  <c r="H47" i="1"/>
  <c r="H11" i="1"/>
  <c r="H46" i="1"/>
  <c r="H10" i="1"/>
  <c r="H38" i="1"/>
  <c r="H26" i="1"/>
  <c r="H14" i="1"/>
  <c r="H45" i="1"/>
  <c r="H33" i="1"/>
  <c r="H21" i="1"/>
  <c r="H9" i="1"/>
  <c r="H44" i="1"/>
  <c r="H32" i="1"/>
  <c r="H20" i="1"/>
  <c r="H8" i="1"/>
  <c r="H43" i="1"/>
  <c r="H31" i="1"/>
  <c r="H19" i="1"/>
  <c r="H7" i="1"/>
  <c r="H42" i="1"/>
  <c r="H30" i="1"/>
  <c r="H18" i="1"/>
  <c r="H6" i="1"/>
  <c r="H41" i="1"/>
  <c r="H29" i="1"/>
  <c r="H17" i="1"/>
  <c r="H5" i="1"/>
  <c r="H40" i="1"/>
  <c r="H28" i="1"/>
  <c r="H16" i="1"/>
  <c r="H39" i="1"/>
  <c r="H27" i="1"/>
  <c r="I15" i="1"/>
  <c r="J15" i="1" s="1"/>
</calcChain>
</file>

<file path=xl/sharedStrings.xml><?xml version="1.0" encoding="utf-8"?>
<sst xmlns="http://schemas.openxmlformats.org/spreadsheetml/2006/main" count="342" uniqueCount="188">
  <si>
    <t>Análisis Matemático I</t>
  </si>
  <si>
    <t>Arquitectura de computadoras I</t>
  </si>
  <si>
    <t>Introducción a la Programación</t>
  </si>
  <si>
    <t>Estructuras Discretas</t>
  </si>
  <si>
    <t>Ciencia, Tecnología y Sociedad</t>
  </si>
  <si>
    <t>Análisis matemático II</t>
  </si>
  <si>
    <t>Álgebra y Geometría Analítica</t>
  </si>
  <si>
    <t>Algoritmo y Programación</t>
  </si>
  <si>
    <t>Arquitectura de Computadoras II</t>
  </si>
  <si>
    <t>Inglés I</t>
  </si>
  <si>
    <t>Sistemas Operativos I</t>
  </si>
  <si>
    <t>Economía General</t>
  </si>
  <si>
    <t>Inglés II</t>
  </si>
  <si>
    <t>Ingeniería de Software I</t>
  </si>
  <si>
    <t>Paradigmas de Programación</t>
  </si>
  <si>
    <t>Sistemas Operativos II</t>
  </si>
  <si>
    <t>Laboratorio de Programación y Lenguajes</t>
  </si>
  <si>
    <t>Programación Orientada a Objetos</t>
  </si>
  <si>
    <t>Base de datos I</t>
  </si>
  <si>
    <t>Administración I</t>
  </si>
  <si>
    <t>Probabilidad y Estadísticas</t>
  </si>
  <si>
    <t>Comunicaciones y redes</t>
  </si>
  <si>
    <t>Administración II</t>
  </si>
  <si>
    <t>Laboratorio de software</t>
  </si>
  <si>
    <t>Base de Datos II</t>
  </si>
  <si>
    <t>Contabilidad I</t>
  </si>
  <si>
    <t>Trabajo de Campo</t>
  </si>
  <si>
    <t>Investigación Operativa</t>
  </si>
  <si>
    <t>Seguridad Informática</t>
  </si>
  <si>
    <t>Administración de Recursos Humanos</t>
  </si>
  <si>
    <t>Contabilidad Avanzada</t>
  </si>
  <si>
    <t>Sistemas Inteligentes</t>
  </si>
  <si>
    <t>Gestión de la Tecnología</t>
  </si>
  <si>
    <t>Comercialización</t>
  </si>
  <si>
    <t>Planificación Financiera y Proyecto de Inversión</t>
  </si>
  <si>
    <t>Optativa I</t>
  </si>
  <si>
    <t>Gestión de Proyectos</t>
  </si>
  <si>
    <t>Inteligencia de los Negocios</t>
  </si>
  <si>
    <t>Optativa II</t>
  </si>
  <si>
    <t>Dirección Estratégica</t>
  </si>
  <si>
    <t>Trabajo Final de Grado</t>
  </si>
  <si>
    <t>ASIGNATURA</t>
  </si>
  <si>
    <t>Ingeniería de Software II</t>
  </si>
  <si>
    <t>CÓDIGO</t>
  </si>
  <si>
    <t>AÑO</t>
  </si>
  <si>
    <t>PROFESOR</t>
  </si>
  <si>
    <t>EMAIL</t>
  </si>
  <si>
    <t>Código</t>
  </si>
  <si>
    <t>Acta</t>
  </si>
  <si>
    <t>Expediente</t>
  </si>
  <si>
    <t>Nro. Disposición</t>
  </si>
  <si>
    <t>Fecha Aprobación</t>
  </si>
  <si>
    <t>Fecha Disposición</t>
  </si>
  <si>
    <t>Notas</t>
  </si>
  <si>
    <t>344/2022</t>
  </si>
  <si>
    <t>#</t>
  </si>
  <si>
    <t>586/2020</t>
  </si>
  <si>
    <t>INICIO</t>
  </si>
  <si>
    <t>ESTADO</t>
  </si>
  <si>
    <t>820/2021</t>
  </si>
  <si>
    <t>CreateOn</t>
  </si>
  <si>
    <t>Aprobado</t>
  </si>
  <si>
    <t>Rectificado</t>
  </si>
  <si>
    <t>Estado</t>
  </si>
  <si>
    <t>Etiquetas de fila</t>
  </si>
  <si>
    <t>Total general</t>
  </si>
  <si>
    <t>Vencido</t>
  </si>
  <si>
    <t>SEM</t>
  </si>
  <si>
    <t>FULLNAME</t>
  </si>
  <si>
    <t>Vigente</t>
  </si>
  <si>
    <t>6011 - Sistemas Operativos I</t>
  </si>
  <si>
    <t>6012 - Economía General</t>
  </si>
  <si>
    <t>6013 - Inglés II</t>
  </si>
  <si>
    <t>6014 - Ingeniería de Software I</t>
  </si>
  <si>
    <t>6015 - Paradigmas de Programación</t>
  </si>
  <si>
    <t>6016 - Sistemas Operativos II</t>
  </si>
  <si>
    <t>6017 - Laboratorio de Programación y Lenguajes</t>
  </si>
  <si>
    <t>6018 - Programación Orientada a Objetos</t>
  </si>
  <si>
    <t>6019 - Base de datos I</t>
  </si>
  <si>
    <t>6020 - Administración I</t>
  </si>
  <si>
    <t>LICENCIATURA EN GESTIÓN DE TECNOLOGÍAS DE LA INFORMACIÓN</t>
  </si>
  <si>
    <t>Inicio Vigencia</t>
  </si>
  <si>
    <t>BITACORA DE PROGRAMAS APROBADOS PRO CONSEJO DEPARTAMENTAL</t>
  </si>
  <si>
    <t>Sin presentar</t>
  </si>
  <si>
    <t>6001 - Análisis Matemático I</t>
  </si>
  <si>
    <t>6002 - Arquitectura de computadoras I</t>
  </si>
  <si>
    <t>6003 - Introducción a la Programación</t>
  </si>
  <si>
    <t>6004 - Estructuras Discretas</t>
  </si>
  <si>
    <t>6005 - Ciencia, Tecnología y Sociedad</t>
  </si>
  <si>
    <t>6006 - Análisis matemático II</t>
  </si>
  <si>
    <t>6007 - Álgebra y Geometría Analítica</t>
  </si>
  <si>
    <t>6008 - Algoritmo y Programación</t>
  </si>
  <si>
    <t>6009 - Arquitectura de Computadoras II</t>
  </si>
  <si>
    <t>6010 - Inglés I</t>
  </si>
  <si>
    <t>6021 - Probabilidad y Estadísticas</t>
  </si>
  <si>
    <t>6022 - Comunicaciones y redes</t>
  </si>
  <si>
    <t>6023 - Ingeniería de Software II</t>
  </si>
  <si>
    <t>6024 - Administración II</t>
  </si>
  <si>
    <t>6025 - Laboratorio de software</t>
  </si>
  <si>
    <t>6026 - Base de Datos II</t>
  </si>
  <si>
    <t>6027 - Contabilidad I</t>
  </si>
  <si>
    <t>6028 - Trabajo de Campo</t>
  </si>
  <si>
    <t>6029 - Investigación Operativa</t>
  </si>
  <si>
    <t>6030 - Arquitectura web</t>
  </si>
  <si>
    <t>6031 - Seguridad Informática</t>
  </si>
  <si>
    <t>6032 - Administración de Recursos Humanos</t>
  </si>
  <si>
    <t>6033 - Contabilidad Avanzada</t>
  </si>
  <si>
    <t>6034 - Sistemas Inteligentes</t>
  </si>
  <si>
    <t>6035 - Gestión de la Tecnología</t>
  </si>
  <si>
    <t>6036 - Comercialización</t>
  </si>
  <si>
    <t>6037 - Planificación Financiera y Proyecto de Inversión</t>
  </si>
  <si>
    <t>6038 - Optativa I</t>
  </si>
  <si>
    <t>6039 - Gestión de Proyectos</t>
  </si>
  <si>
    <t>6040 - Inteligencia de los Negocios</t>
  </si>
  <si>
    <t>6041 - Optativa II</t>
  </si>
  <si>
    <t>6042 - Dirección Estratégica</t>
  </si>
  <si>
    <t>6043 - Trabajo Final de Grado</t>
  </si>
  <si>
    <t>Total</t>
  </si>
  <si>
    <t>01/2022</t>
  </si>
  <si>
    <t>04/2021</t>
  </si>
  <si>
    <t>538/2021</t>
  </si>
  <si>
    <t>10/2020</t>
  </si>
  <si>
    <t>08/2021</t>
  </si>
  <si>
    <t>2/2020</t>
  </si>
  <si>
    <t>650/2022</t>
  </si>
  <si>
    <t>03/2022</t>
  </si>
  <si>
    <t>201/2020</t>
  </si>
  <si>
    <t>Asignaturas</t>
  </si>
  <si>
    <t>VENCE</t>
  </si>
  <si>
    <t>DISPO</t>
  </si>
  <si>
    <t>FERNANDEZ DANIEL</t>
  </si>
  <si>
    <t>OLMOS AZUL</t>
  </si>
  <si>
    <t>MATTEUCCI JULIETA</t>
  </si>
  <si>
    <t>COSENTINO LEANDRO</t>
  </si>
  <si>
    <t>Responsable de la UUCC</t>
  </si>
  <si>
    <t>LATORRE TRINIDAD</t>
  </si>
  <si>
    <t>PALACIOS FABIAN</t>
  </si>
  <si>
    <t>Arquitectura Web</t>
  </si>
  <si>
    <t>LEYENDAS</t>
  </si>
  <si>
    <t>GONZALEZ GERARDO</t>
  </si>
  <si>
    <t>SURACE MARINA</t>
  </si>
  <si>
    <t>CASTILLO IGNACIO</t>
  </si>
  <si>
    <t>SALGUERO WALTER</t>
  </si>
  <si>
    <t>CIARALLO CRSTIAN</t>
  </si>
  <si>
    <t>INSFRAN JORGE</t>
  </si>
  <si>
    <t>MOLINA JAVIER</t>
  </si>
  <si>
    <t>CASTRO MAXIMILIANO</t>
  </si>
  <si>
    <t>CODIGO</t>
  </si>
  <si>
    <t>FECHA</t>
  </si>
  <si>
    <t>ESTADOS</t>
  </si>
  <si>
    <t>Solicitud a profesor</t>
  </si>
  <si>
    <t>Recepción del profesor</t>
  </si>
  <si>
    <t>Envío DEPIT</t>
  </si>
  <si>
    <t>Aprobado Consejo Superior</t>
  </si>
  <si>
    <t>NOTAS</t>
  </si>
  <si>
    <t>FILE</t>
  </si>
  <si>
    <t>BITACORA DE PROGRAMAS DIARIA</t>
  </si>
  <si>
    <t>doc</t>
  </si>
  <si>
    <t>OBS</t>
  </si>
  <si>
    <t>wsalguero@gmail.com</t>
  </si>
  <si>
    <t>gerardo.gonzaleztulian@gmail.com</t>
  </si>
  <si>
    <t>jmatteucci@gmail.com</t>
  </si>
  <si>
    <t>marina.surace@docentes.unpaz.edu.ar</t>
  </si>
  <si>
    <t>nachocastillo@hotmail.com</t>
  </si>
  <si>
    <t>cristianciarallo@gmail.com</t>
  </si>
  <si>
    <t>jorge.insfran@gmail.com</t>
  </si>
  <si>
    <t>dafernandez@gmail.com</t>
  </si>
  <si>
    <t>leandro.cosentino@docentes.unpaz.edu.ar</t>
  </si>
  <si>
    <t>zavhier@gmail.com</t>
  </si>
  <si>
    <t>tlatorre@unpaz.edu.ar</t>
  </si>
  <si>
    <t>olmos_azul@hotmail.com</t>
  </si>
  <si>
    <t>fabyfep67@gmail.com</t>
  </si>
  <si>
    <t>jefunesc@gmail.com</t>
  </si>
  <si>
    <t>FUNES JUAN</t>
  </si>
  <si>
    <t>ernesto.aguaysol@docentes.unpaz.edu.ar</t>
  </si>
  <si>
    <t>JAVIER BILATZ</t>
  </si>
  <si>
    <t>javier.bilatz@docentes.unpaz.edu.ar</t>
  </si>
  <si>
    <t>storres@unpaz.edu.ar</t>
  </si>
  <si>
    <t>SERGIO TORRES</t>
  </si>
  <si>
    <t>Ajustes UUCC  | 6002-6005-6009-6011</t>
  </si>
  <si>
    <t>Ajustes UUCC | 6003</t>
  </si>
  <si>
    <t>Ajustes UUCC | 6015</t>
  </si>
  <si>
    <t>Ajustes UUCC | 6031</t>
  </si>
  <si>
    <t>Ajustes UUCC | 6035</t>
  </si>
  <si>
    <t>Ajustes UUCC | 6039</t>
  </si>
  <si>
    <t>Envío a Desarrollo curricular</t>
  </si>
  <si>
    <t>Rectificada / Aprobada</t>
  </si>
  <si>
    <t>En Modificación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</si>
</sst>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0;[Red]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Segoe UI Semilight"/>
      <family val="2"/>
    </font>
    <font>
      <sz val="11"/>
      <color theme="1"/>
      <name val="Segoe UI Semilight"/>
      <family val="2"/>
    </font>
    <font>
      <b/>
      <sz val="11"/>
      <color theme="1"/>
      <name val="Segoe UI Semi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9" tint="0.39997558519241921"/>
      <name val="Segoe UI"/>
      <family val="2"/>
    </font>
    <font>
      <b/>
      <sz val="14"/>
      <color theme="1"/>
      <name val="Segoe UI"/>
      <family val="2"/>
    </font>
    <font>
      <b/>
      <sz val="14"/>
      <color theme="4" tint="-0.249977111117893"/>
      <name val="Segoe UI"/>
      <family val="2"/>
    </font>
    <font>
      <sz val="11"/>
      <color theme="1"/>
      <name val="Segoe UI"/>
    </font>
    <font>
      <sz val="11"/>
      <color theme="0"/>
      <name val="Segoe UI"/>
    </font>
    <font>
      <b/>
      <sz val="11"/>
      <color theme="0" tint="-0.14999847407452621"/>
      <name val="Segoe U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40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166" fontId="12" fillId="0" borderId="0" xfId="0" applyNumberFormat="1" applyFont="1"/>
    <xf numFmtId="17" fontId="11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pivotButton="1" applyFont="1"/>
    <xf numFmtId="49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pivotButton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 applyProtection="1">
      <alignment horizontal="center"/>
      <protection hidden="1"/>
    </xf>
    <xf numFmtId="14" fontId="11" fillId="0" borderId="0" xfId="0" applyNumberFormat="1" applyFont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vertical="center"/>
    </xf>
    <xf numFmtId="0" fontId="18" fillId="0" borderId="0" xfId="13"/>
    <xf numFmtId="0" fontId="18" fillId="0" borderId="0" xfId="13" applyAlignment="1">
      <alignment horizontal="center"/>
    </xf>
    <xf numFmtId="0" fontId="10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11" fillId="0" borderId="0" xfId="0" applyFont="1" applyFill="1"/>
  </cellXfs>
  <cellStyles count="14">
    <cellStyle name="Comma" xfId="5" xr:uid="{05F99610-EFDD-41FA-9067-2D9EACE38C58}"/>
    <cellStyle name="Comma [0]" xfId="6" xr:uid="{831A5D17-50A8-436C-BB84-397C03B818B8}"/>
    <cellStyle name="Currency" xfId="3" xr:uid="{BF8142CC-1AF6-420D-B027-00099720A01F}"/>
    <cellStyle name="Currency [0]" xfId="4" xr:uid="{B8D09230-44DD-48FD-BFC2-6E3AFE6CC0C7}"/>
    <cellStyle name="Followed Hyperlink" xfId="8" hidden="1" xr:uid="{8E04FE8C-2ABB-4212-BBE6-EDA0B58F4578}"/>
    <cellStyle name="Followed Hyperlink" xfId="9" hidden="1" xr:uid="{3F7788B8-0DD1-40BF-84EB-FA451DE21CBE}"/>
    <cellStyle name="Followed Hyperlink" xfId="10" hidden="1" xr:uid="{58767AE6-8E09-46A2-8DA4-D5413B3C5FB6}"/>
    <cellStyle name="Hipervínculo" xfId="13" builtinId="8"/>
    <cellStyle name="Hyperlink" xfId="7" hidden="1" xr:uid="{D532F779-8519-4208-BEB3-555EF0129069}"/>
    <cellStyle name="Hyperlink" xfId="12" xr:uid="{60D493E0-0A33-4A4B-A94E-4B6753ECFD91}"/>
    <cellStyle name="Normal" xfId="0" builtinId="0"/>
    <cellStyle name="Normal 2" xfId="11" xr:uid="{5A1A1362-3F3D-40EC-9435-5FE6AF6D563D}"/>
    <cellStyle name="Normal 3" xfId="1" xr:uid="{561F4419-9779-48EA-98E4-826F7DD662D5}"/>
    <cellStyle name="Percent" xfId="2" xr:uid="{CDE64AD3-5503-4CAE-82E9-E24CD1038088}"/>
  </cellStyles>
  <dxfs count="8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5" tint="0.59996337778862885"/>
      </font>
      <fill>
        <patternFill patternType="solid">
          <fgColor auto="1"/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5" tint="0.59996337778862885"/>
      </font>
      <fill>
        <patternFill patternType="solid">
          <fgColor auto="1"/>
          <bgColor theme="5" tint="0.59996337778862885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 Semiligh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39997558519241921"/>
        <name val="Segoe UI"/>
        <family val="2"/>
        <scheme val="none"/>
      </font>
      <numFmt numFmtId="166" formatCode="0;[Red]0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 Semi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light"/>
        <family val="2"/>
        <scheme val="none"/>
      </font>
      <alignment horizontal="center" vertical="bottom" textRotation="0" wrapText="0" indent="0" justifyLastLine="0" shrinkToFit="0" readingOrder="0"/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alignment horizontal="center"/>
    </dxf>
    <dxf>
      <font>
        <color theme="0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</dxfs>
  <tableStyles count="0" defaultTableStyle="TableStyleMedium2" defaultPivotStyle="PivotStyleLight16"/>
  <colors>
    <mruColors>
      <color rgb="FFFFC7CE"/>
      <color rgb="FFFFFFFF"/>
      <color rgb="FFCC3300"/>
      <color rgb="FF9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[0.programas-follow-up.xlsx]TABLERO!TablaDinámica33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</a:t>
            </a:r>
            <a:r>
              <a:rPr lang="en-US" baseline="0"/>
              <a:t> estados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TABLERO!$D$11:$D$13</c:f>
              <c:strCache>
                <c:ptCount val="3"/>
                <c:pt idx="0">
                  <c:v>Sin presentar</c:v>
                </c:pt>
                <c:pt idx="1">
                  <c:v>Vencido</c:v>
                </c:pt>
                <c:pt idx="2">
                  <c:v>Vigente</c:v>
                </c:pt>
              </c:strCache>
            </c:strRef>
          </c:cat>
          <c:val>
            <c:numRef>
              <c:f>TABLERO!$E$11:$E$13</c:f>
              <c:numCache>
                <c:formatCode>General</c:formatCode>
                <c:ptCount val="3"/>
                <c:pt idx="0">
                  <c:v>23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D-4B5A-B001-99A8F965B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4584464"/>
        <c:axId val="484584880"/>
      </c:barChart>
      <c:catAx>
        <c:axId val="48458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4584880"/>
        <c:crosses val="autoZero"/>
        <c:auto val="1"/>
        <c:lblAlgn val="ctr"/>
        <c:lblOffset val="100"/>
        <c:noMultiLvlLbl val="0"/>
      </c:catAx>
      <c:valAx>
        <c:axId val="484584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45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</xdr:colOff>
      <xdr:row>2</xdr:row>
      <xdr:rowOff>137161</xdr:rowOff>
    </xdr:from>
    <xdr:to>
      <xdr:col>7</xdr:col>
      <xdr:colOff>30480</xdr:colOff>
      <xdr:row>8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ÑO">
              <a:extLst>
                <a:ext uri="{FF2B5EF4-FFF2-40B4-BE49-F238E27FC236}">
                  <a16:creationId xmlns:a16="http://schemas.microsoft.com/office/drawing/2014/main" id="{72028D6A-B6CB-2054-AB6F-928DC7F7B6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5320" y="609601"/>
              <a:ext cx="22936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198120</xdr:colOff>
      <xdr:row>2</xdr:row>
      <xdr:rowOff>152401</xdr:rowOff>
    </xdr:from>
    <xdr:to>
      <xdr:col>12</xdr:col>
      <xdr:colOff>7620</xdr:colOff>
      <xdr:row>8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216E7A3F-3704-3144-1836-409A8318C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4260" y="624841"/>
              <a:ext cx="2903220" cy="1188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68580</xdr:colOff>
      <xdr:row>8</xdr:row>
      <xdr:rowOff>201930</xdr:rowOff>
    </xdr:from>
    <xdr:to>
      <xdr:col>11</xdr:col>
      <xdr:colOff>335280</xdr:colOff>
      <xdr:row>21</xdr:row>
      <xdr:rowOff>182880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C950EF-928F-953F-BA1C-5AA691B4B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Hugo Contreras" refreshedDate="44998.598726388889" createdVersion="8" refreshedVersion="8" minRefreshableVersion="3" recordCount="43" xr:uid="{BB293CE4-C841-4F74-85AF-07BD2AD536C3}">
  <cacheSource type="worksheet">
    <worksheetSource name="Tabla7"/>
  </cacheSource>
  <cacheFields count="10">
    <cacheField name="CÓDIGO" numFmtId="0">
      <sharedItems containsSemiMixedTypes="0" containsString="0" containsNumber="1" containsInteger="1" minValue="6001" maxValue="6043"/>
    </cacheField>
    <cacheField name="ASIGNATURA" numFmtId="0">
      <sharedItems/>
    </cacheField>
    <cacheField name="AÑO" numFmtId="0">
      <sharedItems containsSemiMixedTypes="0" containsString="0" containsNumber="1" containsInteger="1" minValue="1" maxValue="5"/>
    </cacheField>
    <cacheField name="PROFESOR" numFmtId="0">
      <sharedItems containsNonDate="0" containsString="0" containsBlank="1"/>
    </cacheField>
    <cacheField name="EMAIL" numFmtId="0">
      <sharedItems containsNonDate="0" containsString="0" containsBlank="1"/>
    </cacheField>
    <cacheField name="INICIO" numFmtId="14">
      <sharedItems containsSemiMixedTypes="0" containsNonDate="0" containsDate="1" containsString="0" minDate="1899-12-30T00:00:00" maxDate="2022-05-25T00:00:00"/>
    </cacheField>
    <cacheField name="FIN" numFmtId="14">
      <sharedItems containsSemiMixedTypes="0" containsNonDate="0" containsDate="1" containsString="0" minDate="1901-12-30T00:00:00" maxDate="2024-05-24T00:00:00"/>
    </cacheField>
    <cacheField name="SEM" numFmtId="166">
      <sharedItems containsSemiMixedTypes="0" containsString="0" containsNumber="1" containsInteger="1" minValue="-44268" maxValue="437"/>
    </cacheField>
    <cacheField name="ESTADO" numFmtId="0">
      <sharedItems count="3">
        <s v="Vigente"/>
        <s v="Vencido"/>
        <s v="Sin presentar"/>
      </sharedItems>
    </cacheField>
    <cacheField name="FULL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Hugo Contreras" refreshedDate="44998.613373148146" createdVersion="8" refreshedVersion="8" minRefreshableVersion="3" recordCount="43" xr:uid="{96774762-BF26-4C31-B59F-F512EBAEB599}">
  <cacheSource type="worksheet">
    <worksheetSource name="Tabla7"/>
  </cacheSource>
  <cacheFields count="10">
    <cacheField name="CÓDIGO" numFmtId="0">
      <sharedItems containsSemiMixedTypes="0" containsString="0" containsNumber="1" containsInteger="1" minValue="6001" maxValue="6043"/>
    </cacheField>
    <cacheField name="ASIGNATURA" numFmtId="0">
      <sharedItems/>
    </cacheField>
    <cacheField name="AÑ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ROFESOR" numFmtId="0">
      <sharedItems containsNonDate="0" containsString="0" containsBlank="1"/>
    </cacheField>
    <cacheField name="EMAIL" numFmtId="0">
      <sharedItems containsNonDate="0" containsString="0" containsBlank="1"/>
    </cacheField>
    <cacheField name="INICIO" numFmtId="14">
      <sharedItems containsSemiMixedTypes="0" containsNonDate="0" containsDate="1" containsString="0" minDate="1899-12-30T00:00:00" maxDate="2022-05-25T00:00:00"/>
    </cacheField>
    <cacheField name="FINALIZA?" numFmtId="14">
      <sharedItems containsSemiMixedTypes="0" containsNonDate="0" containsDate="1" containsString="0" minDate="1901-12-30T00:00:00" maxDate="2024-05-24T00:00:00"/>
    </cacheField>
    <cacheField name="SEM" numFmtId="166">
      <sharedItems containsSemiMixedTypes="0" containsString="0" containsNumber="1" containsInteger="1" minValue="-44268" maxValue="437"/>
    </cacheField>
    <cacheField name="ESTADO" numFmtId="0">
      <sharedItems count="4">
        <s v="Vigente"/>
        <s v="Vencido"/>
        <s v="Sin presentar"/>
        <s v="N/P" u="1"/>
      </sharedItems>
    </cacheField>
    <cacheField name="FULLNAME" numFmtId="0">
      <sharedItems count="86">
        <s v="6001 - Análisis Matemático I"/>
        <s v="6002 - Arquitectura de computadoras I"/>
        <s v="6003 - Introducción a la Programación"/>
        <s v="6004 - Estructuras Discretas"/>
        <s v="6005 - Ciencia, Tecnología y Sociedad"/>
        <s v="6006 - Análisis matemático II"/>
        <s v="6007 - Álgebra y Geometría Analítica"/>
        <s v="6008 - Algoritmo y Programación"/>
        <s v="6009 - Arquitectura de Computadoras II"/>
        <s v="6010 - Inglés I"/>
        <s v="6011 - Sistemas Operativos I"/>
        <s v="6012 - Economía General"/>
        <s v="6013 - Inglés II"/>
        <s v="6014 - Ingeniería de Software I"/>
        <s v="6015 - Paradigmas de Programación"/>
        <s v="6016 - Sistemas Operativos II"/>
        <s v="6017 - Laboratorio de Programación y Lenguajes"/>
        <s v="6018 - Programación Orientada a Objetos"/>
        <s v="6019 - Base de datos I"/>
        <s v="6020 - Administración I"/>
        <s v="6021 - Probabilidad y Estadísticas"/>
        <s v="6022 - Comunicaciones y redes"/>
        <s v="6023 - Ingeniería de Software II"/>
        <s v="6024 - Administración II"/>
        <s v="6025 - Laboratorio de software"/>
        <s v="6026 - Base de Datos II"/>
        <s v="6027 - Contabilidad I"/>
        <s v="6028 - Trabajo de Campo"/>
        <s v="6029 - Investigación Operativa"/>
        <s v="6030 - Arquitectura web"/>
        <s v="6031 - Seguridad Informática"/>
        <s v="6032 - Administración de Recursos Humanos"/>
        <s v="6033 - Contabilidad Avanzada"/>
        <s v="6034 - Sistemas Inteligentes"/>
        <s v="6035 - Gestión de la Tecnología"/>
        <s v="6036 - Comercialización"/>
        <s v="6037 - Planificación Financiera y Proyecto de Inversión"/>
        <s v="6038 - Optativa I"/>
        <s v="6039 - Gestión de Proyectos"/>
        <s v="6040 - Inteligencia de los Negocios"/>
        <s v="6041 - Optativa II"/>
        <s v="6042 - Dirección Estratégica"/>
        <s v="6043 - Trabajo Final de Grado"/>
        <s v="6007-Álgebra y Geometría Analítica" u="1"/>
        <s v="6009-Arquitectura de Computadoras II" u="1"/>
        <s v="6018-Programación Orientada a Objetos" u="1"/>
        <s v="6043-Trabajo Final de Grado" u="1"/>
        <s v="6003-Introducción a la Programación" u="1"/>
        <s v="6011-Sistemas Operativos I" u="1"/>
        <s v="6035-Gestión de la Tecnología" u="1"/>
        <s v="6008-Algoritmo y Programación" u="1"/>
        <s v="6031-Seguridad Informática" u="1"/>
        <s v="6019-Base de datos I" u="1"/>
        <s v="6002-Arquitectura de computadoras I" u="1"/>
        <s v="6017-Laboratorio de Programación y Lenguajes" u="1"/>
        <s v="6033-Contabilidad Avanzada" u="1"/>
        <s v="6027-Contabilidad I" u="1"/>
        <s v="6038-Optativa I" u="1"/>
        <s v="6029-Investigación Operativa" u="1"/>
        <s v="6012-Economía General" u="1"/>
        <s v="6037-Planificación Financiera y Proyecto de Inversión" u="1"/>
        <s v="6026-Base de Datos II" u="1"/>
        <s v="6006-Análisis matemático II" u="1"/>
        <s v="6020-Administración I" u="1"/>
        <s v="6004-Estructuras Discretas" u="1"/>
        <s v="6022-Comunicaciones y redes" u="1"/>
        <s v="6015-Paradigmas de Programación" u="1"/>
        <s v="6021-Probabilidad y Estadísticas" u="1"/>
        <s v="6028-Trabajo de Campo" u="1"/>
        <s v="6014-Ingeniería de Software I" u="1"/>
        <s v="6030-Arquitectura web" u="1"/>
        <s v="6032-Administración de Recursos Humanos" u="1"/>
        <s v="6024-Administración II" u="1"/>
        <s v="6001-Análisis Matemático I" u="1"/>
        <s v="6013-Inglés II" u="1"/>
        <s v="6040-Inteligencia de los Negocios" u="1"/>
        <s v="6036-Comercialización" u="1"/>
        <s v="6042-Dirección Estratégica" u="1"/>
        <s v="6039-Gestión de Proyectos" u="1"/>
        <s v="6023-Ingeniería de Software II" u="1"/>
        <s v="6010-Inglés I" u="1"/>
        <s v="6016-Sistemas Operativos II" u="1"/>
        <s v="6005-Ciencia, Tecnología y Sociedad" u="1"/>
        <s v="6034-Sistemas Inteligentes" u="1"/>
        <s v="6025-Laboratorio de software" u="1"/>
        <s v="6041-Optativa II" u="1"/>
      </sharedItems>
    </cacheField>
  </cacheFields>
  <extLst>
    <ext xmlns:x14="http://schemas.microsoft.com/office/spreadsheetml/2009/9/main" uri="{725AE2AE-9491-48be-B2B4-4EB974FC3084}">
      <x14:pivotCacheDefinition pivotCacheId="13642554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6001"/>
    <s v="Análisis Matemático I"/>
    <n v="1"/>
    <m/>
    <m/>
    <d v="2022-05-16T00:00:00"/>
    <d v="2024-05-15T00:00:00"/>
    <n v="429"/>
    <x v="0"/>
    <s v="6001 - Análisis Matemático I"/>
  </r>
  <r>
    <n v="6002"/>
    <s v="Arquitectura de computadoras I"/>
    <n v="1"/>
    <m/>
    <m/>
    <d v="2020-11-30T00:00:00"/>
    <d v="2022-11-30T00:00:00"/>
    <n v="-103"/>
    <x v="1"/>
    <s v="6002 - Arquitectura de computadoras I"/>
  </r>
  <r>
    <n v="6003"/>
    <s v="Introducción a la Programación"/>
    <n v="1"/>
    <m/>
    <m/>
    <d v="2020-11-30T00:00:00"/>
    <d v="2022-11-30T00:00:00"/>
    <n v="-103"/>
    <x v="1"/>
    <s v="6003 - Introducción a la Programación"/>
  </r>
  <r>
    <n v="6004"/>
    <s v="Estructuras Discretas"/>
    <n v="1"/>
    <m/>
    <m/>
    <d v="1899-12-30T00:00:00"/>
    <d v="1901-12-30T00:00:00"/>
    <n v="-44268"/>
    <x v="2"/>
    <s v="6004 - Estructuras Discretas"/>
  </r>
  <r>
    <n v="6005"/>
    <s v="Ciencia, Tecnología y Sociedad"/>
    <n v="1"/>
    <m/>
    <m/>
    <d v="2020-11-30T00:00:00"/>
    <d v="2022-11-30T00:00:00"/>
    <n v="-103"/>
    <x v="1"/>
    <s v="6005 - Ciencia, Tecnología y Sociedad"/>
  </r>
  <r>
    <n v="6006"/>
    <s v="Análisis matemático II"/>
    <n v="1"/>
    <m/>
    <m/>
    <d v="2021-11-12T00:00:00"/>
    <d v="2023-11-12T00:00:00"/>
    <n v="244"/>
    <x v="0"/>
    <s v="6006 - Análisis matemático II"/>
  </r>
  <r>
    <n v="6007"/>
    <s v="Álgebra y Geometría Analítica"/>
    <n v="1"/>
    <m/>
    <m/>
    <d v="2021-11-12T00:00:00"/>
    <d v="2023-11-12T00:00:00"/>
    <n v="244"/>
    <x v="0"/>
    <s v="6007 - Álgebra y Geometría Analítica"/>
  </r>
  <r>
    <n v="6008"/>
    <s v="Algoritmo y Programación"/>
    <n v="1"/>
    <m/>
    <m/>
    <d v="2021-11-12T00:00:00"/>
    <d v="2023-11-12T00:00:00"/>
    <n v="244"/>
    <x v="0"/>
    <s v="6008 - Algoritmo y Programación"/>
  </r>
  <r>
    <n v="6009"/>
    <s v="Arquitectura de Computadoras II"/>
    <n v="1"/>
    <m/>
    <m/>
    <d v="2020-11-30T00:00:00"/>
    <d v="2022-11-30T00:00:00"/>
    <n v="-103"/>
    <x v="1"/>
    <s v="6009 - Arquitectura de Computadoras II"/>
  </r>
  <r>
    <n v="6010"/>
    <s v="Inglés I"/>
    <n v="1"/>
    <m/>
    <m/>
    <d v="2021-11-12T00:00:00"/>
    <d v="2023-11-12T00:00:00"/>
    <n v="244"/>
    <x v="0"/>
    <s v="6010 - Inglés I"/>
  </r>
  <r>
    <n v="6011"/>
    <s v="Sistemas Operativos I"/>
    <n v="2"/>
    <m/>
    <m/>
    <d v="2020-11-30T00:00:00"/>
    <d v="2022-11-30T00:00:00"/>
    <n v="-103"/>
    <x v="1"/>
    <s v="6011 - Sistemas Operativos I"/>
  </r>
  <r>
    <n v="6012"/>
    <s v="Economía General"/>
    <n v="2"/>
    <m/>
    <m/>
    <d v="1899-12-30T00:00:00"/>
    <d v="1901-12-30T00:00:00"/>
    <n v="-44268"/>
    <x v="2"/>
    <s v="6012 - Economía General"/>
  </r>
  <r>
    <n v="6013"/>
    <s v="Inglés II"/>
    <n v="2"/>
    <m/>
    <m/>
    <d v="2020-11-30T00:00:00"/>
    <d v="2022-11-30T00:00:00"/>
    <n v="-103"/>
    <x v="1"/>
    <s v="6013 - Inglés II"/>
  </r>
  <r>
    <n v="6014"/>
    <s v="Ingeniería de Software I"/>
    <n v="2"/>
    <m/>
    <m/>
    <d v="1899-12-30T00:00:00"/>
    <d v="1901-12-30T00:00:00"/>
    <n v="-44268"/>
    <x v="2"/>
    <s v="6014 - Ingeniería de Software I"/>
  </r>
  <r>
    <n v="6015"/>
    <s v="Paradigmas de Programación"/>
    <n v="2"/>
    <m/>
    <m/>
    <d v="1899-12-30T00:00:00"/>
    <d v="1901-12-30T00:00:00"/>
    <n v="-44268"/>
    <x v="2"/>
    <s v="6015 - Paradigmas de Programación"/>
  </r>
  <r>
    <n v="6016"/>
    <s v="Sistemas Operativos II"/>
    <n v="2"/>
    <m/>
    <m/>
    <d v="2022-05-24T00:00:00"/>
    <d v="2024-05-23T00:00:00"/>
    <n v="437"/>
    <x v="0"/>
    <s v="6016 - Sistemas Operativos II"/>
  </r>
  <r>
    <n v="6017"/>
    <s v="Laboratorio de Programación y Lenguajes"/>
    <n v="2"/>
    <m/>
    <m/>
    <d v="1899-12-30T00:00:00"/>
    <d v="1901-12-30T00:00:00"/>
    <n v="-44268"/>
    <x v="2"/>
    <s v="6017 - Laboratorio de Programación y Lenguajes"/>
  </r>
  <r>
    <n v="6018"/>
    <s v="Programación Orientada a Objetos"/>
    <n v="2"/>
    <m/>
    <m/>
    <d v="1899-12-30T00:00:00"/>
    <d v="1901-12-30T00:00:00"/>
    <n v="-44268"/>
    <x v="2"/>
    <s v="6018 - Programación Orientada a Objetos"/>
  </r>
  <r>
    <n v="6019"/>
    <s v="Base de datos I"/>
    <n v="2"/>
    <m/>
    <m/>
    <d v="2022-05-16T00:00:00"/>
    <d v="2024-05-15T00:00:00"/>
    <n v="429"/>
    <x v="0"/>
    <s v="6019 - Base de datos I"/>
  </r>
  <r>
    <n v="6020"/>
    <s v="Administración I"/>
    <n v="2"/>
    <m/>
    <m/>
    <d v="1899-12-30T00:00:00"/>
    <d v="1901-12-30T00:00:00"/>
    <n v="-44268"/>
    <x v="2"/>
    <s v="6020 - Administración I"/>
  </r>
  <r>
    <n v="6021"/>
    <s v="Probabilidad y Estadísticas"/>
    <n v="3"/>
    <m/>
    <m/>
    <d v="2021-11-12T00:00:00"/>
    <d v="2023-11-12T00:00:00"/>
    <n v="244"/>
    <x v="0"/>
    <s v="6021 - Probabilidad y Estadísticas"/>
  </r>
  <r>
    <n v="6022"/>
    <s v="Comunicaciones y redes"/>
    <n v="3"/>
    <m/>
    <m/>
    <d v="2021-11-12T00:00:00"/>
    <d v="2023-11-12T00:00:00"/>
    <n v="244"/>
    <x v="0"/>
    <s v="6022 - Comunicaciones y redes"/>
  </r>
  <r>
    <n v="6023"/>
    <s v="Ingeniería de Software II"/>
    <n v="3"/>
    <m/>
    <m/>
    <d v="2021-07-05T00:00:00"/>
    <d v="2023-07-05T00:00:00"/>
    <n v="114"/>
    <x v="0"/>
    <s v="6023 - Ingeniería de Software II"/>
  </r>
  <r>
    <n v="6024"/>
    <s v="Administración II"/>
    <n v="3"/>
    <m/>
    <m/>
    <d v="1899-12-30T00:00:00"/>
    <d v="1901-12-30T00:00:00"/>
    <n v="-44268"/>
    <x v="2"/>
    <s v="6024 - Administración II"/>
  </r>
  <r>
    <n v="6025"/>
    <s v="Laboratorio de software"/>
    <n v="3"/>
    <m/>
    <m/>
    <d v="2021-11-12T00:00:00"/>
    <d v="2023-11-12T00:00:00"/>
    <n v="244"/>
    <x v="0"/>
    <s v="6025 - Laboratorio de software"/>
  </r>
  <r>
    <n v="6026"/>
    <s v="Base de Datos II"/>
    <n v="3"/>
    <m/>
    <m/>
    <d v="1899-12-30T00:00:00"/>
    <d v="1901-12-30T00:00:00"/>
    <n v="-44268"/>
    <x v="2"/>
    <s v="6026 - Base de Datos II"/>
  </r>
  <r>
    <n v="6027"/>
    <s v="Contabilidad I"/>
    <n v="3"/>
    <m/>
    <m/>
    <d v="1899-12-30T00:00:00"/>
    <d v="1901-12-30T00:00:00"/>
    <n v="-44268"/>
    <x v="2"/>
    <s v="6027 - Contabilidad I"/>
  </r>
  <r>
    <n v="6028"/>
    <s v="Trabajo de Campo"/>
    <n v="3"/>
    <m/>
    <m/>
    <d v="1899-12-30T00:00:00"/>
    <d v="1901-12-30T00:00:00"/>
    <n v="-44268"/>
    <x v="2"/>
    <s v="6028 - Trabajo de Campo"/>
  </r>
  <r>
    <n v="6029"/>
    <s v="Investigación Operativa"/>
    <n v="4"/>
    <m/>
    <m/>
    <d v="1899-12-30T00:00:00"/>
    <d v="1901-12-30T00:00:00"/>
    <n v="-44268"/>
    <x v="2"/>
    <s v="6029 - Investigación Operativa"/>
  </r>
  <r>
    <n v="6030"/>
    <s v="Arquitectura web"/>
    <n v="4"/>
    <m/>
    <m/>
    <d v="2021-11-12T00:00:00"/>
    <d v="2023-11-12T00:00:00"/>
    <n v="244"/>
    <x v="0"/>
    <s v="6030 - Arquitectura web"/>
  </r>
  <r>
    <n v="6031"/>
    <s v="Seguridad Informática"/>
    <n v="4"/>
    <m/>
    <m/>
    <d v="2020-10-26T00:00:00"/>
    <d v="2022-10-26T00:00:00"/>
    <n v="-138"/>
    <x v="1"/>
    <s v="6031 - Seguridad Informática"/>
  </r>
  <r>
    <n v="6032"/>
    <s v="Administración de Recursos Humanos"/>
    <n v="4"/>
    <m/>
    <m/>
    <d v="1899-12-30T00:00:00"/>
    <d v="1901-12-30T00:00:00"/>
    <n v="-44268"/>
    <x v="2"/>
    <s v="6032 - Administración de Recursos Humanos"/>
  </r>
  <r>
    <n v="6033"/>
    <s v="Contabilidad Avanzada"/>
    <n v="4"/>
    <m/>
    <m/>
    <d v="1899-12-30T00:00:00"/>
    <d v="1901-12-30T00:00:00"/>
    <n v="-44268"/>
    <x v="2"/>
    <s v="6033 - Contabilidad Avanzada"/>
  </r>
  <r>
    <n v="6034"/>
    <s v="Sistemas Inteligentes"/>
    <n v="4"/>
    <m/>
    <m/>
    <d v="1899-12-30T00:00:00"/>
    <d v="1901-12-30T00:00:00"/>
    <n v="-44268"/>
    <x v="2"/>
    <s v="6034 - Sistemas Inteligentes"/>
  </r>
  <r>
    <n v="6035"/>
    <s v="Gestión de la Tecnología"/>
    <n v="4"/>
    <m/>
    <m/>
    <d v="1899-12-30T00:00:00"/>
    <d v="1901-12-30T00:00:00"/>
    <n v="-44268"/>
    <x v="2"/>
    <s v="6035 - Gestión de la Tecnología"/>
  </r>
  <r>
    <n v="6036"/>
    <s v="Comercialización"/>
    <n v="4"/>
    <m/>
    <m/>
    <d v="1899-12-30T00:00:00"/>
    <d v="1901-12-30T00:00:00"/>
    <n v="-44268"/>
    <x v="2"/>
    <s v="6036 - Comercialización"/>
  </r>
  <r>
    <n v="6037"/>
    <s v="Planificación Financiera y Proyecto de Inversión"/>
    <n v="4"/>
    <m/>
    <m/>
    <d v="1899-12-30T00:00:00"/>
    <d v="1901-12-30T00:00:00"/>
    <n v="-44268"/>
    <x v="2"/>
    <s v="6037 - Planificación Financiera y Proyecto de Inversión"/>
  </r>
  <r>
    <n v="6038"/>
    <s v="Optativa I"/>
    <n v="4"/>
    <m/>
    <m/>
    <d v="1899-12-30T00:00:00"/>
    <d v="1901-12-30T00:00:00"/>
    <n v="-44268"/>
    <x v="2"/>
    <s v="6038 - Optativa I"/>
  </r>
  <r>
    <n v="6039"/>
    <s v="Gestión de Proyectos"/>
    <n v="5"/>
    <m/>
    <m/>
    <d v="2020-11-30T00:00:00"/>
    <d v="2022-11-30T00:00:00"/>
    <n v="-103"/>
    <x v="1"/>
    <s v="6039 - Gestión de Proyectos"/>
  </r>
  <r>
    <n v="6040"/>
    <s v="Inteligencia de los Negocios"/>
    <n v="5"/>
    <m/>
    <m/>
    <d v="1899-12-30T00:00:00"/>
    <d v="1901-12-30T00:00:00"/>
    <n v="-44268"/>
    <x v="2"/>
    <s v="6040 - Inteligencia de los Negocios"/>
  </r>
  <r>
    <n v="6041"/>
    <s v="Optativa II"/>
    <n v="5"/>
    <m/>
    <m/>
    <d v="1899-12-30T00:00:00"/>
    <d v="1901-12-30T00:00:00"/>
    <n v="-44268"/>
    <x v="2"/>
    <s v="6041 - Optativa II"/>
  </r>
  <r>
    <n v="6042"/>
    <s v="Dirección Estratégica"/>
    <n v="5"/>
    <m/>
    <m/>
    <d v="1899-12-30T00:00:00"/>
    <d v="1901-12-30T00:00:00"/>
    <n v="-44268"/>
    <x v="2"/>
    <s v="6042 - Dirección Estratégica"/>
  </r>
  <r>
    <n v="6043"/>
    <s v="Trabajo Final de Grado"/>
    <n v="5"/>
    <m/>
    <m/>
    <d v="1899-12-30T00:00:00"/>
    <d v="1901-12-30T00:00:00"/>
    <n v="-44268"/>
    <x v="2"/>
    <s v="6043 - Trabajo Final de Grad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6001"/>
    <s v="Análisis Matemático I"/>
    <x v="0"/>
    <m/>
    <m/>
    <d v="2021-07-05T00:00:00"/>
    <d v="2023-07-05T00:00:00"/>
    <n v="114"/>
    <x v="0"/>
    <x v="0"/>
  </r>
  <r>
    <n v="6002"/>
    <s v="Arquitectura de computadoras I"/>
    <x v="0"/>
    <m/>
    <m/>
    <d v="2020-11-30T00:00:00"/>
    <d v="2022-11-30T00:00:00"/>
    <n v="-103"/>
    <x v="1"/>
    <x v="1"/>
  </r>
  <r>
    <n v="6003"/>
    <s v="Introducción a la Programación"/>
    <x v="0"/>
    <m/>
    <m/>
    <d v="2020-11-30T00:00:00"/>
    <d v="2022-11-30T00:00:00"/>
    <n v="-103"/>
    <x v="1"/>
    <x v="2"/>
  </r>
  <r>
    <n v="6004"/>
    <s v="Estructuras Discretas"/>
    <x v="0"/>
    <m/>
    <m/>
    <d v="1899-12-30T00:00:00"/>
    <d v="1901-12-30T00:00:00"/>
    <n v="-44268"/>
    <x v="2"/>
    <x v="3"/>
  </r>
  <r>
    <n v="6005"/>
    <s v="Ciencia, Tecnología y Sociedad"/>
    <x v="0"/>
    <m/>
    <m/>
    <d v="2020-11-30T00:00:00"/>
    <d v="2022-11-30T00:00:00"/>
    <n v="-103"/>
    <x v="1"/>
    <x v="4"/>
  </r>
  <r>
    <n v="6006"/>
    <s v="Análisis matemático II"/>
    <x v="0"/>
    <m/>
    <m/>
    <d v="2021-11-12T00:00:00"/>
    <d v="2023-11-12T00:00:00"/>
    <n v="244"/>
    <x v="0"/>
    <x v="5"/>
  </r>
  <r>
    <n v="6007"/>
    <s v="Álgebra y Geometría Analítica"/>
    <x v="0"/>
    <m/>
    <m/>
    <d v="2021-11-12T00:00:00"/>
    <d v="2023-11-12T00:00:00"/>
    <n v="244"/>
    <x v="0"/>
    <x v="6"/>
  </r>
  <r>
    <n v="6008"/>
    <s v="Algoritmo y Programación"/>
    <x v="0"/>
    <m/>
    <m/>
    <d v="2021-11-12T00:00:00"/>
    <d v="2023-11-12T00:00:00"/>
    <n v="244"/>
    <x v="0"/>
    <x v="7"/>
  </r>
  <r>
    <n v="6009"/>
    <s v="Arquitectura de Computadoras II"/>
    <x v="0"/>
    <m/>
    <m/>
    <d v="2020-11-30T00:00:00"/>
    <d v="2022-11-30T00:00:00"/>
    <n v="-103"/>
    <x v="1"/>
    <x v="8"/>
  </r>
  <r>
    <n v="6010"/>
    <s v="Inglés I"/>
    <x v="0"/>
    <m/>
    <m/>
    <d v="2021-11-12T00:00:00"/>
    <d v="2023-11-12T00:00:00"/>
    <n v="244"/>
    <x v="0"/>
    <x v="9"/>
  </r>
  <r>
    <n v="6011"/>
    <s v="Sistemas Operativos I"/>
    <x v="1"/>
    <m/>
    <m/>
    <d v="2020-11-30T00:00:00"/>
    <d v="2022-11-30T00:00:00"/>
    <n v="-103"/>
    <x v="1"/>
    <x v="10"/>
  </r>
  <r>
    <n v="6012"/>
    <s v="Economía General"/>
    <x v="1"/>
    <m/>
    <m/>
    <d v="1899-12-30T00:00:00"/>
    <d v="1901-12-30T00:00:00"/>
    <n v="-44268"/>
    <x v="2"/>
    <x v="11"/>
  </r>
  <r>
    <n v="6013"/>
    <s v="Inglés II"/>
    <x v="1"/>
    <m/>
    <m/>
    <d v="2020-11-30T00:00:00"/>
    <d v="2022-11-30T00:00:00"/>
    <n v="-103"/>
    <x v="1"/>
    <x v="12"/>
  </r>
  <r>
    <n v="6014"/>
    <s v="Ingeniería de Software I"/>
    <x v="1"/>
    <m/>
    <m/>
    <d v="1899-12-30T00:00:00"/>
    <d v="1901-12-30T00:00:00"/>
    <n v="-44268"/>
    <x v="2"/>
    <x v="13"/>
  </r>
  <r>
    <n v="6015"/>
    <s v="Paradigmas de Programación"/>
    <x v="1"/>
    <m/>
    <m/>
    <d v="1899-12-30T00:00:00"/>
    <d v="1901-12-30T00:00:00"/>
    <n v="-44268"/>
    <x v="2"/>
    <x v="14"/>
  </r>
  <r>
    <n v="6016"/>
    <s v="Sistemas Operativos II"/>
    <x v="1"/>
    <m/>
    <m/>
    <d v="2022-05-24T00:00:00"/>
    <d v="2024-05-23T00:00:00"/>
    <n v="437"/>
    <x v="0"/>
    <x v="15"/>
  </r>
  <r>
    <n v="6017"/>
    <s v="Laboratorio de Programación y Lenguajes"/>
    <x v="1"/>
    <m/>
    <m/>
    <d v="1899-12-30T00:00:00"/>
    <d v="1901-12-30T00:00:00"/>
    <n v="-44268"/>
    <x v="2"/>
    <x v="16"/>
  </r>
  <r>
    <n v="6018"/>
    <s v="Programación Orientada a Objetos"/>
    <x v="1"/>
    <m/>
    <m/>
    <d v="1899-12-30T00:00:00"/>
    <d v="1901-12-30T00:00:00"/>
    <n v="-44268"/>
    <x v="2"/>
    <x v="17"/>
  </r>
  <r>
    <n v="6019"/>
    <s v="Base de datos I"/>
    <x v="1"/>
    <m/>
    <m/>
    <d v="2022-05-16T00:00:00"/>
    <d v="2024-05-15T00:00:00"/>
    <n v="429"/>
    <x v="0"/>
    <x v="18"/>
  </r>
  <r>
    <n v="6020"/>
    <s v="Administración I"/>
    <x v="1"/>
    <m/>
    <m/>
    <d v="1899-12-30T00:00:00"/>
    <d v="1901-12-30T00:00:00"/>
    <n v="-44268"/>
    <x v="2"/>
    <x v="19"/>
  </r>
  <r>
    <n v="6021"/>
    <s v="Probabilidad y Estadísticas"/>
    <x v="2"/>
    <m/>
    <m/>
    <d v="2021-11-12T00:00:00"/>
    <d v="2023-11-12T00:00:00"/>
    <n v="244"/>
    <x v="0"/>
    <x v="20"/>
  </r>
  <r>
    <n v="6022"/>
    <s v="Comunicaciones y redes"/>
    <x v="2"/>
    <m/>
    <m/>
    <d v="2021-11-12T00:00:00"/>
    <d v="2023-11-12T00:00:00"/>
    <n v="244"/>
    <x v="0"/>
    <x v="21"/>
  </r>
  <r>
    <n v="6023"/>
    <s v="Ingeniería de Software II"/>
    <x v="2"/>
    <m/>
    <m/>
    <d v="2021-07-05T00:00:00"/>
    <d v="2023-07-05T00:00:00"/>
    <n v="114"/>
    <x v="0"/>
    <x v="22"/>
  </r>
  <r>
    <n v="6024"/>
    <s v="Administración II"/>
    <x v="2"/>
    <m/>
    <m/>
    <d v="1899-12-30T00:00:00"/>
    <d v="1901-12-30T00:00:00"/>
    <n v="-44268"/>
    <x v="2"/>
    <x v="23"/>
  </r>
  <r>
    <n v="6025"/>
    <s v="Laboratorio de software"/>
    <x v="2"/>
    <m/>
    <m/>
    <d v="2021-11-12T00:00:00"/>
    <d v="2023-11-12T00:00:00"/>
    <n v="244"/>
    <x v="0"/>
    <x v="24"/>
  </r>
  <r>
    <n v="6026"/>
    <s v="Base de Datos II"/>
    <x v="2"/>
    <m/>
    <m/>
    <d v="1899-12-30T00:00:00"/>
    <d v="1901-12-30T00:00:00"/>
    <n v="-44268"/>
    <x v="2"/>
    <x v="25"/>
  </r>
  <r>
    <n v="6027"/>
    <s v="Contabilidad I"/>
    <x v="2"/>
    <m/>
    <m/>
    <d v="1899-12-30T00:00:00"/>
    <d v="1901-12-30T00:00:00"/>
    <n v="-44268"/>
    <x v="2"/>
    <x v="26"/>
  </r>
  <r>
    <n v="6028"/>
    <s v="Trabajo de Campo"/>
    <x v="2"/>
    <m/>
    <m/>
    <d v="1899-12-30T00:00:00"/>
    <d v="1901-12-30T00:00:00"/>
    <n v="-44268"/>
    <x v="2"/>
    <x v="27"/>
  </r>
  <r>
    <n v="6029"/>
    <s v="Investigación Operativa"/>
    <x v="3"/>
    <m/>
    <m/>
    <d v="1899-12-30T00:00:00"/>
    <d v="1901-12-30T00:00:00"/>
    <n v="-44268"/>
    <x v="2"/>
    <x v="28"/>
  </r>
  <r>
    <n v="6030"/>
    <s v="Arquitectura web"/>
    <x v="3"/>
    <m/>
    <m/>
    <d v="2021-11-12T00:00:00"/>
    <d v="2023-11-12T00:00:00"/>
    <n v="244"/>
    <x v="0"/>
    <x v="29"/>
  </r>
  <r>
    <n v="6031"/>
    <s v="Seguridad Informática"/>
    <x v="3"/>
    <m/>
    <m/>
    <d v="2020-10-26T00:00:00"/>
    <d v="2022-10-26T00:00:00"/>
    <n v="-138"/>
    <x v="1"/>
    <x v="30"/>
  </r>
  <r>
    <n v="6032"/>
    <s v="Administración de Recursos Humanos"/>
    <x v="3"/>
    <m/>
    <m/>
    <d v="1899-12-30T00:00:00"/>
    <d v="1901-12-30T00:00:00"/>
    <n v="-44268"/>
    <x v="2"/>
    <x v="31"/>
  </r>
  <r>
    <n v="6033"/>
    <s v="Contabilidad Avanzada"/>
    <x v="3"/>
    <m/>
    <m/>
    <d v="1899-12-30T00:00:00"/>
    <d v="1901-12-30T00:00:00"/>
    <n v="-44268"/>
    <x v="2"/>
    <x v="32"/>
  </r>
  <r>
    <n v="6034"/>
    <s v="Sistemas Inteligentes"/>
    <x v="3"/>
    <m/>
    <m/>
    <d v="1899-12-30T00:00:00"/>
    <d v="1901-12-30T00:00:00"/>
    <n v="-44268"/>
    <x v="2"/>
    <x v="33"/>
  </r>
  <r>
    <n v="6035"/>
    <s v="Gestión de la Tecnología"/>
    <x v="3"/>
    <m/>
    <m/>
    <d v="1899-12-30T00:00:00"/>
    <d v="1901-12-30T00:00:00"/>
    <n v="-44268"/>
    <x v="2"/>
    <x v="34"/>
  </r>
  <r>
    <n v="6036"/>
    <s v="Comercialización"/>
    <x v="3"/>
    <m/>
    <m/>
    <d v="1899-12-30T00:00:00"/>
    <d v="1901-12-30T00:00:00"/>
    <n v="-44268"/>
    <x v="2"/>
    <x v="35"/>
  </r>
  <r>
    <n v="6037"/>
    <s v="Planificación Financiera y Proyecto de Inversión"/>
    <x v="3"/>
    <m/>
    <m/>
    <d v="1899-12-30T00:00:00"/>
    <d v="1901-12-30T00:00:00"/>
    <n v="-44268"/>
    <x v="2"/>
    <x v="36"/>
  </r>
  <r>
    <n v="6038"/>
    <s v="Optativa I"/>
    <x v="3"/>
    <m/>
    <m/>
    <d v="1899-12-30T00:00:00"/>
    <d v="1901-12-30T00:00:00"/>
    <n v="-44268"/>
    <x v="2"/>
    <x v="37"/>
  </r>
  <r>
    <n v="6039"/>
    <s v="Gestión de Proyectos"/>
    <x v="4"/>
    <m/>
    <m/>
    <d v="2020-11-30T00:00:00"/>
    <d v="2022-11-30T00:00:00"/>
    <n v="-103"/>
    <x v="1"/>
    <x v="38"/>
  </r>
  <r>
    <n v="6040"/>
    <s v="Inteligencia de los Negocios"/>
    <x v="4"/>
    <m/>
    <m/>
    <d v="1899-12-30T00:00:00"/>
    <d v="1901-12-30T00:00:00"/>
    <n v="-44268"/>
    <x v="2"/>
    <x v="39"/>
  </r>
  <r>
    <n v="6041"/>
    <s v="Optativa II"/>
    <x v="4"/>
    <m/>
    <m/>
    <d v="1899-12-30T00:00:00"/>
    <d v="1901-12-30T00:00:00"/>
    <n v="-44268"/>
    <x v="2"/>
    <x v="40"/>
  </r>
  <r>
    <n v="6042"/>
    <s v="Dirección Estratégica"/>
    <x v="4"/>
    <m/>
    <m/>
    <d v="1899-12-30T00:00:00"/>
    <d v="1901-12-30T00:00:00"/>
    <n v="-44268"/>
    <x v="2"/>
    <x v="41"/>
  </r>
  <r>
    <n v="6043"/>
    <s v="Trabajo Final de Grado"/>
    <x v="4"/>
    <m/>
    <m/>
    <d v="1899-12-30T00:00:00"/>
    <d v="1901-12-30T00:00:00"/>
    <n v="-44268"/>
    <x v="2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2CF50-50DC-4CF0-A0B1-303344D40A0A}" name="TablaDinámica4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A4:B48" firstHeaderRow="1" firstDataRow="1" firstDataCol="1"/>
  <pivotFields count="10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4" showAll="0"/>
    <pivotField numFmtId="14" showAll="0"/>
    <pivotField numFmtId="166" showAll="0"/>
    <pivotField showAll="0">
      <items count="5">
        <item m="1" x="3"/>
        <item x="2"/>
        <item x="1"/>
        <item x="0"/>
        <item t="default"/>
      </items>
    </pivotField>
    <pivotField axis="axisRow" dataField="1" showAll="0">
      <items count="87">
        <item m="1" x="73"/>
        <item m="1" x="53"/>
        <item m="1" x="47"/>
        <item m="1" x="64"/>
        <item m="1" x="82"/>
        <item m="1" x="62"/>
        <item m="1" x="43"/>
        <item m="1" x="50"/>
        <item m="1" x="44"/>
        <item m="1" x="80"/>
        <item m="1" x="48"/>
        <item m="1" x="59"/>
        <item m="1" x="74"/>
        <item m="1" x="69"/>
        <item m="1" x="66"/>
        <item m="1" x="81"/>
        <item m="1" x="54"/>
        <item m="1" x="45"/>
        <item m="1" x="52"/>
        <item m="1" x="63"/>
        <item m="1" x="67"/>
        <item m="1" x="65"/>
        <item m="1" x="79"/>
        <item m="1" x="72"/>
        <item m="1" x="84"/>
        <item m="1" x="61"/>
        <item m="1" x="56"/>
        <item m="1" x="68"/>
        <item m="1" x="58"/>
        <item m="1" x="70"/>
        <item m="1" x="51"/>
        <item m="1" x="71"/>
        <item m="1" x="55"/>
        <item m="1" x="83"/>
        <item m="1" x="49"/>
        <item m="1" x="76"/>
        <item m="1" x="60"/>
        <item m="1" x="57"/>
        <item m="1" x="78"/>
        <item m="1" x="75"/>
        <item m="1" x="85"/>
        <item m="1" x="77"/>
        <item m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 count="1">
    <field x="9"/>
  </rowFields>
  <rowItems count="44"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#" fld="9" subtotal="count" baseField="0" baseItem="0"/>
  </dataFields>
  <formats count="8">
    <format dxfId="80">
      <pivotArea collapsedLevelsAreSubtotals="1" fieldPosition="0">
        <references count="1">
          <reference field="9" count="0"/>
        </references>
      </pivotArea>
    </format>
    <format dxfId="79">
      <pivotArea dataOnly="0" labelOnly="1" outline="0" axis="axisValues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9" type="button" dataOnly="0" labelOnly="1" outline="0" axis="axisRow" fieldPosition="0"/>
    </format>
    <format dxfId="75">
      <pivotArea dataOnly="0" labelOnly="1" fieldPosition="0">
        <references count="1">
          <reference field="9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4DF67-168C-48EE-A5F4-F1BC3F91C55C}" name="TablaDinámica3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multipleFieldFilters="0" chartFormat="4">
  <location ref="D10:E13" firstHeaderRow="1" firstDataRow="1" firstDataCol="1"/>
  <pivotFields count="10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Total" fld="0" subtotal="count" baseField="8" baseItem="0"/>
  </dataFields>
  <formats count="5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8" type="button" dataOnly="0" labelOnly="1" outline="0" axis="axisRow" fieldPosition="0"/>
    </format>
    <format dxfId="82">
      <pivotArea dataOnly="0" labelOnly="1" outline="0" fieldPosition="0">
        <references count="1">
          <reference field="8" count="0"/>
        </references>
      </pivotArea>
    </format>
    <format dxfId="81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ACD4F742-47D6-4B5B-B1A2-FE700FF92D48}" sourceName="AÑO">
  <pivotTables>
    <pivotTable tabId="5" name="TablaDinámica4"/>
  </pivotTables>
  <data>
    <tabular pivotCacheId="1364255412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80FB8810-1F2A-4E71-B2CA-CD75FF919572}" sourceName="ESTADO">
  <pivotTables>
    <pivotTable tabId="5" name="TablaDinámica4"/>
  </pivotTables>
  <data>
    <tabular pivotCacheId="1364255412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905C6551-44B6-400A-958D-FAECF8C12CD6}" cache="SegmentaciónDeDatos_AÑO" caption="AÑO" columnCount="2" rowHeight="234950"/>
  <slicer name="ESTADO" xr10:uid="{697D7D06-EB2C-471B-8241-F8B5321B3AD9}" cache="SegmentaciónDeDatos_ESTADO" caption="ESTADO" columnCount="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237D6D-EEE7-4148-81E3-C70FF28FBFED}" name="Tabla7" displayName="Tabla7" ref="A4:K47" totalsRowShown="0" headerRowDxfId="72" dataDxfId="71">
  <tableColumns count="11">
    <tableColumn id="1" xr3:uid="{00ECA187-D9F9-43F2-A77F-F17D472E5673}" name="CÓDIGO" dataDxfId="70"/>
    <tableColumn id="2" xr3:uid="{0A440868-BC77-4736-8CAB-DCD16F20C8D8}" name="ASIGNATURA" dataDxfId="69"/>
    <tableColumn id="3" xr3:uid="{D0EA3073-308D-427B-9EF0-3103F43898D2}" name="AÑO" dataDxfId="68"/>
    <tableColumn id="4" xr3:uid="{71D14ECB-B5F5-41B2-BF92-78FE3837C54D}" name="PROFESOR" dataDxfId="67"/>
    <tableColumn id="5" xr3:uid="{3BB31B93-F128-4629-B837-366E0929F1F5}" name="EMAIL" dataDxfId="66"/>
    <tableColumn id="6" xr3:uid="{C25B3D63-A25E-4473-8D49-76799699482A}" name="INICIO" dataDxfId="65">
      <calculatedColumnFormula>VLOOKUP(A5,DEPIT!A4:J43,7,0)</calculatedColumnFormula>
    </tableColumn>
    <tableColumn id="7" xr3:uid="{119BADE6-ABFE-4E55-A0EA-BE39BDDD1795}" name="DISPO" dataDxfId="64">
      <calculatedColumnFormula>F5+(365*2)</calculatedColumnFormula>
    </tableColumn>
    <tableColumn id="12" xr3:uid="{F8AA8AD4-B821-4480-B8A8-31374D1594FB}" name="VENCE" dataDxfId="63">
      <calculatedColumnFormula>CONCATENATE( IF(MONTH(Tabla7[[#This Row],[DISPO]]) &gt; 6,"2 Q","1 Q"),"-",YEAR(Tabla7[[#This Row],[DISPO]]))</calculatedColumnFormula>
    </tableColumn>
    <tableColumn id="8" xr3:uid="{C362CEB5-7C81-4357-92FD-B8025B950AD2}" name="SEM" dataDxfId="62">
      <calculatedColumnFormula>G5 - TODAY()</calculatedColumnFormula>
    </tableColumn>
    <tableColumn id="9" xr3:uid="{06401851-6A3D-4543-B451-27EB95ACE697}" name="ESTADO" dataDxfId="61">
      <calculatedColumnFormula>IF(Tabla7[[#This Row],[SEM]] &gt; 0,"Vigente",IF(Tabla7[[#This Row],[SEM]] &lt; -30000,"Sin presentar","Vencido"))</calculatedColumnFormula>
    </tableColumn>
    <tableColumn id="11" xr3:uid="{258D018F-27BF-43B6-A2E0-0E9E2AD36868}" name="FULLNAME" dataDxfId="60">
      <calculatedColumnFormula>CONCATENATE(Tabla7[[#This Row],[CÓDIGO]]," - ",Tabla7[[#This Row],[ASIGNATURA]])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A7CDEF-904A-4F74-9A4B-8D9A490790FC}" name="Tabla5" displayName="Tabla5" ref="A4:J49" totalsRowShown="0" headerRowDxfId="59" dataDxfId="58">
  <autoFilter ref="A4:J49" xr:uid="{3FA7CDEF-904A-4F74-9A4B-8D9A490790FC}"/>
  <sortState xmlns:xlrd2="http://schemas.microsoft.com/office/spreadsheetml/2017/richdata2" ref="A5:J49">
    <sortCondition ref="A5:A49"/>
    <sortCondition descending="1" ref="G5:G49"/>
  </sortState>
  <tableColumns count="10">
    <tableColumn id="1" xr3:uid="{06335FCA-BB50-454F-A23C-5AE5882E4F8E}" name="Código" dataDxfId="57"/>
    <tableColumn id="2" xr3:uid="{1359A393-A30A-44CC-BE51-39BDA3E1E424}" name="Fecha Aprobación" dataDxfId="56"/>
    <tableColumn id="3" xr3:uid="{FDDB6F57-FAC5-455E-80A0-C84B84DD99A0}" name="Acta" dataDxfId="55"/>
    <tableColumn id="4" xr3:uid="{E194A7E7-A329-4857-92AE-8C95993CDFD8}" name="Expediente" dataDxfId="54"/>
    <tableColumn id="5" xr3:uid="{535E7F8F-CA96-42E8-9530-3FF8800638B5}" name="Nro. Disposición" dataDxfId="53"/>
    <tableColumn id="6" xr3:uid="{A8D71B2D-3EAC-486E-BD13-8885DD48C0C2}" name="Fecha Disposición" dataDxfId="52"/>
    <tableColumn id="7" xr3:uid="{941F7103-7C81-4EFB-AB69-49EB0D6A103A}" name="Inicio Vigencia" dataDxfId="51"/>
    <tableColumn id="8" xr3:uid="{BD12D681-160A-45AB-8474-42963C429AEC}" name="Notas" dataDxfId="50"/>
    <tableColumn id="9" xr3:uid="{1FEBE093-EB0E-4B23-9E0E-A99F5684FA52}" name="CreateOn" dataDxfId="49"/>
    <tableColumn id="10" xr3:uid="{B65AF4A0-F4EB-4196-A9A2-938224480E33}" name="Estado" dataDxfId="48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ina.surace@docentes.unpaz.edu.ar" TargetMode="External"/><Relationship Id="rId13" Type="http://schemas.openxmlformats.org/officeDocument/2006/relationships/hyperlink" Target="mailto:jorge.insfran@gmail.com" TargetMode="External"/><Relationship Id="rId18" Type="http://schemas.openxmlformats.org/officeDocument/2006/relationships/hyperlink" Target="mailto:zavhier@gmail.com" TargetMode="External"/><Relationship Id="rId26" Type="http://schemas.openxmlformats.org/officeDocument/2006/relationships/hyperlink" Target="mailto:ernesto.aguaysol@docentes.unpaz.edu.ar" TargetMode="External"/><Relationship Id="rId3" Type="http://schemas.openxmlformats.org/officeDocument/2006/relationships/hyperlink" Target="mailto:wsalguero@gmail.com" TargetMode="External"/><Relationship Id="rId21" Type="http://schemas.openxmlformats.org/officeDocument/2006/relationships/hyperlink" Target="mailto:olmos_azul@hotmail.com" TargetMode="External"/><Relationship Id="rId7" Type="http://schemas.openxmlformats.org/officeDocument/2006/relationships/hyperlink" Target="mailto:marina.surace@docentes.unpaz.edu.ar" TargetMode="External"/><Relationship Id="rId12" Type="http://schemas.openxmlformats.org/officeDocument/2006/relationships/hyperlink" Target="mailto:cristianciarallo@gmail.com" TargetMode="External"/><Relationship Id="rId17" Type="http://schemas.openxmlformats.org/officeDocument/2006/relationships/hyperlink" Target="mailto:leandro.cosentino@docentes.unpaz.edu.ar" TargetMode="External"/><Relationship Id="rId25" Type="http://schemas.openxmlformats.org/officeDocument/2006/relationships/hyperlink" Target="mailto:jefunesc@gmail.com" TargetMode="External"/><Relationship Id="rId2" Type="http://schemas.openxmlformats.org/officeDocument/2006/relationships/hyperlink" Target="mailto:wsalguero@gmail.com" TargetMode="External"/><Relationship Id="rId16" Type="http://schemas.openxmlformats.org/officeDocument/2006/relationships/hyperlink" Target="mailto:gerardo.gonzaleztulian@gmail.com" TargetMode="External"/><Relationship Id="rId20" Type="http://schemas.openxmlformats.org/officeDocument/2006/relationships/hyperlink" Target="mailto:olmos_azul@hotmail.com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mailto:wsalguero@gmail.com" TargetMode="External"/><Relationship Id="rId6" Type="http://schemas.openxmlformats.org/officeDocument/2006/relationships/hyperlink" Target="mailto:jmatteucci@gmail.com" TargetMode="External"/><Relationship Id="rId11" Type="http://schemas.openxmlformats.org/officeDocument/2006/relationships/hyperlink" Target="mailto:gerardo.gonzaleztulian@gmail.com" TargetMode="External"/><Relationship Id="rId24" Type="http://schemas.openxmlformats.org/officeDocument/2006/relationships/hyperlink" Target="mailto:fabyfep67@gmail.com" TargetMode="External"/><Relationship Id="rId5" Type="http://schemas.openxmlformats.org/officeDocument/2006/relationships/hyperlink" Target="mailto:gerardo.gonzaleztulian@gmail.com" TargetMode="External"/><Relationship Id="rId15" Type="http://schemas.openxmlformats.org/officeDocument/2006/relationships/hyperlink" Target="mailto:dafernandez@gmail.com" TargetMode="External"/><Relationship Id="rId23" Type="http://schemas.openxmlformats.org/officeDocument/2006/relationships/hyperlink" Target="mailto:zavhier@gmail.com" TargetMode="External"/><Relationship Id="rId28" Type="http://schemas.openxmlformats.org/officeDocument/2006/relationships/hyperlink" Target="mailto:javier.bilatz@docentes.unpaz.edu.ar" TargetMode="External"/><Relationship Id="rId10" Type="http://schemas.openxmlformats.org/officeDocument/2006/relationships/hyperlink" Target="mailto:nachocastillo@hotmail.com" TargetMode="External"/><Relationship Id="rId19" Type="http://schemas.openxmlformats.org/officeDocument/2006/relationships/hyperlink" Target="mailto:tlatorre@unpaz.edu.ar" TargetMode="External"/><Relationship Id="rId4" Type="http://schemas.openxmlformats.org/officeDocument/2006/relationships/hyperlink" Target="mailto:wsalguero@gmail.com" TargetMode="External"/><Relationship Id="rId9" Type="http://schemas.openxmlformats.org/officeDocument/2006/relationships/hyperlink" Target="mailto:nachocastillo@hotmail.com" TargetMode="External"/><Relationship Id="rId14" Type="http://schemas.openxmlformats.org/officeDocument/2006/relationships/hyperlink" Target="mailto:dafernandez@gmail.com" TargetMode="External"/><Relationship Id="rId22" Type="http://schemas.openxmlformats.org/officeDocument/2006/relationships/hyperlink" Target="mailto:olmos_azul@hotmail.com" TargetMode="External"/><Relationship Id="rId27" Type="http://schemas.openxmlformats.org/officeDocument/2006/relationships/hyperlink" Target="mailto:jorge.insfran@gmail.com" TargetMode="External"/><Relationship Id="rId30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repo\2023\6031-Seguridad-Informatica.docx" TargetMode="External"/><Relationship Id="rId3" Type="http://schemas.openxmlformats.org/officeDocument/2006/relationships/hyperlink" Target="repo\2023\6002-lgti-arquitectura-de-computadoras-1.docx" TargetMode="External"/><Relationship Id="rId7" Type="http://schemas.openxmlformats.org/officeDocument/2006/relationships/hyperlink" Target="repo\2023\6003-introduccion-a-la-programacion.docx" TargetMode="External"/><Relationship Id="rId2" Type="http://schemas.openxmlformats.org/officeDocument/2006/relationships/hyperlink" Target="repo\2023\6011-lgti-sistemas-operativos-1.docx" TargetMode="External"/><Relationship Id="rId1" Type="http://schemas.openxmlformats.org/officeDocument/2006/relationships/hyperlink" Target="repo\2023\6004-Estructuras-discretas.docx" TargetMode="External"/><Relationship Id="rId6" Type="http://schemas.openxmlformats.org/officeDocument/2006/relationships/hyperlink" Target="repo\2023\6015-paradigmas-de-programacion.docx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repo\2023\6009-lgti-arquitectura-de-computadoras-2.docx" TargetMode="External"/><Relationship Id="rId10" Type="http://schemas.openxmlformats.org/officeDocument/2006/relationships/hyperlink" Target="repo\2023\6039-gestion-de-proyectos.docx" TargetMode="External"/><Relationship Id="rId4" Type="http://schemas.openxmlformats.org/officeDocument/2006/relationships/hyperlink" Target="repo\2023\6005-lgti-ciencia-tecnologia-y-sociedad.docx" TargetMode="External"/><Relationship Id="rId9" Type="http://schemas.openxmlformats.org/officeDocument/2006/relationships/hyperlink" Target="repo\2023\6035-gestion-de-la-tecnologia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3572-B33B-4E46-9FD4-B742404B4CDC}">
  <sheetPr>
    <tabColor theme="5" tint="-0.499984740745262"/>
  </sheetPr>
  <dimension ref="A2:L48"/>
  <sheetViews>
    <sheetView showGridLines="0" showRowColHeaders="0" workbookViewId="0">
      <selection activeCell="A23" sqref="A23"/>
    </sheetView>
  </sheetViews>
  <sheetFormatPr baseColWidth="10" defaultRowHeight="16.8" x14ac:dyDescent="0.4"/>
  <cols>
    <col min="1" max="1" width="49.33203125" style="7" bestFit="1" customWidth="1"/>
    <col min="2" max="2" width="3.21875" style="7" bestFit="1" customWidth="1"/>
    <col min="3" max="3" width="11.5546875" style="7"/>
    <col min="4" max="4" width="12.44140625" style="7" bestFit="1" customWidth="1"/>
    <col min="5" max="5" width="5.21875" style="7" bestFit="1" customWidth="1"/>
    <col min="6" max="8" width="11.5546875" style="7"/>
    <col min="9" max="9" width="9.6640625" style="7" bestFit="1" customWidth="1"/>
    <col min="10" max="10" width="7.21875" style="7" customWidth="1"/>
    <col min="11" max="11" width="11.5546875" style="7"/>
    <col min="12" max="12" width="5.109375" style="7" customWidth="1"/>
    <col min="13" max="16384" width="11.5546875" style="7"/>
  </cols>
  <sheetData>
    <row r="2" spans="1:12" ht="20.399999999999999" x14ac:dyDescent="0.45">
      <c r="A2" s="18" t="s">
        <v>80</v>
      </c>
      <c r="B2" s="17"/>
      <c r="C2" s="17"/>
      <c r="D2" s="17"/>
      <c r="E2" s="17"/>
      <c r="F2" s="17"/>
      <c r="G2" s="17"/>
      <c r="H2" s="17"/>
      <c r="J2" s="32" t="s">
        <v>127</v>
      </c>
      <c r="K2" s="32"/>
      <c r="L2" s="13">
        <f>GETPIVOTDATA("FULLNAME",$A$4)</f>
        <v>43</v>
      </c>
    </row>
    <row r="4" spans="1:12" x14ac:dyDescent="0.4">
      <c r="A4" s="19" t="s">
        <v>64</v>
      </c>
      <c r="B4" s="20" t="s">
        <v>55</v>
      </c>
    </row>
    <row r="5" spans="1:12" x14ac:dyDescent="0.4">
      <c r="A5" s="21" t="s">
        <v>84</v>
      </c>
      <c r="B5" s="23">
        <v>1</v>
      </c>
    </row>
    <row r="6" spans="1:12" x14ac:dyDescent="0.4">
      <c r="A6" s="21" t="s">
        <v>85</v>
      </c>
      <c r="B6" s="23">
        <v>1</v>
      </c>
    </row>
    <row r="7" spans="1:12" x14ac:dyDescent="0.4">
      <c r="A7" s="21" t="s">
        <v>86</v>
      </c>
      <c r="B7" s="23">
        <v>1</v>
      </c>
    </row>
    <row r="8" spans="1:12" x14ac:dyDescent="0.4">
      <c r="A8" s="21" t="s">
        <v>87</v>
      </c>
      <c r="B8" s="23">
        <v>1</v>
      </c>
    </row>
    <row r="9" spans="1:12" x14ac:dyDescent="0.4">
      <c r="A9" s="21" t="s">
        <v>88</v>
      </c>
      <c r="B9" s="23">
        <v>1</v>
      </c>
    </row>
    <row r="10" spans="1:12" x14ac:dyDescent="0.4">
      <c r="A10" s="21" t="s">
        <v>89</v>
      </c>
      <c r="B10" s="23">
        <v>1</v>
      </c>
      <c r="D10" s="14" t="s">
        <v>58</v>
      </c>
      <c r="E10" s="7" t="s">
        <v>117</v>
      </c>
    </row>
    <row r="11" spans="1:12" x14ac:dyDescent="0.4">
      <c r="A11" s="21" t="s">
        <v>90</v>
      </c>
      <c r="B11" s="23">
        <v>1</v>
      </c>
      <c r="D11" s="7" t="s">
        <v>83</v>
      </c>
      <c r="E11" s="7">
        <v>23</v>
      </c>
    </row>
    <row r="12" spans="1:12" x14ac:dyDescent="0.4">
      <c r="A12" s="21" t="s">
        <v>91</v>
      </c>
      <c r="B12" s="23">
        <v>1</v>
      </c>
      <c r="D12" s="7" t="s">
        <v>66</v>
      </c>
      <c r="E12" s="7">
        <v>8</v>
      </c>
    </row>
    <row r="13" spans="1:12" x14ac:dyDescent="0.4">
      <c r="A13" s="21" t="s">
        <v>92</v>
      </c>
      <c r="B13" s="23">
        <v>1</v>
      </c>
      <c r="D13" s="7" t="s">
        <v>69</v>
      </c>
      <c r="E13" s="7">
        <v>12</v>
      </c>
    </row>
    <row r="14" spans="1:12" x14ac:dyDescent="0.4">
      <c r="A14" s="21" t="s">
        <v>93</v>
      </c>
      <c r="B14" s="23">
        <v>1</v>
      </c>
    </row>
    <row r="15" spans="1:12" x14ac:dyDescent="0.4">
      <c r="A15" s="21" t="s">
        <v>70</v>
      </c>
      <c r="B15" s="23">
        <v>1</v>
      </c>
    </row>
    <row r="16" spans="1:12" x14ac:dyDescent="0.4">
      <c r="A16" s="21" t="s">
        <v>71</v>
      </c>
      <c r="B16" s="23">
        <v>1</v>
      </c>
    </row>
    <row r="17" spans="1:2" x14ac:dyDescent="0.4">
      <c r="A17" s="21" t="s">
        <v>72</v>
      </c>
      <c r="B17" s="23">
        <v>1</v>
      </c>
    </row>
    <row r="18" spans="1:2" x14ac:dyDescent="0.4">
      <c r="A18" s="21" t="s">
        <v>73</v>
      </c>
      <c r="B18" s="23">
        <v>1</v>
      </c>
    </row>
    <row r="19" spans="1:2" x14ac:dyDescent="0.4">
      <c r="A19" s="21" t="s">
        <v>74</v>
      </c>
      <c r="B19" s="23">
        <v>1</v>
      </c>
    </row>
    <row r="20" spans="1:2" x14ac:dyDescent="0.4">
      <c r="A20" s="21" t="s">
        <v>75</v>
      </c>
      <c r="B20" s="23">
        <v>1</v>
      </c>
    </row>
    <row r="21" spans="1:2" x14ac:dyDescent="0.4">
      <c r="A21" s="21" t="s">
        <v>76</v>
      </c>
      <c r="B21" s="23">
        <v>1</v>
      </c>
    </row>
    <row r="22" spans="1:2" x14ac:dyDescent="0.4">
      <c r="A22" s="21" t="s">
        <v>77</v>
      </c>
      <c r="B22" s="23">
        <v>1</v>
      </c>
    </row>
    <row r="23" spans="1:2" x14ac:dyDescent="0.4">
      <c r="A23" s="21" t="s">
        <v>78</v>
      </c>
      <c r="B23" s="23">
        <v>1</v>
      </c>
    </row>
    <row r="24" spans="1:2" x14ac:dyDescent="0.4">
      <c r="A24" s="21" t="s">
        <v>79</v>
      </c>
      <c r="B24" s="23">
        <v>1</v>
      </c>
    </row>
    <row r="25" spans="1:2" x14ac:dyDescent="0.4">
      <c r="A25" s="21" t="s">
        <v>94</v>
      </c>
      <c r="B25" s="23">
        <v>1</v>
      </c>
    </row>
    <row r="26" spans="1:2" x14ac:dyDescent="0.4">
      <c r="A26" s="21" t="s">
        <v>95</v>
      </c>
      <c r="B26" s="23">
        <v>1</v>
      </c>
    </row>
    <row r="27" spans="1:2" x14ac:dyDescent="0.4">
      <c r="A27" s="21" t="s">
        <v>96</v>
      </c>
      <c r="B27" s="23">
        <v>1</v>
      </c>
    </row>
    <row r="28" spans="1:2" x14ac:dyDescent="0.4">
      <c r="A28" s="21" t="s">
        <v>97</v>
      </c>
      <c r="B28" s="23">
        <v>1</v>
      </c>
    </row>
    <row r="29" spans="1:2" x14ac:dyDescent="0.4">
      <c r="A29" s="21" t="s">
        <v>98</v>
      </c>
      <c r="B29" s="23">
        <v>1</v>
      </c>
    </row>
    <row r="30" spans="1:2" x14ac:dyDescent="0.4">
      <c r="A30" s="21" t="s">
        <v>99</v>
      </c>
      <c r="B30" s="23">
        <v>1</v>
      </c>
    </row>
    <row r="31" spans="1:2" x14ac:dyDescent="0.4">
      <c r="A31" s="21" t="s">
        <v>100</v>
      </c>
      <c r="B31" s="23">
        <v>1</v>
      </c>
    </row>
    <row r="32" spans="1:2" x14ac:dyDescent="0.4">
      <c r="A32" s="21" t="s">
        <v>101</v>
      </c>
      <c r="B32" s="23">
        <v>1</v>
      </c>
    </row>
    <row r="33" spans="1:2" x14ac:dyDescent="0.4">
      <c r="A33" s="21" t="s">
        <v>102</v>
      </c>
      <c r="B33" s="23">
        <v>1</v>
      </c>
    </row>
    <row r="34" spans="1:2" x14ac:dyDescent="0.4">
      <c r="A34" s="21" t="s">
        <v>103</v>
      </c>
      <c r="B34" s="23">
        <v>1</v>
      </c>
    </row>
    <row r="35" spans="1:2" x14ac:dyDescent="0.4">
      <c r="A35" s="21" t="s">
        <v>104</v>
      </c>
      <c r="B35" s="23">
        <v>1</v>
      </c>
    </row>
    <row r="36" spans="1:2" x14ac:dyDescent="0.4">
      <c r="A36" s="21" t="s">
        <v>105</v>
      </c>
      <c r="B36" s="23">
        <v>1</v>
      </c>
    </row>
    <row r="37" spans="1:2" x14ac:dyDescent="0.4">
      <c r="A37" s="21" t="s">
        <v>106</v>
      </c>
      <c r="B37" s="23">
        <v>1</v>
      </c>
    </row>
    <row r="38" spans="1:2" x14ac:dyDescent="0.4">
      <c r="A38" s="21" t="s">
        <v>107</v>
      </c>
      <c r="B38" s="23">
        <v>1</v>
      </c>
    </row>
    <row r="39" spans="1:2" x14ac:dyDescent="0.4">
      <c r="A39" s="21" t="s">
        <v>108</v>
      </c>
      <c r="B39" s="23">
        <v>1</v>
      </c>
    </row>
    <row r="40" spans="1:2" x14ac:dyDescent="0.4">
      <c r="A40" s="21" t="s">
        <v>109</v>
      </c>
      <c r="B40" s="23">
        <v>1</v>
      </c>
    </row>
    <row r="41" spans="1:2" x14ac:dyDescent="0.4">
      <c r="A41" s="21" t="s">
        <v>110</v>
      </c>
      <c r="B41" s="23">
        <v>1</v>
      </c>
    </row>
    <row r="42" spans="1:2" x14ac:dyDescent="0.4">
      <c r="A42" s="21" t="s">
        <v>111</v>
      </c>
      <c r="B42" s="23">
        <v>1</v>
      </c>
    </row>
    <row r="43" spans="1:2" x14ac:dyDescent="0.4">
      <c r="A43" s="21" t="s">
        <v>112</v>
      </c>
      <c r="B43" s="23">
        <v>1</v>
      </c>
    </row>
    <row r="44" spans="1:2" x14ac:dyDescent="0.4">
      <c r="A44" s="21" t="s">
        <v>113</v>
      </c>
      <c r="B44" s="23">
        <v>1</v>
      </c>
    </row>
    <row r="45" spans="1:2" x14ac:dyDescent="0.4">
      <c r="A45" s="21" t="s">
        <v>114</v>
      </c>
      <c r="B45" s="23">
        <v>1</v>
      </c>
    </row>
    <row r="46" spans="1:2" x14ac:dyDescent="0.4">
      <c r="A46" s="21" t="s">
        <v>115</v>
      </c>
      <c r="B46" s="23">
        <v>1</v>
      </c>
    </row>
    <row r="47" spans="1:2" x14ac:dyDescent="0.4">
      <c r="A47" s="21" t="s">
        <v>116</v>
      </c>
      <c r="B47" s="23">
        <v>1</v>
      </c>
    </row>
    <row r="48" spans="1:2" x14ac:dyDescent="0.4">
      <c r="A48" s="21" t="s">
        <v>65</v>
      </c>
      <c r="B48" s="22">
        <v>43</v>
      </c>
    </row>
  </sheetData>
  <mergeCells count="1">
    <mergeCell ref="J2:K2"/>
  </mergeCells>
  <pageMargins left="0.70866141732283472" right="0.70866141732283472" top="0.74803149606299213" bottom="0.74803149606299213" header="0.31496062992125984" footer="0.31496062992125984"/>
  <pageSetup orientation="landscape" r:id="rId3"/>
  <headerFooter>
    <oddHeader>&amp;CUniversidad Nacional de José C.Paz</oddHeader>
    <oddFooter>&amp;CDepartamento de Economía, Producción E Innovación Tecnológica</oddFooter>
  </headerFooter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B293-1186-450C-902F-D22D7C7D7602}">
  <sheetPr>
    <tabColor theme="9" tint="-0.249977111117893"/>
  </sheetPr>
  <dimension ref="A1:K54"/>
  <sheetViews>
    <sheetView showGridLines="0" topLeftCell="A31" workbookViewId="0">
      <selection activeCell="A35" sqref="A35"/>
    </sheetView>
  </sheetViews>
  <sheetFormatPr baseColWidth="10" defaultColWidth="10.6640625" defaultRowHeight="16.8" customHeight="1" x14ac:dyDescent="0.4"/>
  <cols>
    <col min="1" max="1" width="10.6640625" style="1"/>
    <col min="2" max="2" width="42.88671875" style="1" bestFit="1" customWidth="1"/>
    <col min="3" max="3" width="6.109375" style="2" bestFit="1" customWidth="1"/>
    <col min="4" max="4" width="22.21875" style="1" bestFit="1" customWidth="1"/>
    <col min="5" max="5" width="33.33203125" style="1" bestFit="1" customWidth="1"/>
    <col min="6" max="6" width="0" style="1" hidden="1" customWidth="1"/>
    <col min="7" max="7" width="11.44140625" style="2" hidden="1" customWidth="1"/>
    <col min="8" max="8" width="11.88671875" style="2" customWidth="1"/>
    <col min="9" max="9" width="6.5546875" style="1" hidden="1" customWidth="1"/>
    <col min="10" max="10" width="13.21875" style="2" bestFit="1" customWidth="1"/>
    <col min="11" max="11" width="0" style="1" hidden="1" customWidth="1"/>
    <col min="12" max="16384" width="10.6640625" style="1"/>
  </cols>
  <sheetData>
    <row r="1" spans="1:11" ht="16.8" customHeight="1" x14ac:dyDescent="0.4">
      <c r="A1" s="34" t="s">
        <v>80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16.8" customHeight="1" x14ac:dyDescent="0.4">
      <c r="A2" s="34"/>
      <c r="B2" s="34"/>
      <c r="C2" s="34"/>
      <c r="D2" s="34"/>
      <c r="E2" s="34"/>
      <c r="F2" s="34"/>
      <c r="G2" s="34"/>
      <c r="H2" s="34"/>
      <c r="I2" s="34"/>
      <c r="J2" s="34"/>
    </row>
    <row r="3" spans="1:11" ht="16.8" customHeight="1" x14ac:dyDescent="0.4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1" ht="16.8" customHeight="1" x14ac:dyDescent="0.4">
      <c r="A4" s="16" t="s">
        <v>43</v>
      </c>
      <c r="B4" s="16" t="s">
        <v>41</v>
      </c>
      <c r="C4" s="16" t="s">
        <v>44</v>
      </c>
      <c r="D4" s="16" t="s">
        <v>45</v>
      </c>
      <c r="E4" s="16" t="s">
        <v>46</v>
      </c>
      <c r="F4" s="16" t="s">
        <v>57</v>
      </c>
      <c r="G4" s="25" t="s">
        <v>129</v>
      </c>
      <c r="H4" s="16" t="s">
        <v>128</v>
      </c>
      <c r="I4" s="16" t="s">
        <v>67</v>
      </c>
      <c r="J4" s="16" t="s">
        <v>58</v>
      </c>
      <c r="K4" s="3" t="s">
        <v>68</v>
      </c>
    </row>
    <row r="5" spans="1:11" ht="16.8" customHeight="1" x14ac:dyDescent="0.4">
      <c r="A5" s="8">
        <v>6001</v>
      </c>
      <c r="B5" s="7" t="s">
        <v>0</v>
      </c>
      <c r="C5" s="8">
        <v>1</v>
      </c>
      <c r="D5" s="7" t="s">
        <v>131</v>
      </c>
      <c r="E5" s="30" t="s">
        <v>170</v>
      </c>
      <c r="F5" s="9">
        <f>VLOOKUP(A5,DEPIT!A4:J43,7,0)</f>
        <v>44382</v>
      </c>
      <c r="G5" s="26">
        <f>F5+(365*2)</f>
        <v>45112</v>
      </c>
      <c r="H5" s="24" t="str">
        <f>CONCATENATE( IF(MONTH(Tabla7[[#This Row],[DISPO]]) &gt; 6,"2 Q","1 Q"),"-",YEAR(Tabla7[[#This Row],[DISPO]]))</f>
        <v>2 Q-2023</v>
      </c>
      <c r="I5" s="11">
        <f ca="1">G5 - TODAY()</f>
        <v>86</v>
      </c>
      <c r="J5" s="8" t="str">
        <f ca="1">IF(Tabla7[[#This Row],[SEM]] &gt; 0,"Vigente",IF(Tabla7[[#This Row],[SEM]] &lt; -30000,"Sin presentar","Vencido"))</f>
        <v>Vigente</v>
      </c>
      <c r="K5" s="1" t="str">
        <f>CONCATENATE(Tabla7[[#This Row],[CÓDIGO]]," - ",Tabla7[[#This Row],[ASIGNATURA]])</f>
        <v>6001 - Análisis Matemático I</v>
      </c>
    </row>
    <row r="6" spans="1:11" ht="16.8" customHeight="1" x14ac:dyDescent="0.4">
      <c r="A6" s="8">
        <v>6002</v>
      </c>
      <c r="B6" s="7" t="s">
        <v>1</v>
      </c>
      <c r="C6" s="8">
        <v>1</v>
      </c>
      <c r="D6" s="7" t="s">
        <v>142</v>
      </c>
      <c r="E6" s="30" t="s">
        <v>159</v>
      </c>
      <c r="F6" s="9">
        <f>VLOOKUP(A6,DEPIT!A5:J44,7,0)</f>
        <v>44165</v>
      </c>
      <c r="G6" s="26">
        <f>F6+(365*2)</f>
        <v>44895</v>
      </c>
      <c r="H6" s="24" t="str">
        <f>CONCATENATE( IF(MONTH(Tabla7[[#This Row],[DISPO]]) &gt; 6,"2 Q","1 Q"),"-",YEAR(Tabla7[[#This Row],[DISPO]]))</f>
        <v>2 Q-2022</v>
      </c>
      <c r="I6" s="11">
        <f t="shared" ref="I6:I47" ca="1" si="0">G6 - TODAY()</f>
        <v>-131</v>
      </c>
      <c r="J6" s="8" t="str">
        <f ca="1">IF(Tabla7[[#This Row],[SEM]] &gt; 0,"Vigente",IF(Tabla7[[#This Row],[SEM]] &lt; -30000,"Sin presentar","Vencido"))</f>
        <v>Vencido</v>
      </c>
      <c r="K6" s="1" t="str">
        <f>CONCATENATE(Tabla7[[#This Row],[CÓDIGO]]," - ",Tabla7[[#This Row],[ASIGNATURA]])</f>
        <v>6002 - Arquitectura de computadoras I</v>
      </c>
    </row>
    <row r="7" spans="1:11" ht="16.8" customHeight="1" x14ac:dyDescent="0.4">
      <c r="A7" s="8">
        <v>6003</v>
      </c>
      <c r="B7" s="7" t="s">
        <v>2</v>
      </c>
      <c r="C7" s="8">
        <v>1</v>
      </c>
      <c r="D7" s="7" t="s">
        <v>141</v>
      </c>
      <c r="E7" s="30" t="s">
        <v>163</v>
      </c>
      <c r="F7" s="9">
        <f>VLOOKUP(A7,DEPIT!A6:J45,7,0)</f>
        <v>44165</v>
      </c>
      <c r="G7" s="26">
        <f>F7+(365*2)</f>
        <v>44895</v>
      </c>
      <c r="H7" s="24" t="str">
        <f>CONCATENATE( IF(MONTH(Tabla7[[#This Row],[DISPO]]) &gt; 6,"2 Q","1 Q"),"-",YEAR(Tabla7[[#This Row],[DISPO]]))</f>
        <v>2 Q-2022</v>
      </c>
      <c r="I7" s="11">
        <f t="shared" ca="1" si="0"/>
        <v>-131</v>
      </c>
      <c r="J7" s="8" t="str">
        <f ca="1">IF(Tabla7[[#This Row],[SEM]] &gt; 0,"Vigente",IF(Tabla7[[#This Row],[SEM]] &lt; -30000,"Sin presentar","Vencido"))</f>
        <v>Vencido</v>
      </c>
      <c r="K7" s="1" t="str">
        <f>CONCATENATE(Tabla7[[#This Row],[CÓDIGO]]," - ",Tabla7[[#This Row],[ASIGNATURA]])</f>
        <v>6003 - Introducción a la Programación</v>
      </c>
    </row>
    <row r="8" spans="1:11" ht="16.8" customHeight="1" x14ac:dyDescent="0.4">
      <c r="A8" s="8">
        <v>6004</v>
      </c>
      <c r="B8" s="7" t="s">
        <v>3</v>
      </c>
      <c r="C8" s="8">
        <v>1</v>
      </c>
      <c r="D8" s="7" t="s">
        <v>132</v>
      </c>
      <c r="E8" s="30" t="s">
        <v>161</v>
      </c>
      <c r="F8" s="9">
        <f>VLOOKUP(A8,DEPIT!A7:J46,7,0)</f>
        <v>0</v>
      </c>
      <c r="G8" s="26">
        <f>F8+(365*2)</f>
        <v>730</v>
      </c>
      <c r="H8" s="24" t="str">
        <f>CONCATENATE( IF(MONTH(Tabla7[[#This Row],[DISPO]]) &gt; 6,"2 Q","1 Q"),"-",YEAR(Tabla7[[#This Row],[DISPO]]))</f>
        <v>2 Q-1901</v>
      </c>
      <c r="I8" s="11">
        <f t="shared" ca="1" si="0"/>
        <v>-44296</v>
      </c>
      <c r="J8" s="8" t="str">
        <f ca="1">IF(Tabla7[[#This Row],[SEM]] &gt; 0,"Vigente",IF(Tabla7[[#This Row],[SEM]] &lt; -30000,"Sin presentar","Vencido"))</f>
        <v>Sin presentar</v>
      </c>
      <c r="K8" s="1" t="str">
        <f>CONCATENATE(Tabla7[[#This Row],[CÓDIGO]]," - ",Tabla7[[#This Row],[ASIGNATURA]])</f>
        <v>6004 - Estructuras Discretas</v>
      </c>
    </row>
    <row r="9" spans="1:11" ht="16.8" customHeight="1" x14ac:dyDescent="0.4">
      <c r="A9" s="8">
        <v>6005</v>
      </c>
      <c r="B9" s="7" t="s">
        <v>4</v>
      </c>
      <c r="C9" s="8">
        <v>1</v>
      </c>
      <c r="D9" s="7" t="s">
        <v>142</v>
      </c>
      <c r="E9" s="30" t="s">
        <v>159</v>
      </c>
      <c r="F9" s="9">
        <f>VLOOKUP(A9,DEPIT!A8:J47,7,0)</f>
        <v>44165</v>
      </c>
      <c r="G9" s="26">
        <f t="shared" ref="G9:G47" si="1">F9+(365*2)</f>
        <v>44895</v>
      </c>
      <c r="H9" s="24" t="str">
        <f>CONCATENATE( IF(MONTH(Tabla7[[#This Row],[DISPO]]) &gt; 6,"2 Q","1 Q"),"-",YEAR(Tabla7[[#This Row],[DISPO]]))</f>
        <v>2 Q-2022</v>
      </c>
      <c r="I9" s="11">
        <f t="shared" ca="1" si="0"/>
        <v>-131</v>
      </c>
      <c r="J9" s="8" t="str">
        <f ca="1">IF(Tabla7[[#This Row],[SEM]] &gt; 0,"Vigente",IF(Tabla7[[#This Row],[SEM]] &lt; -30000,"Sin presentar","Vencido"))</f>
        <v>Vencido</v>
      </c>
      <c r="K9" s="1" t="str">
        <f>CONCATENATE(Tabla7[[#This Row],[CÓDIGO]]," - ",Tabla7[[#This Row],[ASIGNATURA]])</f>
        <v>6005 - Ciencia, Tecnología y Sociedad</v>
      </c>
    </row>
    <row r="10" spans="1:11" ht="16.8" customHeight="1" x14ac:dyDescent="0.4">
      <c r="A10" s="8">
        <v>6006</v>
      </c>
      <c r="B10" s="7" t="s">
        <v>5</v>
      </c>
      <c r="C10" s="8">
        <v>1</v>
      </c>
      <c r="D10" s="7" t="s">
        <v>131</v>
      </c>
      <c r="E10" s="30" t="s">
        <v>170</v>
      </c>
      <c r="F10" s="9">
        <f>VLOOKUP(A10,DEPIT!A8:J49,7,0)</f>
        <v>44512</v>
      </c>
      <c r="G10" s="26">
        <f t="shared" si="1"/>
        <v>45242</v>
      </c>
      <c r="H10" s="24" t="str">
        <f>CONCATENATE( IF(MONTH(Tabla7[[#This Row],[DISPO]]) &gt; 6,"2 Q","1 Q"),"-",YEAR(Tabla7[[#This Row],[DISPO]]))</f>
        <v>2 Q-2023</v>
      </c>
      <c r="I10" s="11">
        <f t="shared" ca="1" si="0"/>
        <v>216</v>
      </c>
      <c r="J10" s="8" t="str">
        <f ca="1">IF(Tabla7[[#This Row],[SEM]] &gt; 0,"Vigente",IF(Tabla7[[#This Row],[SEM]] &lt; -30000,"Sin presentar","Vencido"))</f>
        <v>Vigente</v>
      </c>
      <c r="K10" s="1" t="str">
        <f>CONCATENATE(Tabla7[[#This Row],[CÓDIGO]]," - ",Tabla7[[#This Row],[ASIGNATURA]])</f>
        <v>6006 - Análisis matemático II</v>
      </c>
    </row>
    <row r="11" spans="1:11" ht="16.8" customHeight="1" x14ac:dyDescent="0.4">
      <c r="A11" s="8">
        <v>6007</v>
      </c>
      <c r="B11" s="7" t="s">
        <v>6</v>
      </c>
      <c r="C11" s="8">
        <v>1</v>
      </c>
      <c r="D11" s="7" t="s">
        <v>131</v>
      </c>
      <c r="E11" s="30" t="s">
        <v>170</v>
      </c>
      <c r="F11" s="9">
        <f>VLOOKUP(A11,DEPIT!A8:J50,7,0)</f>
        <v>44512</v>
      </c>
      <c r="G11" s="26">
        <f t="shared" si="1"/>
        <v>45242</v>
      </c>
      <c r="H11" s="24" t="str">
        <f>CONCATENATE( IF(MONTH(Tabla7[[#This Row],[DISPO]]) &gt; 6,"2 Q","1 Q"),"-",YEAR(Tabla7[[#This Row],[DISPO]]))</f>
        <v>2 Q-2023</v>
      </c>
      <c r="I11" s="11">
        <f ca="1">G11 - TODAY()</f>
        <v>216</v>
      </c>
      <c r="J11" s="8" t="str">
        <f ca="1">IF(Tabla7[[#This Row],[SEM]] &gt; 0,"Vigente",IF(Tabla7[[#This Row],[SEM]] &lt; -30000,"Sin presentar","Vencido"))</f>
        <v>Vigente</v>
      </c>
      <c r="K11" s="1" t="str">
        <f>CONCATENATE(Tabla7[[#This Row],[CÓDIGO]]," - ",Tabla7[[#This Row],[ASIGNATURA]])</f>
        <v>6007 - Álgebra y Geometría Analítica</v>
      </c>
    </row>
    <row r="12" spans="1:11" ht="16.8" customHeight="1" x14ac:dyDescent="0.4">
      <c r="A12" s="8">
        <v>6008</v>
      </c>
      <c r="B12" s="7" t="s">
        <v>7</v>
      </c>
      <c r="C12" s="8">
        <v>1</v>
      </c>
      <c r="D12" s="7" t="s">
        <v>141</v>
      </c>
      <c r="E12" s="30" t="s">
        <v>163</v>
      </c>
      <c r="F12" s="9">
        <f>VLOOKUP(A12,DEPIT!A9:J51,7,0)</f>
        <v>44512</v>
      </c>
      <c r="G12" s="26">
        <f t="shared" si="1"/>
        <v>45242</v>
      </c>
      <c r="H12" s="24" t="str">
        <f>CONCATENATE( IF(MONTH(Tabla7[[#This Row],[DISPO]]) &gt; 6,"2 Q","1 Q"),"-",YEAR(Tabla7[[#This Row],[DISPO]]))</f>
        <v>2 Q-2023</v>
      </c>
      <c r="I12" s="11">
        <f t="shared" ca="1" si="0"/>
        <v>216</v>
      </c>
      <c r="J12" s="8" t="str">
        <f ca="1">IF(Tabla7[[#This Row],[SEM]] &gt; 0,"Vigente",IF(Tabla7[[#This Row],[SEM]] &lt; -30000,"Sin presentar","Vencido"))</f>
        <v>Vigente</v>
      </c>
      <c r="K12" s="1" t="str">
        <f>CONCATENATE(Tabla7[[#This Row],[CÓDIGO]]," - ",Tabla7[[#This Row],[ASIGNATURA]])</f>
        <v>6008 - Algoritmo y Programación</v>
      </c>
    </row>
    <row r="13" spans="1:11" ht="16.8" customHeight="1" x14ac:dyDescent="0.4">
      <c r="A13" s="8">
        <v>6009</v>
      </c>
      <c r="B13" s="7" t="s">
        <v>8</v>
      </c>
      <c r="C13" s="8">
        <v>1</v>
      </c>
      <c r="D13" s="7" t="s">
        <v>142</v>
      </c>
      <c r="E13" s="30" t="s">
        <v>159</v>
      </c>
      <c r="F13" s="9">
        <f>VLOOKUP(A13,DEPIT!A10:J52,7,0)</f>
        <v>44165</v>
      </c>
      <c r="G13" s="26">
        <f t="shared" si="1"/>
        <v>44895</v>
      </c>
      <c r="H13" s="24" t="str">
        <f>CONCATENATE( IF(MONTH(Tabla7[[#This Row],[DISPO]]) &gt; 6,"2 Q","1 Q"),"-",YEAR(Tabla7[[#This Row],[DISPO]]))</f>
        <v>2 Q-2022</v>
      </c>
      <c r="I13" s="11">
        <f t="shared" ca="1" si="0"/>
        <v>-131</v>
      </c>
      <c r="J13" s="8" t="str">
        <f ca="1">IF(Tabla7[[#This Row],[SEM]] &gt; 0,"Vigente",IF(Tabla7[[#This Row],[SEM]] &lt; -30000,"Sin presentar","Vencido"))</f>
        <v>Vencido</v>
      </c>
      <c r="K13" s="1" t="str">
        <f>CONCATENATE(Tabla7[[#This Row],[CÓDIGO]]," - ",Tabla7[[#This Row],[ASIGNATURA]])</f>
        <v>6009 - Arquitectura de Computadoras II</v>
      </c>
    </row>
    <row r="14" spans="1:11" ht="16.8" customHeight="1" x14ac:dyDescent="0.4">
      <c r="A14" s="8">
        <v>6010</v>
      </c>
      <c r="B14" s="7" t="s">
        <v>9</v>
      </c>
      <c r="C14" s="8">
        <v>1</v>
      </c>
      <c r="D14" s="7" t="s">
        <v>140</v>
      </c>
      <c r="E14" s="30" t="s">
        <v>162</v>
      </c>
      <c r="F14" s="9">
        <f>VLOOKUP(A14,DEPIT!A11:J53,7,0)</f>
        <v>44512</v>
      </c>
      <c r="G14" s="26">
        <f t="shared" si="1"/>
        <v>45242</v>
      </c>
      <c r="H14" s="24" t="str">
        <f>CONCATENATE( IF(MONTH(Tabla7[[#This Row],[DISPO]]) &gt; 6,"2 Q","1 Q"),"-",YEAR(Tabla7[[#This Row],[DISPO]]))</f>
        <v>2 Q-2023</v>
      </c>
      <c r="I14" s="11">
        <f t="shared" ca="1" si="0"/>
        <v>216</v>
      </c>
      <c r="J14" s="8" t="str">
        <f ca="1">IF(Tabla7[[#This Row],[SEM]] &gt; 0,"Vigente",IF(Tabla7[[#This Row],[SEM]] &lt; -30000,"Sin presentar","Vencido"))</f>
        <v>Vigente</v>
      </c>
      <c r="K14" s="1" t="str">
        <f>CONCATENATE(Tabla7[[#This Row],[CÓDIGO]]," - ",Tabla7[[#This Row],[ASIGNATURA]])</f>
        <v>6010 - Inglés I</v>
      </c>
    </row>
    <row r="15" spans="1:11" ht="16.8" customHeight="1" x14ac:dyDescent="0.4">
      <c r="A15" s="8">
        <v>6011</v>
      </c>
      <c r="B15" s="7" t="s">
        <v>10</v>
      </c>
      <c r="C15" s="8">
        <v>2</v>
      </c>
      <c r="D15" s="7" t="s">
        <v>142</v>
      </c>
      <c r="E15" s="30" t="s">
        <v>159</v>
      </c>
      <c r="F15" s="9">
        <f>VLOOKUP(A15,DEPIT!A12:J54,7,0)</f>
        <v>44165</v>
      </c>
      <c r="G15" s="26">
        <f t="shared" si="1"/>
        <v>44895</v>
      </c>
      <c r="H15" s="24" t="str">
        <f>CONCATENATE( IF(MONTH(Tabla7[[#This Row],[DISPO]]) &gt; 6,"2 Q","1 Q"),"-",YEAR(Tabla7[[#This Row],[DISPO]]))</f>
        <v>2 Q-2022</v>
      </c>
      <c r="I15" s="11">
        <f t="shared" ca="1" si="0"/>
        <v>-131</v>
      </c>
      <c r="J15" s="8" t="str">
        <f ca="1">IF(Tabla7[[#This Row],[SEM]] &gt; 0,"Vigente",IF(Tabla7[[#This Row],[SEM]] &lt; -30000,"Sin presentar","Vencido"))</f>
        <v>Vencido</v>
      </c>
      <c r="K15" s="1" t="str">
        <f>CONCATENATE(Tabla7[[#This Row],[CÓDIGO]]," - ",Tabla7[[#This Row],[ASIGNATURA]])</f>
        <v>6011 - Sistemas Operativos I</v>
      </c>
    </row>
    <row r="16" spans="1:11" ht="16.8" customHeight="1" x14ac:dyDescent="0.4">
      <c r="A16" s="8">
        <v>6012</v>
      </c>
      <c r="B16" s="7" t="s">
        <v>11</v>
      </c>
      <c r="C16" s="8">
        <v>2</v>
      </c>
      <c r="D16" s="7"/>
      <c r="E16" s="7"/>
      <c r="F16" s="9">
        <f>VLOOKUP(A16,DEPIT!A13:J55,7,0)</f>
        <v>0</v>
      </c>
      <c r="G16" s="26">
        <f t="shared" si="1"/>
        <v>730</v>
      </c>
      <c r="H16" s="24" t="str">
        <f>CONCATENATE( IF(MONTH(Tabla7[[#This Row],[DISPO]]) &gt; 6,"2 Q","1 Q"),"-",YEAR(Tabla7[[#This Row],[DISPO]]))</f>
        <v>2 Q-1901</v>
      </c>
      <c r="I16" s="11">
        <f t="shared" ca="1" si="0"/>
        <v>-44296</v>
      </c>
      <c r="J16" s="8" t="str">
        <f ca="1">IF(Tabla7[[#This Row],[SEM]] &gt; 0,"Vigente",IF(Tabla7[[#This Row],[SEM]] &lt; -30000,"Sin presentar","Vencido"))</f>
        <v>Sin presentar</v>
      </c>
      <c r="K16" s="1" t="str">
        <f>CONCATENATE(Tabla7[[#This Row],[CÓDIGO]]," - ",Tabla7[[#This Row],[ASIGNATURA]])</f>
        <v>6012 - Economía General</v>
      </c>
    </row>
    <row r="17" spans="1:11" ht="16.8" customHeight="1" x14ac:dyDescent="0.4">
      <c r="A17" s="8">
        <v>6013</v>
      </c>
      <c r="B17" s="7" t="s">
        <v>12</v>
      </c>
      <c r="C17" s="8">
        <v>2</v>
      </c>
      <c r="D17" s="7" t="s">
        <v>140</v>
      </c>
      <c r="E17" s="30" t="s">
        <v>162</v>
      </c>
      <c r="F17" s="9">
        <f>VLOOKUP(A17,DEPIT!A14:J56,7,0)</f>
        <v>44165</v>
      </c>
      <c r="G17" s="26">
        <f t="shared" si="1"/>
        <v>44895</v>
      </c>
      <c r="H17" s="24" t="str">
        <f>CONCATENATE( IF(MONTH(Tabla7[[#This Row],[DISPO]]) &gt; 6,"2 Q","1 Q"),"-",YEAR(Tabla7[[#This Row],[DISPO]]))</f>
        <v>2 Q-2022</v>
      </c>
      <c r="I17" s="11">
        <f t="shared" ca="1" si="0"/>
        <v>-131</v>
      </c>
      <c r="J17" s="8" t="str">
        <f ca="1">IF(Tabla7[[#This Row],[SEM]] &gt; 0,"Vigente",IF(Tabla7[[#This Row],[SEM]] &lt; -30000,"Sin presentar","Vencido"))</f>
        <v>Vencido</v>
      </c>
      <c r="K17" s="1" t="str">
        <f>CONCATENATE(Tabla7[[#This Row],[CÓDIGO]]," - ",Tabla7[[#This Row],[ASIGNATURA]])</f>
        <v>6013 - Inglés II</v>
      </c>
    </row>
    <row r="18" spans="1:11" ht="16.8" customHeight="1" x14ac:dyDescent="0.4">
      <c r="A18" s="8">
        <v>6014</v>
      </c>
      <c r="B18" s="7" t="s">
        <v>13</v>
      </c>
      <c r="C18" s="8">
        <v>2</v>
      </c>
      <c r="D18" s="7" t="s">
        <v>145</v>
      </c>
      <c r="E18" s="30" t="s">
        <v>168</v>
      </c>
      <c r="F18" s="9">
        <f>VLOOKUP(A18,DEPIT!A15:J57,7,0)</f>
        <v>0</v>
      </c>
      <c r="G18" s="26">
        <f t="shared" si="1"/>
        <v>730</v>
      </c>
      <c r="H18" s="24" t="str">
        <f>CONCATENATE( IF(MONTH(Tabla7[[#This Row],[DISPO]]) &gt; 6,"2 Q","1 Q"),"-",YEAR(Tabla7[[#This Row],[DISPO]]))</f>
        <v>2 Q-1901</v>
      </c>
      <c r="I18" s="11">
        <f t="shared" ca="1" si="0"/>
        <v>-44296</v>
      </c>
      <c r="J18" s="8" t="str">
        <f ca="1">IF(Tabla7[[#This Row],[SEM]] &gt; 0,"Vigente",IF(Tabla7[[#This Row],[SEM]] &lt; -30000,"Sin presentar","Vencido"))</f>
        <v>Sin presentar</v>
      </c>
      <c r="K18" s="1" t="str">
        <f>CONCATENATE(Tabla7[[#This Row],[CÓDIGO]]," - ",Tabla7[[#This Row],[ASIGNATURA]])</f>
        <v>6014 - Ingeniería de Software I</v>
      </c>
    </row>
    <row r="19" spans="1:11" ht="16.8" customHeight="1" x14ac:dyDescent="0.4">
      <c r="A19" s="8">
        <v>6015</v>
      </c>
      <c r="B19" s="7" t="s">
        <v>14</v>
      </c>
      <c r="C19" s="8">
        <v>2</v>
      </c>
      <c r="D19" s="7" t="s">
        <v>139</v>
      </c>
      <c r="E19" s="30" t="s">
        <v>160</v>
      </c>
      <c r="F19" s="9">
        <f>VLOOKUP(A19,DEPIT!A16:J58,7,0)</f>
        <v>0</v>
      </c>
      <c r="G19" s="26">
        <f t="shared" si="1"/>
        <v>730</v>
      </c>
      <c r="H19" s="24" t="str">
        <f>CONCATENATE( IF(MONTH(Tabla7[[#This Row],[DISPO]]) &gt; 6,"2 Q","1 Q"),"-",YEAR(Tabla7[[#This Row],[DISPO]]))</f>
        <v>2 Q-1901</v>
      </c>
      <c r="I19" s="11">
        <f t="shared" ca="1" si="0"/>
        <v>-44296</v>
      </c>
      <c r="J19" s="8" t="str">
        <f ca="1">IF(Tabla7[[#This Row],[SEM]] &gt; 0,"Vigente",IF(Tabla7[[#This Row],[SEM]] &lt; -30000,"Sin presentar","Vencido"))</f>
        <v>Sin presentar</v>
      </c>
      <c r="K19" s="1" t="str">
        <f>CONCATENATE(Tabla7[[#This Row],[CÓDIGO]]," - ",Tabla7[[#This Row],[ASIGNATURA]])</f>
        <v>6015 - Paradigmas de Programación</v>
      </c>
    </row>
    <row r="20" spans="1:11" ht="16.8" customHeight="1" x14ac:dyDescent="0.4">
      <c r="A20" s="8">
        <v>6016</v>
      </c>
      <c r="B20" s="7" t="s">
        <v>15</v>
      </c>
      <c r="C20" s="8">
        <v>2</v>
      </c>
      <c r="D20" s="7" t="s">
        <v>136</v>
      </c>
      <c r="E20" s="30" t="s">
        <v>171</v>
      </c>
      <c r="F20" s="9">
        <f>VLOOKUP(A20,DEPIT!A17:J59,7,0)</f>
        <v>44705</v>
      </c>
      <c r="G20" s="26">
        <f t="shared" si="1"/>
        <v>45435</v>
      </c>
      <c r="H20" s="24" t="str">
        <f>CONCATENATE( IF(MONTH(Tabla7[[#This Row],[DISPO]]) &gt; 6,"2 Q","1 Q"),"-",YEAR(Tabla7[[#This Row],[DISPO]]))</f>
        <v>1 Q-2024</v>
      </c>
      <c r="I20" s="11">
        <f t="shared" ca="1" si="0"/>
        <v>409</v>
      </c>
      <c r="J20" s="8" t="str">
        <f ca="1">IF(Tabla7[[#This Row],[SEM]] &gt; 0,"Vigente",IF(Tabla7[[#This Row],[SEM]] &lt; -30000,"Sin presentar","Vencido"))</f>
        <v>Vigente</v>
      </c>
      <c r="K20" s="1" t="str">
        <f>CONCATENATE(Tabla7[[#This Row],[CÓDIGO]]," - ",Tabla7[[#This Row],[ASIGNATURA]])</f>
        <v>6016 - Sistemas Operativos II</v>
      </c>
    </row>
    <row r="21" spans="1:11" ht="16.8" customHeight="1" x14ac:dyDescent="0.4">
      <c r="A21" s="8">
        <v>6017</v>
      </c>
      <c r="B21" s="7" t="s">
        <v>16</v>
      </c>
      <c r="C21" s="8">
        <v>2</v>
      </c>
      <c r="D21" s="7" t="s">
        <v>139</v>
      </c>
      <c r="E21" s="30" t="s">
        <v>160</v>
      </c>
      <c r="F21" s="9">
        <f>VLOOKUP(A21,DEPIT!A18:J60,7,0)</f>
        <v>0</v>
      </c>
      <c r="G21" s="26">
        <f t="shared" si="1"/>
        <v>730</v>
      </c>
      <c r="H21" s="24" t="str">
        <f>CONCATENATE( IF(MONTH(Tabla7[[#This Row],[DISPO]]) &gt; 6,"2 Q","1 Q"),"-",YEAR(Tabla7[[#This Row],[DISPO]]))</f>
        <v>2 Q-1901</v>
      </c>
      <c r="I21" s="11">
        <f t="shared" ca="1" si="0"/>
        <v>-44296</v>
      </c>
      <c r="J21" s="8" t="str">
        <f ca="1">IF(Tabla7[[#This Row],[SEM]] &gt; 0,"Vigente",IF(Tabla7[[#This Row],[SEM]] &lt; -30000,"Sin presentar","Vencido"))</f>
        <v>Sin presentar</v>
      </c>
      <c r="K21" s="1" t="str">
        <f>CONCATENATE(Tabla7[[#This Row],[CÓDIGO]]," - ",Tabla7[[#This Row],[ASIGNATURA]])</f>
        <v>6017 - Laboratorio de Programación y Lenguajes</v>
      </c>
    </row>
    <row r="22" spans="1:11" ht="16.8" customHeight="1" x14ac:dyDescent="0.4">
      <c r="A22" s="8">
        <v>6018</v>
      </c>
      <c r="B22" s="7" t="s">
        <v>17</v>
      </c>
      <c r="C22" s="8">
        <v>2</v>
      </c>
      <c r="D22" s="7" t="s">
        <v>143</v>
      </c>
      <c r="E22" s="30" t="s">
        <v>164</v>
      </c>
      <c r="F22" s="9">
        <f>VLOOKUP(A22,DEPIT!A19:J61,7,0)</f>
        <v>0</v>
      </c>
      <c r="G22" s="26">
        <f t="shared" si="1"/>
        <v>730</v>
      </c>
      <c r="H22" s="24" t="str">
        <f>CONCATENATE( IF(MONTH(Tabla7[[#This Row],[DISPO]]) &gt; 6,"2 Q","1 Q"),"-",YEAR(Tabla7[[#This Row],[DISPO]]))</f>
        <v>2 Q-1901</v>
      </c>
      <c r="I22" s="11">
        <f t="shared" ca="1" si="0"/>
        <v>-44296</v>
      </c>
      <c r="J22" s="8" t="str">
        <f ca="1">IF(Tabla7[[#This Row],[SEM]] &gt; 0,"Vigente",IF(Tabla7[[#This Row],[SEM]] &lt; -30000,"Sin presentar","Vencido"))</f>
        <v>Sin presentar</v>
      </c>
      <c r="K22" s="1" t="str">
        <f>CONCATENATE(Tabla7[[#This Row],[CÓDIGO]]," - ",Tabla7[[#This Row],[ASIGNATURA]])</f>
        <v>6018 - Programación Orientada a Objetos</v>
      </c>
    </row>
    <row r="23" spans="1:11" ht="16.8" customHeight="1" x14ac:dyDescent="0.4">
      <c r="A23" s="8">
        <v>6019</v>
      </c>
      <c r="B23" s="7" t="s">
        <v>18</v>
      </c>
      <c r="C23" s="8">
        <v>2</v>
      </c>
      <c r="D23" s="7" t="s">
        <v>144</v>
      </c>
      <c r="E23" s="30" t="s">
        <v>165</v>
      </c>
      <c r="F23" s="9">
        <f>VLOOKUP(A23,DEPIT!A20:J62,7,0)</f>
        <v>44697</v>
      </c>
      <c r="G23" s="26">
        <f t="shared" si="1"/>
        <v>45427</v>
      </c>
      <c r="H23" s="24" t="str">
        <f>CONCATENATE( IF(MONTH(Tabla7[[#This Row],[DISPO]]) &gt; 6,"2 Q","1 Q"),"-",YEAR(Tabla7[[#This Row],[DISPO]]))</f>
        <v>1 Q-2024</v>
      </c>
      <c r="I23" s="11">
        <f t="shared" ca="1" si="0"/>
        <v>401</v>
      </c>
      <c r="J23" s="8" t="str">
        <f ca="1">IF(Tabla7[[#This Row],[SEM]] &gt; 0,"Vigente",IF(Tabla7[[#This Row],[SEM]] &lt; -30000,"Sin presentar","Vencido"))</f>
        <v>Vigente</v>
      </c>
      <c r="K23" s="1" t="str">
        <f>CONCATENATE(Tabla7[[#This Row],[CÓDIGO]]," - ",Tabla7[[#This Row],[ASIGNATURA]])</f>
        <v>6019 - Base de datos I</v>
      </c>
    </row>
    <row r="24" spans="1:11" ht="16.8" customHeight="1" x14ac:dyDescent="0.4">
      <c r="A24" s="8">
        <v>6020</v>
      </c>
      <c r="B24" s="7" t="s">
        <v>19</v>
      </c>
      <c r="C24" s="8">
        <v>2</v>
      </c>
      <c r="D24" s="7"/>
      <c r="E24" s="7"/>
      <c r="F24" s="9">
        <f>VLOOKUP(A24,DEPIT!A21:J63,7,0)</f>
        <v>0</v>
      </c>
      <c r="G24" s="26">
        <f t="shared" si="1"/>
        <v>730</v>
      </c>
      <c r="H24" s="24" t="str">
        <f>CONCATENATE( IF(MONTH(Tabla7[[#This Row],[DISPO]]) &gt; 6,"2 Q","1 Q"),"-",YEAR(Tabla7[[#This Row],[DISPO]]))</f>
        <v>2 Q-1901</v>
      </c>
      <c r="I24" s="11">
        <f t="shared" ca="1" si="0"/>
        <v>-44296</v>
      </c>
      <c r="J24" s="8" t="str">
        <f ca="1">IF(Tabla7[[#This Row],[SEM]] &gt; 0,"Vigente",IF(Tabla7[[#This Row],[SEM]] &lt; -30000,"Sin presentar","Vencido"))</f>
        <v>Sin presentar</v>
      </c>
      <c r="K24" s="1" t="str">
        <f>CONCATENATE(Tabla7[[#This Row],[CÓDIGO]]," - ",Tabla7[[#This Row],[ASIGNATURA]])</f>
        <v>6020 - Administración I</v>
      </c>
    </row>
    <row r="25" spans="1:11" ht="16.8" customHeight="1" x14ac:dyDescent="0.4">
      <c r="A25" s="8">
        <v>6021</v>
      </c>
      <c r="B25" s="7" t="s">
        <v>20</v>
      </c>
      <c r="C25" s="8">
        <v>3</v>
      </c>
      <c r="D25" s="7"/>
      <c r="E25" s="7"/>
      <c r="F25" s="9">
        <f>VLOOKUP(A25,DEPIT!A22:J64,7,0)</f>
        <v>44512</v>
      </c>
      <c r="G25" s="26">
        <f t="shared" si="1"/>
        <v>45242</v>
      </c>
      <c r="H25" s="24" t="str">
        <f>CONCATENATE( IF(MONTH(Tabla7[[#This Row],[DISPO]]) &gt; 6,"2 Q","1 Q"),"-",YEAR(Tabla7[[#This Row],[DISPO]]))</f>
        <v>2 Q-2023</v>
      </c>
      <c r="I25" s="11">
        <f t="shared" ca="1" si="0"/>
        <v>216</v>
      </c>
      <c r="J25" s="8" t="str">
        <f ca="1">IF(Tabla7[[#This Row],[SEM]] &gt; 0,"Vigente",IF(Tabla7[[#This Row],[SEM]] &lt; -30000,"Sin presentar","Vencido"))</f>
        <v>Vigente</v>
      </c>
      <c r="K25" s="1" t="str">
        <f>CONCATENATE(Tabla7[[#This Row],[CÓDIGO]]," - ",Tabla7[[#This Row],[ASIGNATURA]])</f>
        <v>6021 - Probabilidad y Estadísticas</v>
      </c>
    </row>
    <row r="26" spans="1:11" ht="16.8" customHeight="1" x14ac:dyDescent="0.4">
      <c r="A26" s="8">
        <v>6022</v>
      </c>
      <c r="B26" s="7" t="s">
        <v>21</v>
      </c>
      <c r="C26" s="8">
        <v>3</v>
      </c>
      <c r="D26" s="7" t="s">
        <v>173</v>
      </c>
      <c r="E26" s="30" t="s">
        <v>172</v>
      </c>
      <c r="F26" s="9">
        <f>VLOOKUP(A26,DEPIT!A23:J65,7,0)</f>
        <v>44512</v>
      </c>
      <c r="G26" s="26">
        <f t="shared" si="1"/>
        <v>45242</v>
      </c>
      <c r="H26" s="24" t="str">
        <f>CONCATENATE( IF(MONTH(Tabla7[[#This Row],[DISPO]]) &gt; 6,"2 Q","1 Q"),"-",YEAR(Tabla7[[#This Row],[DISPO]]))</f>
        <v>2 Q-2023</v>
      </c>
      <c r="I26" s="11">
        <f t="shared" ca="1" si="0"/>
        <v>216</v>
      </c>
      <c r="J26" s="8" t="str">
        <f ca="1">IF(Tabla7[[#This Row],[SEM]] &gt; 0,"Vigente",IF(Tabla7[[#This Row],[SEM]] &lt; -30000,"Sin presentar","Vencido"))</f>
        <v>Vigente</v>
      </c>
      <c r="K26" s="1" t="str">
        <f>CONCATENATE(Tabla7[[#This Row],[CÓDIGO]]," - ",Tabla7[[#This Row],[ASIGNATURA]])</f>
        <v>6022 - Comunicaciones y redes</v>
      </c>
    </row>
    <row r="27" spans="1:11" ht="16.8" customHeight="1" x14ac:dyDescent="0.4">
      <c r="A27" s="8">
        <v>6023</v>
      </c>
      <c r="B27" s="7" t="s">
        <v>42</v>
      </c>
      <c r="C27" s="8">
        <v>3</v>
      </c>
      <c r="D27" s="7"/>
      <c r="E27" s="7"/>
      <c r="F27" s="9">
        <f>VLOOKUP(A27,DEPIT!A24:J66,7,0)</f>
        <v>44382</v>
      </c>
      <c r="G27" s="26">
        <f t="shared" si="1"/>
        <v>45112</v>
      </c>
      <c r="H27" s="24" t="str">
        <f>CONCATENATE( IF(MONTH(Tabla7[[#This Row],[DISPO]]) &gt; 6,"2 Q","1 Q"),"-",YEAR(Tabla7[[#This Row],[DISPO]]))</f>
        <v>2 Q-2023</v>
      </c>
      <c r="I27" s="11">
        <f t="shared" ca="1" si="0"/>
        <v>86</v>
      </c>
      <c r="J27" s="8" t="str">
        <f ca="1">IF(Tabla7[[#This Row],[SEM]] &gt; 0,"Vigente",IF(Tabla7[[#This Row],[SEM]] &lt; -30000,"Sin presentar","Vencido"))</f>
        <v>Vigente</v>
      </c>
      <c r="K27" s="1" t="str">
        <f>CONCATENATE(Tabla7[[#This Row],[CÓDIGO]]," - ",Tabla7[[#This Row],[ASIGNATURA]])</f>
        <v>6023 - Ingeniería de Software II</v>
      </c>
    </row>
    <row r="28" spans="1:11" ht="16.8" customHeight="1" x14ac:dyDescent="0.4">
      <c r="A28" s="8">
        <v>6024</v>
      </c>
      <c r="B28" s="7" t="s">
        <v>22</v>
      </c>
      <c r="C28" s="8">
        <v>3</v>
      </c>
      <c r="D28" s="7"/>
      <c r="E28" s="7"/>
      <c r="F28" s="9">
        <f>VLOOKUP(A28,DEPIT!A25:J67,7,0)</f>
        <v>0</v>
      </c>
      <c r="G28" s="26">
        <f t="shared" si="1"/>
        <v>730</v>
      </c>
      <c r="H28" s="24" t="str">
        <f>CONCATENATE( IF(MONTH(Tabla7[[#This Row],[DISPO]]) &gt; 6,"2 Q","1 Q"),"-",YEAR(Tabla7[[#This Row],[DISPO]]))</f>
        <v>2 Q-1901</v>
      </c>
      <c r="I28" s="11">
        <f t="shared" ca="1" si="0"/>
        <v>-44296</v>
      </c>
      <c r="J28" s="8" t="str">
        <f ca="1">IF(Tabla7[[#This Row],[SEM]] &gt; 0,"Vigente",IF(Tabla7[[#This Row],[SEM]] &lt; -30000,"Sin presentar","Vencido"))</f>
        <v>Sin presentar</v>
      </c>
      <c r="K28" s="1" t="str">
        <f>CONCATENATE(Tabla7[[#This Row],[CÓDIGO]]," - ",Tabla7[[#This Row],[ASIGNATURA]])</f>
        <v>6024 - Administración II</v>
      </c>
    </row>
    <row r="29" spans="1:11" ht="16.8" customHeight="1" x14ac:dyDescent="0.4">
      <c r="A29" s="8">
        <v>6025</v>
      </c>
      <c r="B29" s="7" t="s">
        <v>23</v>
      </c>
      <c r="C29" s="8">
        <v>3</v>
      </c>
      <c r="D29" s="7" t="s">
        <v>130</v>
      </c>
      <c r="E29" s="30" t="s">
        <v>166</v>
      </c>
      <c r="F29" s="9">
        <f>VLOOKUP(A29,DEPIT!A26:J68,7,0)</f>
        <v>44512</v>
      </c>
      <c r="G29" s="26">
        <f t="shared" si="1"/>
        <v>45242</v>
      </c>
      <c r="H29" s="24" t="str">
        <f>CONCATENATE( IF(MONTH(Tabla7[[#This Row],[DISPO]]) &gt; 6,"2 Q","1 Q"),"-",YEAR(Tabla7[[#This Row],[DISPO]]))</f>
        <v>2 Q-2023</v>
      </c>
      <c r="I29" s="11">
        <f t="shared" ca="1" si="0"/>
        <v>216</v>
      </c>
      <c r="J29" s="8" t="str">
        <f ca="1">IF(Tabla7[[#This Row],[SEM]] &gt; 0,"Vigente",IF(Tabla7[[#This Row],[SEM]] &lt; -30000,"Sin presentar","Vencido"))</f>
        <v>Vigente</v>
      </c>
      <c r="K29" s="1" t="str">
        <f>CONCATENATE(Tabla7[[#This Row],[CÓDIGO]]," - ",Tabla7[[#This Row],[ASIGNATURA]])</f>
        <v>6025 - Laboratorio de software</v>
      </c>
    </row>
    <row r="30" spans="1:11" ht="16.8" customHeight="1" x14ac:dyDescent="0.4">
      <c r="A30" s="8">
        <v>6026</v>
      </c>
      <c r="B30" s="7" t="s">
        <v>24</v>
      </c>
      <c r="C30" s="8">
        <v>3</v>
      </c>
      <c r="D30" s="7" t="s">
        <v>135</v>
      </c>
      <c r="E30" s="30" t="s">
        <v>169</v>
      </c>
      <c r="F30" s="9">
        <f>VLOOKUP(A30,DEPIT!A27:J69,7,0)</f>
        <v>0</v>
      </c>
      <c r="G30" s="26">
        <f t="shared" si="1"/>
        <v>730</v>
      </c>
      <c r="H30" s="24" t="str">
        <f>CONCATENATE( IF(MONTH(Tabla7[[#This Row],[DISPO]]) &gt; 6,"2 Q","1 Q"),"-",YEAR(Tabla7[[#This Row],[DISPO]]))</f>
        <v>2 Q-1901</v>
      </c>
      <c r="I30" s="11">
        <f t="shared" ca="1" si="0"/>
        <v>-44296</v>
      </c>
      <c r="J30" s="8" t="str">
        <f ca="1">IF(Tabla7[[#This Row],[SEM]] &gt; 0,"Vigente",IF(Tabla7[[#This Row],[SEM]] &lt; -30000,"Sin presentar","Vencido"))</f>
        <v>Sin presentar</v>
      </c>
      <c r="K30" s="1" t="str">
        <f>CONCATENATE(Tabla7[[#This Row],[CÓDIGO]]," - ",Tabla7[[#This Row],[ASIGNATURA]])</f>
        <v>6026 - Base de Datos II</v>
      </c>
    </row>
    <row r="31" spans="1:11" ht="16.8" customHeight="1" x14ac:dyDescent="0.4">
      <c r="A31" s="8">
        <v>6027</v>
      </c>
      <c r="B31" s="7" t="s">
        <v>25</v>
      </c>
      <c r="C31" s="8">
        <v>3</v>
      </c>
      <c r="D31" s="7"/>
      <c r="E31" s="7"/>
      <c r="F31" s="9">
        <f>VLOOKUP(A31,DEPIT!A28:J70,7,0)</f>
        <v>0</v>
      </c>
      <c r="G31" s="26">
        <f t="shared" si="1"/>
        <v>730</v>
      </c>
      <c r="H31" s="24" t="str">
        <f>CONCATENATE( IF(MONTH(Tabla7[[#This Row],[DISPO]]) &gt; 6,"2 Q","1 Q"),"-",YEAR(Tabla7[[#This Row],[DISPO]]))</f>
        <v>2 Q-1901</v>
      </c>
      <c r="I31" s="11">
        <f t="shared" ca="1" si="0"/>
        <v>-44296</v>
      </c>
      <c r="J31" s="8" t="str">
        <f ca="1">IF(Tabla7[[#This Row],[SEM]] &gt; 0,"Vigente",IF(Tabla7[[#This Row],[SEM]] &lt; -30000,"Sin presentar","Vencido"))</f>
        <v>Sin presentar</v>
      </c>
      <c r="K31" s="1" t="str">
        <f>CONCATENATE(Tabla7[[#This Row],[CÓDIGO]]," - ",Tabla7[[#This Row],[ASIGNATURA]])</f>
        <v>6027 - Contabilidad I</v>
      </c>
    </row>
    <row r="32" spans="1:11" ht="16.8" customHeight="1" x14ac:dyDescent="0.4">
      <c r="A32" s="8">
        <v>6028</v>
      </c>
      <c r="B32" s="7" t="s">
        <v>26</v>
      </c>
      <c r="C32" s="8">
        <v>3</v>
      </c>
      <c r="D32" s="7" t="s">
        <v>139</v>
      </c>
      <c r="E32" s="30" t="s">
        <v>160</v>
      </c>
      <c r="F32" s="9">
        <f>VLOOKUP(A32,DEPIT!A29:J71,7,0)</f>
        <v>0</v>
      </c>
      <c r="G32" s="26">
        <f t="shared" si="1"/>
        <v>730</v>
      </c>
      <c r="H32" s="24" t="str">
        <f>CONCATENATE( IF(MONTH(Tabla7[[#This Row],[DISPO]]) &gt; 6,"2 Q","1 Q"),"-",YEAR(Tabla7[[#This Row],[DISPO]]))</f>
        <v>2 Q-1901</v>
      </c>
      <c r="I32" s="11">
        <f t="shared" ca="1" si="0"/>
        <v>-44296</v>
      </c>
      <c r="J32" s="8" t="str">
        <f ca="1">IF(Tabla7[[#This Row],[SEM]] &gt; 0,"Vigente",IF(Tabla7[[#This Row],[SEM]] &lt; -30000,"Sin presentar","Vencido"))</f>
        <v>Sin presentar</v>
      </c>
      <c r="K32" s="1" t="str">
        <f>CONCATENATE(Tabla7[[#This Row],[CÓDIGO]]," - ",Tabla7[[#This Row],[ASIGNATURA]])</f>
        <v>6028 - Trabajo de Campo</v>
      </c>
    </row>
    <row r="33" spans="1:11" ht="16.8" customHeight="1" x14ac:dyDescent="0.4">
      <c r="A33" s="8">
        <v>6029</v>
      </c>
      <c r="B33" s="7" t="s">
        <v>27</v>
      </c>
      <c r="C33" s="8">
        <v>4</v>
      </c>
      <c r="D33" s="7"/>
      <c r="E33" s="7"/>
      <c r="F33" s="9">
        <f>VLOOKUP(A33,DEPIT!A30:J72,7,0)</f>
        <v>0</v>
      </c>
      <c r="G33" s="26">
        <f t="shared" si="1"/>
        <v>730</v>
      </c>
      <c r="H33" s="24" t="str">
        <f>CONCATENATE( IF(MONTH(Tabla7[[#This Row],[DISPO]]) &gt; 6,"2 Q","1 Q"),"-",YEAR(Tabla7[[#This Row],[DISPO]]))</f>
        <v>2 Q-1901</v>
      </c>
      <c r="I33" s="11">
        <f t="shared" ca="1" si="0"/>
        <v>-44296</v>
      </c>
      <c r="J33" s="8" t="str">
        <f ca="1">IF(Tabla7[[#This Row],[SEM]] &gt; 0,"Vigente",IF(Tabla7[[#This Row],[SEM]] &lt; -30000,"Sin presentar","Vencido"))</f>
        <v>Sin presentar</v>
      </c>
      <c r="K33" s="1" t="str">
        <f>CONCATENATE(Tabla7[[#This Row],[CÓDIGO]]," - ",Tabla7[[#This Row],[ASIGNATURA]])</f>
        <v>6029 - Investigación Operativa</v>
      </c>
    </row>
    <row r="34" spans="1:11" ht="16.8" customHeight="1" x14ac:dyDescent="0.4">
      <c r="A34" s="8">
        <v>6030</v>
      </c>
      <c r="B34" s="7" t="s">
        <v>137</v>
      </c>
      <c r="C34" s="8">
        <v>4</v>
      </c>
      <c r="D34" s="7" t="s">
        <v>175</v>
      </c>
      <c r="E34" s="30" t="s">
        <v>176</v>
      </c>
      <c r="F34" s="9">
        <f>VLOOKUP(A34,DEPIT!A31:J73,7,0)</f>
        <v>44512</v>
      </c>
      <c r="G34" s="26">
        <f t="shared" si="1"/>
        <v>45242</v>
      </c>
      <c r="H34" s="24" t="str">
        <f>CONCATENATE( IF(MONTH(Tabla7[[#This Row],[DISPO]]) &gt; 6,"2 Q","1 Q"),"-",YEAR(Tabla7[[#This Row],[DISPO]]))</f>
        <v>2 Q-2023</v>
      </c>
      <c r="I34" s="11">
        <f t="shared" ca="1" si="0"/>
        <v>216</v>
      </c>
      <c r="J34" s="8" t="str">
        <f ca="1">IF(Tabla7[[#This Row],[SEM]] &gt; 0,"Vigente",IF(Tabla7[[#This Row],[SEM]] &lt; -30000,"Sin presentar","Vencido"))</f>
        <v>Vigente</v>
      </c>
      <c r="K34" s="1" t="str">
        <f>CONCATENATE(Tabla7[[#This Row],[CÓDIGO]]," - ",Tabla7[[#This Row],[ASIGNATURA]])</f>
        <v>6030 - Arquitectura Web</v>
      </c>
    </row>
    <row r="35" spans="1:11" ht="16.8" customHeight="1" x14ac:dyDescent="0.4">
      <c r="A35" s="8">
        <v>6031</v>
      </c>
      <c r="B35" s="7" t="s">
        <v>28</v>
      </c>
      <c r="C35" s="8">
        <v>4</v>
      </c>
      <c r="D35" s="7" t="s">
        <v>178</v>
      </c>
      <c r="E35" s="30" t="s">
        <v>177</v>
      </c>
      <c r="F35" s="9">
        <f>VLOOKUP(A35,DEPIT!A32:J74,7,0)</f>
        <v>44130</v>
      </c>
      <c r="G35" s="26">
        <f t="shared" si="1"/>
        <v>44860</v>
      </c>
      <c r="H35" s="24" t="str">
        <f>CONCATENATE( IF(MONTH(Tabla7[[#This Row],[DISPO]]) &gt; 6,"2 Q","1 Q"),"-",YEAR(Tabla7[[#This Row],[DISPO]]))</f>
        <v>2 Q-2022</v>
      </c>
      <c r="I35" s="11">
        <f t="shared" ca="1" si="0"/>
        <v>-166</v>
      </c>
      <c r="J35" s="8" t="str">
        <f ca="1">IF(Tabla7[[#This Row],[SEM]] &gt; 0,"Vigente",IF(Tabla7[[#This Row],[SEM]] &lt; -30000,"Sin presentar","Vencido"))</f>
        <v>Vencido</v>
      </c>
      <c r="K35" s="1" t="str">
        <f>CONCATENATE(Tabla7[[#This Row],[CÓDIGO]]," - ",Tabla7[[#This Row],[ASIGNATURA]])</f>
        <v>6031 - Seguridad Informática</v>
      </c>
    </row>
    <row r="36" spans="1:11" ht="16.8" customHeight="1" x14ac:dyDescent="0.4">
      <c r="A36" s="8">
        <v>6032</v>
      </c>
      <c r="B36" s="7" t="s">
        <v>29</v>
      </c>
      <c r="C36" s="8">
        <v>4</v>
      </c>
      <c r="D36" s="7"/>
      <c r="E36" s="7"/>
      <c r="F36" s="9">
        <f>VLOOKUP(A36,DEPIT!A33:J75,7,0)</f>
        <v>0</v>
      </c>
      <c r="G36" s="26">
        <f t="shared" si="1"/>
        <v>730</v>
      </c>
      <c r="H36" s="24" t="str">
        <f>CONCATENATE( IF(MONTH(Tabla7[[#This Row],[DISPO]]) &gt; 6,"2 Q","1 Q"),"-",YEAR(Tabla7[[#This Row],[DISPO]]))</f>
        <v>2 Q-1901</v>
      </c>
      <c r="I36" s="11">
        <f t="shared" ca="1" si="0"/>
        <v>-44296</v>
      </c>
      <c r="J36" s="8" t="str">
        <f ca="1">IF(Tabla7[[#This Row],[SEM]] &gt; 0,"Vigente",IF(Tabla7[[#This Row],[SEM]] &lt; -30000,"Sin presentar","Vencido"))</f>
        <v>Sin presentar</v>
      </c>
      <c r="K36" s="1" t="str">
        <f>CONCATENATE(Tabla7[[#This Row],[CÓDIGO]]," - ",Tabla7[[#This Row],[ASIGNATURA]])</f>
        <v>6032 - Administración de Recursos Humanos</v>
      </c>
    </row>
    <row r="37" spans="1:11" ht="16.8" customHeight="1" x14ac:dyDescent="0.4">
      <c r="A37" s="8">
        <v>6033</v>
      </c>
      <c r="B37" s="7" t="s">
        <v>30</v>
      </c>
      <c r="C37" s="8">
        <v>4</v>
      </c>
      <c r="D37" s="7"/>
      <c r="E37" s="7"/>
      <c r="F37" s="9">
        <f>VLOOKUP(A37,DEPIT!A34:J76,7,0)</f>
        <v>0</v>
      </c>
      <c r="G37" s="26">
        <f t="shared" si="1"/>
        <v>730</v>
      </c>
      <c r="H37" s="24" t="str">
        <f>CONCATENATE( IF(MONTH(Tabla7[[#This Row],[DISPO]]) &gt; 6,"2 Q","1 Q"),"-",YEAR(Tabla7[[#This Row],[DISPO]]))</f>
        <v>2 Q-1901</v>
      </c>
      <c r="I37" s="11">
        <f t="shared" ca="1" si="0"/>
        <v>-44296</v>
      </c>
      <c r="J37" s="8" t="str">
        <f ca="1">IF(Tabla7[[#This Row],[SEM]] &gt; 0,"Vigente",IF(Tabla7[[#This Row],[SEM]] &lt; -30000,"Sin presentar","Vencido"))</f>
        <v>Sin presentar</v>
      </c>
      <c r="K37" s="1" t="str">
        <f>CONCATENATE(Tabla7[[#This Row],[CÓDIGO]]," - ",Tabla7[[#This Row],[ASIGNATURA]])</f>
        <v>6033 - Contabilidad Avanzada</v>
      </c>
    </row>
    <row r="38" spans="1:11" ht="16.8" customHeight="1" x14ac:dyDescent="0.4">
      <c r="A38" s="8">
        <v>6034</v>
      </c>
      <c r="B38" s="7" t="s">
        <v>31</v>
      </c>
      <c r="C38" s="8">
        <v>4</v>
      </c>
      <c r="D38" s="7" t="s">
        <v>146</v>
      </c>
      <c r="E38" s="30" t="s">
        <v>174</v>
      </c>
      <c r="F38" s="9">
        <f>VLOOKUP(A38,DEPIT!A35:J77,7,0)</f>
        <v>0</v>
      </c>
      <c r="G38" s="26">
        <f t="shared" si="1"/>
        <v>730</v>
      </c>
      <c r="H38" s="24" t="str">
        <f>CONCATENATE( IF(MONTH(Tabla7[[#This Row],[DISPO]]) &gt; 6,"2 Q","1 Q"),"-",YEAR(Tabla7[[#This Row],[DISPO]]))</f>
        <v>2 Q-1901</v>
      </c>
      <c r="I38" s="11">
        <f t="shared" ca="1" si="0"/>
        <v>-44296</v>
      </c>
      <c r="J38" s="8" t="str">
        <f ca="1">IF(Tabla7[[#This Row],[SEM]] &gt; 0,"Vigente",IF(Tabla7[[#This Row],[SEM]] &lt; -30000,"Sin presentar","Vencido"))</f>
        <v>Sin presentar</v>
      </c>
      <c r="K38" s="1" t="str">
        <f>CONCATENATE(Tabla7[[#This Row],[CÓDIGO]]," - ",Tabla7[[#This Row],[ASIGNATURA]])</f>
        <v>6034 - Sistemas Inteligentes</v>
      </c>
    </row>
    <row r="39" spans="1:11" ht="16.8" customHeight="1" x14ac:dyDescent="0.4">
      <c r="A39" s="8">
        <v>6035</v>
      </c>
      <c r="B39" s="7" t="s">
        <v>32</v>
      </c>
      <c r="C39" s="8">
        <v>4</v>
      </c>
      <c r="D39" s="7" t="s">
        <v>133</v>
      </c>
      <c r="E39" s="30" t="s">
        <v>167</v>
      </c>
      <c r="F39" s="9">
        <f>VLOOKUP(A39,DEPIT!A36:J78,7,0)</f>
        <v>0</v>
      </c>
      <c r="G39" s="26">
        <f t="shared" si="1"/>
        <v>730</v>
      </c>
      <c r="H39" s="24" t="str">
        <f>CONCATENATE( IF(MONTH(Tabla7[[#This Row],[DISPO]]) &gt; 6,"2 Q","1 Q"),"-",YEAR(Tabla7[[#This Row],[DISPO]]))</f>
        <v>2 Q-1901</v>
      </c>
      <c r="I39" s="11">
        <f t="shared" ca="1" si="0"/>
        <v>-44296</v>
      </c>
      <c r="J39" s="8" t="str">
        <f ca="1">IF(Tabla7[[#This Row],[SEM]] &gt; 0,"Vigente",IF(Tabla7[[#This Row],[SEM]] &lt; -30000,"Sin presentar","Vencido"))</f>
        <v>Sin presentar</v>
      </c>
      <c r="K39" s="1" t="str">
        <f>CONCATENATE(Tabla7[[#This Row],[CÓDIGO]]," - ",Tabla7[[#This Row],[ASIGNATURA]])</f>
        <v>6035 - Gestión de la Tecnología</v>
      </c>
    </row>
    <row r="40" spans="1:11" ht="16.8" customHeight="1" x14ac:dyDescent="0.4">
      <c r="A40" s="8">
        <v>6036</v>
      </c>
      <c r="B40" s="7" t="s">
        <v>33</v>
      </c>
      <c r="C40" s="8">
        <v>4</v>
      </c>
      <c r="D40" s="7"/>
      <c r="E40" s="7"/>
      <c r="F40" s="9">
        <f>VLOOKUP(A40,DEPIT!A37:J79,7,0)</f>
        <v>0</v>
      </c>
      <c r="G40" s="26">
        <f t="shared" si="1"/>
        <v>730</v>
      </c>
      <c r="H40" s="24" t="str">
        <f>CONCATENATE( IF(MONTH(Tabla7[[#This Row],[DISPO]]) &gt; 6,"2 Q","1 Q"),"-",YEAR(Tabla7[[#This Row],[DISPO]]))</f>
        <v>2 Q-1901</v>
      </c>
      <c r="I40" s="11">
        <f t="shared" ca="1" si="0"/>
        <v>-44296</v>
      </c>
      <c r="J40" s="8" t="str">
        <f ca="1">IF(Tabla7[[#This Row],[SEM]] &gt; 0,"Vigente",IF(Tabla7[[#This Row],[SEM]] &lt; -30000,"Sin presentar","Vencido"))</f>
        <v>Sin presentar</v>
      </c>
      <c r="K40" s="1" t="str">
        <f>CONCATENATE(Tabla7[[#This Row],[CÓDIGO]]," - ",Tabla7[[#This Row],[ASIGNATURA]])</f>
        <v>6036 - Comercialización</v>
      </c>
    </row>
    <row r="41" spans="1:11" ht="16.8" customHeight="1" x14ac:dyDescent="0.4">
      <c r="A41" s="8">
        <v>6037</v>
      </c>
      <c r="B41" s="7" t="s">
        <v>34</v>
      </c>
      <c r="C41" s="8">
        <v>4</v>
      </c>
      <c r="D41" s="7"/>
      <c r="E41" s="7"/>
      <c r="F41" s="9">
        <f>VLOOKUP(A41,DEPIT!A38:J80,7,0)</f>
        <v>0</v>
      </c>
      <c r="G41" s="26">
        <f t="shared" si="1"/>
        <v>730</v>
      </c>
      <c r="H41" s="24" t="str">
        <f>CONCATENATE( IF(MONTH(Tabla7[[#This Row],[DISPO]]) &gt; 6,"2 Q","1 Q"),"-",YEAR(Tabla7[[#This Row],[DISPO]]))</f>
        <v>2 Q-1901</v>
      </c>
      <c r="I41" s="11">
        <f t="shared" ca="1" si="0"/>
        <v>-44296</v>
      </c>
      <c r="J41" s="8" t="str">
        <f ca="1">IF(Tabla7[[#This Row],[SEM]] &gt; 0,"Vigente",IF(Tabla7[[#This Row],[SEM]] &lt; -30000,"Sin presentar","Vencido"))</f>
        <v>Sin presentar</v>
      </c>
      <c r="K41" s="1" t="str">
        <f>CONCATENATE(Tabla7[[#This Row],[CÓDIGO]]," - ",Tabla7[[#This Row],[ASIGNATURA]])</f>
        <v>6037 - Planificación Financiera y Proyecto de Inversión</v>
      </c>
    </row>
    <row r="42" spans="1:11" ht="16.8" customHeight="1" x14ac:dyDescent="0.4">
      <c r="A42" s="8">
        <v>6038</v>
      </c>
      <c r="B42" s="7" t="s">
        <v>35</v>
      </c>
      <c r="C42" s="8">
        <v>4</v>
      </c>
      <c r="D42" s="7" t="s">
        <v>145</v>
      </c>
      <c r="E42" s="30" t="s">
        <v>168</v>
      </c>
      <c r="F42" s="9">
        <f>VLOOKUP(A42,DEPIT!A39:J81,7,0)</f>
        <v>0</v>
      </c>
      <c r="G42" s="26">
        <f t="shared" si="1"/>
        <v>730</v>
      </c>
      <c r="H42" s="24" t="str">
        <f>CONCATENATE( IF(MONTH(Tabla7[[#This Row],[DISPO]]) &gt; 6,"2 Q","1 Q"),"-",YEAR(Tabla7[[#This Row],[DISPO]]))</f>
        <v>2 Q-1901</v>
      </c>
      <c r="I42" s="11">
        <f t="shared" ca="1" si="0"/>
        <v>-44296</v>
      </c>
      <c r="J42" s="8" t="str">
        <f ca="1">IF(Tabla7[[#This Row],[SEM]] &gt; 0,"Vigente",IF(Tabla7[[#This Row],[SEM]] &lt; -30000,"Sin presentar","Vencido"))</f>
        <v>Sin presentar</v>
      </c>
      <c r="K42" s="1" t="str">
        <f>CONCATENATE(Tabla7[[#This Row],[CÓDIGO]]," - ",Tabla7[[#This Row],[ASIGNATURA]])</f>
        <v>6038 - Optativa I</v>
      </c>
    </row>
    <row r="43" spans="1:11" ht="16.8" customHeight="1" x14ac:dyDescent="0.4">
      <c r="A43" s="8">
        <v>6039</v>
      </c>
      <c r="B43" s="7" t="s">
        <v>36</v>
      </c>
      <c r="C43" s="8">
        <v>5</v>
      </c>
      <c r="D43" s="7" t="s">
        <v>144</v>
      </c>
      <c r="E43" s="30" t="s">
        <v>165</v>
      </c>
      <c r="F43" s="9">
        <f>VLOOKUP(A43,DEPIT!A40:J82,7,0)</f>
        <v>44165</v>
      </c>
      <c r="G43" s="26">
        <f t="shared" si="1"/>
        <v>44895</v>
      </c>
      <c r="H43" s="24" t="str">
        <f>CONCATENATE( IF(MONTH(Tabla7[[#This Row],[DISPO]]) &gt; 6,"2 Q","1 Q"),"-",YEAR(Tabla7[[#This Row],[DISPO]]))</f>
        <v>2 Q-2022</v>
      </c>
      <c r="I43" s="11">
        <f t="shared" ca="1" si="0"/>
        <v>-131</v>
      </c>
      <c r="J43" s="8" t="str">
        <f ca="1">IF(Tabla7[[#This Row],[SEM]] &gt; 0,"Vigente",IF(Tabla7[[#This Row],[SEM]] &lt; -30000,"Sin presentar","Vencido"))</f>
        <v>Vencido</v>
      </c>
      <c r="K43" s="1" t="str">
        <f>CONCATENATE(Tabla7[[#This Row],[CÓDIGO]]," - ",Tabla7[[#This Row],[ASIGNATURA]])</f>
        <v>6039 - Gestión de Proyectos</v>
      </c>
    </row>
    <row r="44" spans="1:11" ht="16.8" customHeight="1" x14ac:dyDescent="0.4">
      <c r="A44" s="8">
        <v>6040</v>
      </c>
      <c r="B44" s="7" t="s">
        <v>37</v>
      </c>
      <c r="C44" s="8">
        <v>5</v>
      </c>
      <c r="D44" s="7"/>
      <c r="E44" s="7"/>
      <c r="F44" s="9">
        <f>VLOOKUP(A44,DEPIT!A41:J83,7,0)</f>
        <v>0</v>
      </c>
      <c r="G44" s="26">
        <f t="shared" si="1"/>
        <v>730</v>
      </c>
      <c r="H44" s="24" t="str">
        <f>CONCATENATE( IF(MONTH(Tabla7[[#This Row],[DISPO]]) &gt; 6,"2 Q","1 Q"),"-",YEAR(Tabla7[[#This Row],[DISPO]]))</f>
        <v>2 Q-1901</v>
      </c>
      <c r="I44" s="11">
        <f t="shared" ca="1" si="0"/>
        <v>-44296</v>
      </c>
      <c r="J44" s="8" t="str">
        <f ca="1">IF(Tabla7[[#This Row],[SEM]] &gt; 0,"Vigente",IF(Tabla7[[#This Row],[SEM]] &lt; -30000,"Sin presentar","Vencido"))</f>
        <v>Sin presentar</v>
      </c>
      <c r="K44" s="1" t="str">
        <f>CONCATENATE(Tabla7[[#This Row],[CÓDIGO]]," - ",Tabla7[[#This Row],[ASIGNATURA]])</f>
        <v>6040 - Inteligencia de los Negocios</v>
      </c>
    </row>
    <row r="45" spans="1:11" ht="16.8" customHeight="1" x14ac:dyDescent="0.4">
      <c r="A45" s="8">
        <v>6041</v>
      </c>
      <c r="B45" s="7" t="s">
        <v>38</v>
      </c>
      <c r="C45" s="8">
        <v>5</v>
      </c>
      <c r="D45" s="7"/>
      <c r="E45" s="7"/>
      <c r="F45" s="9">
        <f>VLOOKUP(A45,DEPIT!A42:J84,7,0)</f>
        <v>0</v>
      </c>
      <c r="G45" s="26">
        <f t="shared" si="1"/>
        <v>730</v>
      </c>
      <c r="H45" s="24" t="str">
        <f>CONCATENATE( IF(MONTH(Tabla7[[#This Row],[DISPO]]) &gt; 6,"2 Q","1 Q"),"-",YEAR(Tabla7[[#This Row],[DISPO]]))</f>
        <v>2 Q-1901</v>
      </c>
      <c r="I45" s="11">
        <f t="shared" ca="1" si="0"/>
        <v>-44296</v>
      </c>
      <c r="J45" s="8" t="str">
        <f ca="1">IF(Tabla7[[#This Row],[SEM]] &gt; 0,"Vigente",IF(Tabla7[[#This Row],[SEM]] &lt; -30000,"Sin presentar","Vencido"))</f>
        <v>Sin presentar</v>
      </c>
      <c r="K45" s="1" t="str">
        <f>CONCATENATE(Tabla7[[#This Row],[CÓDIGO]]," - ",Tabla7[[#This Row],[ASIGNATURA]])</f>
        <v>6041 - Optativa II</v>
      </c>
    </row>
    <row r="46" spans="1:11" ht="16.8" customHeight="1" x14ac:dyDescent="0.4">
      <c r="A46" s="8">
        <v>6042</v>
      </c>
      <c r="B46" s="7" t="s">
        <v>39</v>
      </c>
      <c r="C46" s="8">
        <v>5</v>
      </c>
      <c r="D46" s="7"/>
      <c r="E46" s="7"/>
      <c r="F46" s="9">
        <f>VLOOKUP(A46,DEPIT!A43:J85,7,0)</f>
        <v>0</v>
      </c>
      <c r="G46" s="26">
        <f t="shared" si="1"/>
        <v>730</v>
      </c>
      <c r="H46" s="24" t="str">
        <f>CONCATENATE( IF(MONTH(Tabla7[[#This Row],[DISPO]]) &gt; 6,"2 Q","1 Q"),"-",YEAR(Tabla7[[#This Row],[DISPO]]))</f>
        <v>2 Q-1901</v>
      </c>
      <c r="I46" s="11">
        <f t="shared" ca="1" si="0"/>
        <v>-44296</v>
      </c>
      <c r="J46" s="8" t="str">
        <f ca="1">IF(Tabla7[[#This Row],[SEM]] &gt; 0,"Vigente",IF(Tabla7[[#This Row],[SEM]] &lt; -30000,"Sin presentar","Vencido"))</f>
        <v>Sin presentar</v>
      </c>
      <c r="K46" s="1" t="str">
        <f>CONCATENATE(Tabla7[[#This Row],[CÓDIGO]]," - ",Tabla7[[#This Row],[ASIGNATURA]])</f>
        <v>6042 - Dirección Estratégica</v>
      </c>
    </row>
    <row r="47" spans="1:11" ht="16.8" customHeight="1" x14ac:dyDescent="0.4">
      <c r="A47" s="8">
        <v>6043</v>
      </c>
      <c r="B47" s="7" t="s">
        <v>40</v>
      </c>
      <c r="C47" s="8">
        <v>5</v>
      </c>
      <c r="D47" s="7" t="s">
        <v>130</v>
      </c>
      <c r="E47" s="30" t="s">
        <v>166</v>
      </c>
      <c r="F47" s="9">
        <f>VLOOKUP(A47,DEPIT!A44:J86,7,0)</f>
        <v>0</v>
      </c>
      <c r="G47" s="26">
        <f t="shared" si="1"/>
        <v>730</v>
      </c>
      <c r="H47" s="24" t="str">
        <f>CONCATENATE( IF(MONTH(Tabla7[[#This Row],[DISPO]]) &gt; 6,"2 Q","1 Q"),"-",YEAR(Tabla7[[#This Row],[DISPO]]))</f>
        <v>2 Q-1901</v>
      </c>
      <c r="I47" s="11">
        <f t="shared" ca="1" si="0"/>
        <v>-44296</v>
      </c>
      <c r="J47" s="8" t="str">
        <f ca="1">IF(Tabla7[[#This Row],[SEM]] &gt; 0,"Vigente",IF(Tabla7[[#This Row],[SEM]] &lt; -30000,"Sin presentar","Vencido"))</f>
        <v>Sin presentar</v>
      </c>
      <c r="K47" s="1" t="str">
        <f>CONCATENATE(Tabla7[[#This Row],[CÓDIGO]]," - ",Tabla7[[#This Row],[ASIGNATURA]])</f>
        <v>6043 - Trabajo Final de Grado</v>
      </c>
    </row>
    <row r="50" spans="1:2" ht="16.8" customHeight="1" x14ac:dyDescent="0.4">
      <c r="A50" s="35" t="s">
        <v>138</v>
      </c>
      <c r="B50" s="35"/>
    </row>
    <row r="51" spans="1:2" ht="16.8" customHeight="1" x14ac:dyDescent="0.4">
      <c r="A51" s="5"/>
      <c r="B51" s="1" t="s">
        <v>69</v>
      </c>
    </row>
    <row r="52" spans="1:2" ht="16.8" customHeight="1" x14ac:dyDescent="0.4">
      <c r="A52" s="6"/>
      <c r="B52" s="1" t="s">
        <v>66</v>
      </c>
    </row>
    <row r="53" spans="1:2" ht="16.8" customHeight="1" x14ac:dyDescent="0.4">
      <c r="A53" s="4"/>
      <c r="B53" s="1" t="s">
        <v>83</v>
      </c>
    </row>
    <row r="54" spans="1:2" ht="16.8" customHeight="1" x14ac:dyDescent="0.4">
      <c r="A54" s="27" t="s">
        <v>45</v>
      </c>
      <c r="B54" s="1" t="s">
        <v>134</v>
      </c>
    </row>
  </sheetData>
  <mergeCells count="3">
    <mergeCell ref="A3:J3"/>
    <mergeCell ref="A1:J2"/>
    <mergeCell ref="A50:B50"/>
  </mergeCells>
  <phoneticPr fontId="6" type="noConversion"/>
  <conditionalFormatting sqref="I5:I47">
    <cfRule type="cellIs" dxfId="47" priority="26" operator="greaterThan">
      <formula>0</formula>
    </cfRule>
    <cfRule type="cellIs" dxfId="46" priority="27" operator="lessThan">
      <formula>0</formula>
    </cfRule>
  </conditionalFormatting>
  <conditionalFormatting sqref="J5:J47">
    <cfRule type="cellIs" dxfId="45" priority="25" operator="equal">
      <formula>"Vigente"</formula>
    </cfRule>
  </conditionalFormatting>
  <conditionalFormatting sqref="J5:J47">
    <cfRule type="cellIs" dxfId="44" priority="13" operator="equal">
      <formula>"Sin presentar"</formula>
    </cfRule>
    <cfRule type="cellIs" dxfId="43" priority="24" operator="equal">
      <formula>"Vencido"</formula>
    </cfRule>
  </conditionalFormatting>
  <conditionalFormatting sqref="F5:F47">
    <cfRule type="cellIs" dxfId="42" priority="21" operator="lessThan">
      <formula>43466</formula>
    </cfRule>
  </conditionalFormatting>
  <conditionalFormatting sqref="F5:F47">
    <cfRule type="cellIs" dxfId="41" priority="20" operator="greaterThan">
      <formula>"&gt;01/01/2020"</formula>
    </cfRule>
  </conditionalFormatting>
  <conditionalFormatting sqref="G5:G47">
    <cfRule type="cellIs" dxfId="40" priority="15" operator="lessThan">
      <formula>43466</formula>
    </cfRule>
  </conditionalFormatting>
  <conditionalFormatting sqref="G5:G47">
    <cfRule type="cellIs" dxfId="39" priority="14" operator="greaterThan">
      <formula>"&gt;01/01/2020"</formula>
    </cfRule>
  </conditionalFormatting>
  <conditionalFormatting sqref="A51">
    <cfRule type="cellIs" dxfId="38" priority="12" operator="equal">
      <formula>"Vigente"</formula>
    </cfRule>
  </conditionalFormatting>
  <conditionalFormatting sqref="A51">
    <cfRule type="cellIs" dxfId="37" priority="10" operator="equal">
      <formula>"Sin presentar"</formula>
    </cfRule>
    <cfRule type="cellIs" dxfId="36" priority="11" operator="equal">
      <formula>"Vencido"</formula>
    </cfRule>
  </conditionalFormatting>
  <conditionalFormatting sqref="A53">
    <cfRule type="cellIs" dxfId="35" priority="6" operator="lessThan">
      <formula>43466</formula>
    </cfRule>
  </conditionalFormatting>
  <conditionalFormatting sqref="A53">
    <cfRule type="cellIs" dxfId="34" priority="5" operator="greaterThan">
      <formula>"&gt;01/01/2020"</formula>
    </cfRule>
  </conditionalFormatting>
  <conditionalFormatting sqref="A52">
    <cfRule type="cellIs" dxfId="33" priority="4" operator="equal">
      <formula>"Vigente"</formula>
    </cfRule>
  </conditionalFormatting>
  <conditionalFormatting sqref="A52">
    <cfRule type="cellIs" dxfId="32" priority="2" operator="equal">
      <formula>"Sin presentar"</formula>
    </cfRule>
    <cfRule type="cellIs" dxfId="31" priority="3" operator="equal">
      <formula>"Vencido"</formula>
    </cfRule>
  </conditionalFormatting>
  <conditionalFormatting sqref="H5:H47">
    <cfRule type="containsText" dxfId="30" priority="1" operator="containsText" text="1901">
      <formula>NOT(ISERROR(SEARCH("1901",H5)))</formula>
    </cfRule>
  </conditionalFormatting>
  <hyperlinks>
    <hyperlink ref="E6" r:id="rId1" xr:uid="{416BB296-384D-4084-9F69-00515FE2086D}"/>
    <hyperlink ref="E9" r:id="rId2" xr:uid="{0DA617EF-AB3A-492A-9C35-87FC1313CB11}"/>
    <hyperlink ref="E13" r:id="rId3" xr:uid="{28F56E14-55DF-42DB-9C14-18653CA0D81B}"/>
    <hyperlink ref="E15" r:id="rId4" xr:uid="{983E352A-3EA1-4BBD-954A-6AA4BD5D68AC}"/>
    <hyperlink ref="E19" r:id="rId5" xr:uid="{69661847-D92B-40B0-8B65-5A03DCEAA2D9}"/>
    <hyperlink ref="E8" r:id="rId6" xr:uid="{BA72DE52-F32A-4152-B255-01F3EABDEA0E}"/>
    <hyperlink ref="E14" r:id="rId7" xr:uid="{198F0087-308D-4015-B943-C30E2EBCAB13}"/>
    <hyperlink ref="E17" r:id="rId8" xr:uid="{0D8FEB1A-44F8-4116-AD78-8EFFA92B1C3B}"/>
    <hyperlink ref="E7" r:id="rId9" xr:uid="{4519BE65-C749-44F1-8F40-7E2DCEB88562}"/>
    <hyperlink ref="E12" r:id="rId10" xr:uid="{44F48037-19F9-47F5-9F26-999E0115289A}"/>
    <hyperlink ref="E21" r:id="rId11" xr:uid="{96F313D5-BD45-4B6A-A517-BB99414B9271}"/>
    <hyperlink ref="E22" r:id="rId12" xr:uid="{D13FE835-CD25-43EB-A603-64F468606E2C}"/>
    <hyperlink ref="E23" r:id="rId13" xr:uid="{2CDA0495-C49E-40A9-81E1-21B16746F504}"/>
    <hyperlink ref="E29" r:id="rId14" xr:uid="{97066505-D123-4941-BF10-D9A2FE038432}"/>
    <hyperlink ref="E47" r:id="rId15" xr:uid="{46A73F4D-F596-4F3D-BEF9-DB7538AE1F62}"/>
    <hyperlink ref="E32" r:id="rId16" xr:uid="{655E35C1-1FDC-4B53-AC61-AEFF20AAF575}"/>
    <hyperlink ref="E39" r:id="rId17" xr:uid="{E465FA0A-0341-453D-A1D3-88AF00DEC21E}"/>
    <hyperlink ref="E42" r:id="rId18" xr:uid="{429019C6-2A42-4AC9-A725-D0E3A01EF864}"/>
    <hyperlink ref="E30" r:id="rId19" xr:uid="{B5F191CC-86CF-4A0E-B25B-2343C541DC9E}"/>
    <hyperlink ref="E5" r:id="rId20" xr:uid="{091CBF36-24D9-404F-9E33-1B33AFF26A8F}"/>
    <hyperlink ref="E10" r:id="rId21" xr:uid="{4B9A1D75-A314-4557-B542-F1B822529F84}"/>
    <hyperlink ref="E11" r:id="rId22" xr:uid="{18E767FD-E0B0-4F20-9964-A5D9EB7B7DA1}"/>
    <hyperlink ref="E18" r:id="rId23" xr:uid="{806C0922-CB76-4E42-9FFA-287F729BF6D4}"/>
    <hyperlink ref="E20" r:id="rId24" xr:uid="{3EB28842-B6B1-4575-80F2-3D1A2C7BCDC4}"/>
    <hyperlink ref="E26" r:id="rId25" xr:uid="{BF68D9C3-B8D7-4711-9592-9E15A45F931E}"/>
    <hyperlink ref="E38" r:id="rId26" xr:uid="{259744C5-F7C2-499C-9771-C82AF29773EE}"/>
    <hyperlink ref="E43" r:id="rId27" xr:uid="{D89BD6D8-127E-49D6-8D91-D61D3301D412}"/>
    <hyperlink ref="E34" r:id="rId28" xr:uid="{8AC348C1-0792-4A63-B15A-949010A3C799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29"/>
  <headerFooter>
    <oddHeader xml:space="preserve">&amp;CUniversidad Nacional de José C. Paz (UNPAZ)
</oddHeader>
    <oddFooter>&amp;CDepartamento de Economía, Producción E Innovación Tecnológica&amp;R&amp;D</oddFooter>
  </headerFooter>
  <tableParts count="1"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F4DC-71AC-4DE9-A50B-B9B6AD752E28}">
  <sheetPr>
    <tabColor theme="8" tint="0.39997558519241921"/>
  </sheetPr>
  <dimension ref="A1:J49"/>
  <sheetViews>
    <sheetView showGridLines="0" zoomScaleNormal="100" workbookViewId="0">
      <selection activeCell="B8" sqref="B8"/>
    </sheetView>
  </sheetViews>
  <sheetFormatPr baseColWidth="10" defaultColWidth="11.6640625" defaultRowHeight="16.8" x14ac:dyDescent="0.4"/>
  <cols>
    <col min="1" max="1" width="12.21875" style="8" bestFit="1" customWidth="1"/>
    <col min="2" max="2" width="20.44140625" style="7" bestFit="1" customWidth="1"/>
    <col min="3" max="3" width="7.44140625" style="7" bestFit="1" customWidth="1"/>
    <col min="4" max="4" width="13.6640625" style="7" bestFit="1" customWidth="1"/>
    <col min="5" max="5" width="18.88671875" style="7" bestFit="1" customWidth="1"/>
    <col min="6" max="6" width="20.33203125" style="7" bestFit="1" customWidth="1"/>
    <col min="7" max="7" width="17.109375" style="7" bestFit="1" customWidth="1"/>
    <col min="8" max="8" width="8.77734375" style="7" hidden="1" customWidth="1"/>
    <col min="9" max="9" width="12.33203125" style="7" hidden="1" customWidth="1"/>
    <col min="10" max="10" width="10.21875" style="7" bestFit="1" customWidth="1"/>
    <col min="11" max="11" width="11.33203125" style="7" bestFit="1" customWidth="1"/>
    <col min="12" max="16384" width="11.6640625" style="7"/>
  </cols>
  <sheetData>
    <row r="1" spans="1:10" x14ac:dyDescent="0.4">
      <c r="A1" s="36" t="s">
        <v>80</v>
      </c>
      <c r="B1" s="36"/>
      <c r="C1" s="36"/>
      <c r="D1" s="36"/>
      <c r="E1" s="36"/>
    </row>
    <row r="2" spans="1:10" x14ac:dyDescent="0.4">
      <c r="A2" s="37" t="s">
        <v>82</v>
      </c>
      <c r="B2" s="37"/>
      <c r="C2" s="37"/>
      <c r="D2" s="37"/>
      <c r="E2" s="37"/>
    </row>
    <row r="4" spans="1:10" x14ac:dyDescent="0.4">
      <c r="A4" s="8" t="s">
        <v>47</v>
      </c>
      <c r="B4" s="7" t="s">
        <v>51</v>
      </c>
      <c r="C4" s="7" t="s">
        <v>48</v>
      </c>
      <c r="D4" s="7" t="s">
        <v>49</v>
      </c>
      <c r="E4" s="7" t="s">
        <v>50</v>
      </c>
      <c r="F4" s="7" t="s">
        <v>52</v>
      </c>
      <c r="G4" s="7" t="s">
        <v>81</v>
      </c>
      <c r="H4" s="7" t="s">
        <v>53</v>
      </c>
      <c r="I4" s="7" t="s">
        <v>60</v>
      </c>
      <c r="J4" s="7" t="s">
        <v>63</v>
      </c>
    </row>
    <row r="5" spans="1:10" x14ac:dyDescent="0.4">
      <c r="A5" s="8">
        <v>6001</v>
      </c>
      <c r="B5" s="10">
        <v>44684</v>
      </c>
      <c r="C5" s="8">
        <v>30</v>
      </c>
      <c r="D5" s="12" t="s">
        <v>54</v>
      </c>
      <c r="E5" s="15" t="s">
        <v>118</v>
      </c>
      <c r="F5" s="10">
        <v>44697</v>
      </c>
      <c r="G5" s="10">
        <v>44382</v>
      </c>
      <c r="J5" s="7" t="s">
        <v>62</v>
      </c>
    </row>
    <row r="6" spans="1:10" x14ac:dyDescent="0.4">
      <c r="A6" s="8">
        <v>6001</v>
      </c>
      <c r="B6" s="10">
        <v>44344</v>
      </c>
      <c r="C6" s="8">
        <v>24</v>
      </c>
      <c r="D6" s="8" t="s">
        <v>120</v>
      </c>
      <c r="E6" s="15" t="s">
        <v>119</v>
      </c>
      <c r="F6" s="10">
        <v>44382</v>
      </c>
      <c r="G6" s="10">
        <v>44382</v>
      </c>
      <c r="J6" s="7" t="s">
        <v>61</v>
      </c>
    </row>
    <row r="7" spans="1:10" x14ac:dyDescent="0.4">
      <c r="A7" s="8">
        <v>6002</v>
      </c>
      <c r="B7" s="10">
        <v>44118</v>
      </c>
      <c r="C7" s="8">
        <v>20</v>
      </c>
      <c r="D7" s="8" t="s">
        <v>56</v>
      </c>
      <c r="E7" s="15" t="s">
        <v>121</v>
      </c>
      <c r="F7" s="10">
        <v>44165</v>
      </c>
      <c r="G7" s="10">
        <v>44165</v>
      </c>
      <c r="J7" s="7" t="s">
        <v>61</v>
      </c>
    </row>
    <row r="8" spans="1:10" x14ac:dyDescent="0.4">
      <c r="A8" s="8">
        <v>6003</v>
      </c>
      <c r="B8" s="10">
        <v>44118</v>
      </c>
      <c r="C8" s="8">
        <v>20</v>
      </c>
      <c r="D8" s="8" t="s">
        <v>56</v>
      </c>
      <c r="E8" s="15" t="s">
        <v>121</v>
      </c>
      <c r="F8" s="10">
        <v>44165</v>
      </c>
      <c r="G8" s="10">
        <v>44165</v>
      </c>
    </row>
    <row r="9" spans="1:10" x14ac:dyDescent="0.4">
      <c r="A9" s="8">
        <v>6004</v>
      </c>
      <c r="B9" s="10"/>
      <c r="C9" s="8"/>
      <c r="D9" s="12"/>
      <c r="E9" s="15"/>
      <c r="F9" s="10"/>
      <c r="G9" s="10"/>
    </row>
    <row r="10" spans="1:10" x14ac:dyDescent="0.4">
      <c r="A10" s="8">
        <v>6005</v>
      </c>
      <c r="B10" s="10">
        <v>44118</v>
      </c>
      <c r="C10" s="8">
        <v>20</v>
      </c>
      <c r="D10" s="8" t="s">
        <v>56</v>
      </c>
      <c r="E10" s="15" t="s">
        <v>121</v>
      </c>
      <c r="F10" s="10">
        <v>44165</v>
      </c>
      <c r="G10" s="10">
        <v>44165</v>
      </c>
      <c r="J10" s="7" t="s">
        <v>61</v>
      </c>
    </row>
    <row r="11" spans="1:10" x14ac:dyDescent="0.4">
      <c r="A11" s="8">
        <v>6006</v>
      </c>
      <c r="B11" s="10">
        <v>44373</v>
      </c>
      <c r="C11" s="8">
        <v>1</v>
      </c>
      <c r="D11" s="8" t="s">
        <v>59</v>
      </c>
      <c r="E11" s="15" t="s">
        <v>122</v>
      </c>
      <c r="F11" s="10">
        <v>44512</v>
      </c>
      <c r="G11" s="10">
        <v>44512</v>
      </c>
      <c r="J11" s="7" t="s">
        <v>61</v>
      </c>
    </row>
    <row r="12" spans="1:10" x14ac:dyDescent="0.4">
      <c r="A12" s="8">
        <v>6007</v>
      </c>
      <c r="B12" s="10">
        <v>44373</v>
      </c>
      <c r="C12" s="8">
        <v>1</v>
      </c>
      <c r="D12" s="8" t="s">
        <v>59</v>
      </c>
      <c r="E12" s="15" t="s">
        <v>122</v>
      </c>
      <c r="F12" s="10">
        <v>44512</v>
      </c>
      <c r="G12" s="10">
        <v>44512</v>
      </c>
      <c r="J12" s="7" t="s">
        <v>61</v>
      </c>
    </row>
    <row r="13" spans="1:10" x14ac:dyDescent="0.4">
      <c r="A13" s="8">
        <v>6008</v>
      </c>
      <c r="B13" s="10">
        <v>44373</v>
      </c>
      <c r="C13" s="8">
        <v>1</v>
      </c>
      <c r="D13" s="8" t="s">
        <v>59</v>
      </c>
      <c r="E13" s="15" t="s">
        <v>122</v>
      </c>
      <c r="F13" s="10">
        <v>44512</v>
      </c>
      <c r="G13" s="10">
        <v>44512</v>
      </c>
      <c r="J13" s="7" t="s">
        <v>61</v>
      </c>
    </row>
    <row r="14" spans="1:10" x14ac:dyDescent="0.4">
      <c r="A14" s="8">
        <v>6009</v>
      </c>
      <c r="B14" s="10">
        <v>44118</v>
      </c>
      <c r="C14" s="8">
        <v>20</v>
      </c>
      <c r="D14" s="8" t="s">
        <v>56</v>
      </c>
      <c r="E14" s="15" t="s">
        <v>123</v>
      </c>
      <c r="F14" s="10">
        <v>44165</v>
      </c>
      <c r="G14" s="10">
        <v>44165</v>
      </c>
      <c r="J14" s="7" t="s">
        <v>61</v>
      </c>
    </row>
    <row r="15" spans="1:10" x14ac:dyDescent="0.4">
      <c r="A15" s="8">
        <v>6010</v>
      </c>
      <c r="B15" s="10">
        <v>44373</v>
      </c>
      <c r="C15" s="8">
        <v>1</v>
      </c>
      <c r="D15" s="8" t="s">
        <v>59</v>
      </c>
      <c r="E15" s="15" t="s">
        <v>122</v>
      </c>
      <c r="F15" s="10">
        <v>44512</v>
      </c>
      <c r="G15" s="10">
        <v>44512</v>
      </c>
      <c r="J15" s="7" t="s">
        <v>61</v>
      </c>
    </row>
    <row r="16" spans="1:10" x14ac:dyDescent="0.4">
      <c r="A16" s="8">
        <v>6011</v>
      </c>
      <c r="B16" s="10">
        <v>44118</v>
      </c>
      <c r="C16" s="8">
        <v>20</v>
      </c>
      <c r="D16" s="8" t="s">
        <v>56</v>
      </c>
      <c r="E16" s="15" t="s">
        <v>121</v>
      </c>
      <c r="F16" s="10">
        <v>44165</v>
      </c>
      <c r="G16" s="10">
        <v>44165</v>
      </c>
      <c r="J16" s="7" t="s">
        <v>61</v>
      </c>
    </row>
    <row r="17" spans="1:10" x14ac:dyDescent="0.4">
      <c r="A17" s="8">
        <v>6012</v>
      </c>
      <c r="B17" s="10"/>
      <c r="C17" s="8"/>
      <c r="D17" s="8"/>
      <c r="E17" s="15"/>
      <c r="F17" s="10"/>
      <c r="G17" s="10"/>
    </row>
    <row r="18" spans="1:10" x14ac:dyDescent="0.4">
      <c r="A18" s="8">
        <v>6013</v>
      </c>
      <c r="B18" s="10">
        <v>44118</v>
      </c>
      <c r="C18" s="8">
        <v>20</v>
      </c>
      <c r="D18" s="8" t="s">
        <v>56</v>
      </c>
      <c r="E18" s="15" t="s">
        <v>121</v>
      </c>
      <c r="F18" s="10">
        <v>44165</v>
      </c>
      <c r="G18" s="10">
        <v>44165</v>
      </c>
      <c r="J18" s="7" t="s">
        <v>61</v>
      </c>
    </row>
    <row r="19" spans="1:10" x14ac:dyDescent="0.4">
      <c r="A19" s="8">
        <v>6014</v>
      </c>
      <c r="B19" s="10"/>
      <c r="C19" s="8"/>
      <c r="D19" s="8"/>
      <c r="E19" s="15"/>
      <c r="F19" s="10"/>
      <c r="G19" s="10"/>
    </row>
    <row r="20" spans="1:10" x14ac:dyDescent="0.4">
      <c r="A20" s="8">
        <v>6015</v>
      </c>
      <c r="B20" s="10"/>
      <c r="C20" s="8"/>
      <c r="D20" s="8"/>
      <c r="E20" s="15"/>
      <c r="F20" s="10"/>
      <c r="G20" s="10"/>
    </row>
    <row r="21" spans="1:10" x14ac:dyDescent="0.4">
      <c r="A21" s="8">
        <v>6016</v>
      </c>
      <c r="B21" s="10">
        <v>44705</v>
      </c>
      <c r="C21" s="8">
        <v>31</v>
      </c>
      <c r="D21" s="8" t="s">
        <v>124</v>
      </c>
      <c r="E21" s="15" t="s">
        <v>125</v>
      </c>
      <c r="F21" s="10">
        <v>44705</v>
      </c>
      <c r="G21" s="10">
        <v>44705</v>
      </c>
      <c r="J21" s="7" t="s">
        <v>61</v>
      </c>
    </row>
    <row r="22" spans="1:10" x14ac:dyDescent="0.4">
      <c r="A22" s="8">
        <v>6017</v>
      </c>
      <c r="B22" s="10"/>
      <c r="C22" s="8"/>
      <c r="D22" s="8"/>
      <c r="E22" s="10"/>
      <c r="F22" s="10"/>
      <c r="G22" s="10"/>
    </row>
    <row r="23" spans="1:10" x14ac:dyDescent="0.4">
      <c r="A23" s="8">
        <v>6018</v>
      </c>
      <c r="B23" s="10"/>
      <c r="C23" s="8"/>
      <c r="D23" s="8"/>
      <c r="E23" s="15"/>
      <c r="F23" s="10"/>
      <c r="G23" s="10"/>
    </row>
    <row r="24" spans="1:10" x14ac:dyDescent="0.4">
      <c r="A24" s="8">
        <v>6019</v>
      </c>
      <c r="B24" s="10">
        <v>44684</v>
      </c>
      <c r="C24" s="8">
        <v>30</v>
      </c>
      <c r="D24" s="8" t="s">
        <v>54</v>
      </c>
      <c r="E24" s="15" t="s">
        <v>118</v>
      </c>
      <c r="F24" s="10">
        <v>44697</v>
      </c>
      <c r="G24" s="10">
        <v>44697</v>
      </c>
      <c r="J24" s="7" t="s">
        <v>61</v>
      </c>
    </row>
    <row r="25" spans="1:10" x14ac:dyDescent="0.4">
      <c r="A25" s="8">
        <v>6020</v>
      </c>
      <c r="B25" s="10"/>
      <c r="C25" s="8"/>
      <c r="D25" s="8"/>
      <c r="E25" s="15"/>
      <c r="F25" s="10"/>
      <c r="G25" s="10"/>
    </row>
    <row r="26" spans="1:10" x14ac:dyDescent="0.4">
      <c r="A26" s="8">
        <v>6021</v>
      </c>
      <c r="B26" s="10">
        <v>44373</v>
      </c>
      <c r="C26" s="8">
        <v>1</v>
      </c>
      <c r="D26" s="8" t="s">
        <v>59</v>
      </c>
      <c r="E26" s="15" t="s">
        <v>122</v>
      </c>
      <c r="F26" s="10">
        <v>44512</v>
      </c>
      <c r="G26" s="10">
        <v>44512</v>
      </c>
      <c r="J26" s="7" t="s">
        <v>61</v>
      </c>
    </row>
    <row r="27" spans="1:10" x14ac:dyDescent="0.4">
      <c r="A27" s="8">
        <v>6022</v>
      </c>
      <c r="B27" s="10">
        <v>44373</v>
      </c>
      <c r="C27" s="8">
        <v>1</v>
      </c>
      <c r="D27" s="8" t="s">
        <v>59</v>
      </c>
      <c r="E27" s="15" t="s">
        <v>122</v>
      </c>
      <c r="F27" s="10">
        <v>44512</v>
      </c>
      <c r="G27" s="10">
        <v>44512</v>
      </c>
      <c r="J27" s="7" t="s">
        <v>61</v>
      </c>
    </row>
    <row r="28" spans="1:10" x14ac:dyDescent="0.4">
      <c r="A28" s="8">
        <v>6023</v>
      </c>
      <c r="B28" s="10">
        <v>44344</v>
      </c>
      <c r="C28" s="8">
        <v>24</v>
      </c>
      <c r="D28" s="8" t="s">
        <v>120</v>
      </c>
      <c r="E28" s="15" t="s">
        <v>119</v>
      </c>
      <c r="F28" s="10">
        <v>44382</v>
      </c>
      <c r="G28" s="10">
        <v>44382</v>
      </c>
      <c r="J28" s="7" t="s">
        <v>61</v>
      </c>
    </row>
    <row r="29" spans="1:10" x14ac:dyDescent="0.4">
      <c r="A29" s="8">
        <v>6024</v>
      </c>
      <c r="B29" s="10"/>
      <c r="C29" s="8"/>
      <c r="D29" s="8"/>
      <c r="E29" s="15"/>
      <c r="F29" s="10"/>
      <c r="G29" s="10"/>
    </row>
    <row r="30" spans="1:10" x14ac:dyDescent="0.4">
      <c r="A30" s="8">
        <v>6025</v>
      </c>
      <c r="B30" s="10">
        <v>44373</v>
      </c>
      <c r="C30" s="8">
        <v>1</v>
      </c>
      <c r="D30" s="8" t="s">
        <v>59</v>
      </c>
      <c r="E30" s="15" t="s">
        <v>122</v>
      </c>
      <c r="F30" s="10">
        <v>44512</v>
      </c>
      <c r="G30" s="10">
        <v>44512</v>
      </c>
      <c r="J30" s="7" t="s">
        <v>61</v>
      </c>
    </row>
    <row r="31" spans="1:10" x14ac:dyDescent="0.4">
      <c r="A31" s="8">
        <v>6026</v>
      </c>
      <c r="B31" s="10"/>
      <c r="C31" s="8"/>
      <c r="D31" s="8"/>
      <c r="E31" s="15"/>
      <c r="F31" s="10"/>
      <c r="G31" s="10"/>
    </row>
    <row r="32" spans="1:10" x14ac:dyDescent="0.4">
      <c r="A32" s="8">
        <v>6027</v>
      </c>
      <c r="B32" s="10"/>
      <c r="C32" s="8"/>
      <c r="D32" s="8"/>
      <c r="E32" s="15"/>
      <c r="F32" s="10"/>
      <c r="G32" s="10"/>
    </row>
    <row r="33" spans="1:10" x14ac:dyDescent="0.4">
      <c r="A33" s="8">
        <v>6028</v>
      </c>
      <c r="B33" s="10"/>
      <c r="C33" s="8"/>
      <c r="D33" s="8"/>
      <c r="E33" s="15"/>
      <c r="F33" s="10"/>
      <c r="G33" s="10"/>
    </row>
    <row r="34" spans="1:10" x14ac:dyDescent="0.4">
      <c r="A34" s="8">
        <v>6029</v>
      </c>
      <c r="B34" s="10"/>
      <c r="C34" s="8"/>
      <c r="D34" s="8"/>
      <c r="E34" s="15"/>
      <c r="F34" s="10"/>
      <c r="G34" s="10"/>
    </row>
    <row r="35" spans="1:10" x14ac:dyDescent="0.4">
      <c r="A35" s="8">
        <v>6030</v>
      </c>
      <c r="B35" s="10">
        <v>44373</v>
      </c>
      <c r="C35" s="8">
        <v>1</v>
      </c>
      <c r="D35" s="8" t="s">
        <v>59</v>
      </c>
      <c r="E35" s="15" t="s">
        <v>122</v>
      </c>
      <c r="F35" s="10">
        <v>44512</v>
      </c>
      <c r="G35" s="10">
        <v>44512</v>
      </c>
      <c r="J35" s="7" t="s">
        <v>61</v>
      </c>
    </row>
    <row r="36" spans="1:10" x14ac:dyDescent="0.4">
      <c r="A36" s="8">
        <v>6031</v>
      </c>
      <c r="B36" s="10">
        <v>44035</v>
      </c>
      <c r="C36" s="8">
        <v>19</v>
      </c>
      <c r="D36" s="8" t="s">
        <v>126</v>
      </c>
      <c r="E36" s="15" t="s">
        <v>123</v>
      </c>
      <c r="F36" s="10">
        <v>44130</v>
      </c>
      <c r="G36" s="10">
        <v>44130</v>
      </c>
      <c r="J36" s="7" t="s">
        <v>61</v>
      </c>
    </row>
    <row r="37" spans="1:10" x14ac:dyDescent="0.4">
      <c r="A37" s="8">
        <v>6032</v>
      </c>
      <c r="B37" s="10"/>
      <c r="C37" s="8"/>
      <c r="D37" s="8"/>
      <c r="E37" s="15"/>
      <c r="F37" s="10"/>
      <c r="G37" s="10"/>
    </row>
    <row r="38" spans="1:10" x14ac:dyDescent="0.4">
      <c r="A38" s="8">
        <v>6033</v>
      </c>
      <c r="B38" s="10"/>
      <c r="C38" s="8"/>
      <c r="D38" s="8"/>
      <c r="E38" s="15"/>
      <c r="F38" s="10"/>
      <c r="G38" s="10"/>
    </row>
    <row r="39" spans="1:10" x14ac:dyDescent="0.4">
      <c r="A39" s="8">
        <v>6034</v>
      </c>
      <c r="B39" s="10"/>
      <c r="C39" s="8"/>
      <c r="D39" s="8"/>
      <c r="E39" s="15"/>
      <c r="F39" s="10"/>
      <c r="G39" s="10"/>
    </row>
    <row r="40" spans="1:10" x14ac:dyDescent="0.4">
      <c r="A40" s="8">
        <v>6035</v>
      </c>
      <c r="B40" s="10"/>
      <c r="C40" s="8"/>
      <c r="D40" s="8"/>
      <c r="E40" s="15"/>
      <c r="F40" s="10"/>
      <c r="G40" s="10"/>
    </row>
    <row r="41" spans="1:10" x14ac:dyDescent="0.4">
      <c r="A41" s="8">
        <v>6036</v>
      </c>
      <c r="B41" s="10"/>
      <c r="C41" s="8"/>
      <c r="D41" s="8"/>
      <c r="E41" s="15"/>
      <c r="F41" s="10"/>
      <c r="G41" s="10"/>
    </row>
    <row r="42" spans="1:10" x14ac:dyDescent="0.4">
      <c r="A42" s="8">
        <v>6037</v>
      </c>
      <c r="B42" s="10"/>
      <c r="C42" s="8"/>
      <c r="D42" s="8"/>
      <c r="E42" s="15"/>
      <c r="F42" s="10"/>
      <c r="G42" s="10"/>
    </row>
    <row r="43" spans="1:10" x14ac:dyDescent="0.4">
      <c r="A43" s="8">
        <v>6038</v>
      </c>
      <c r="B43" s="10"/>
      <c r="C43" s="8"/>
      <c r="D43" s="8"/>
      <c r="E43" s="15"/>
      <c r="F43" s="10"/>
      <c r="G43" s="10"/>
    </row>
    <row r="44" spans="1:10" x14ac:dyDescent="0.4">
      <c r="A44" s="8">
        <v>6039</v>
      </c>
      <c r="B44" s="10">
        <v>44118</v>
      </c>
      <c r="C44" s="8">
        <v>20</v>
      </c>
      <c r="D44" s="12" t="s">
        <v>56</v>
      </c>
      <c r="E44" s="15" t="s">
        <v>121</v>
      </c>
      <c r="F44" s="10">
        <v>44165</v>
      </c>
      <c r="G44" s="10">
        <v>44165</v>
      </c>
      <c r="J44" s="7" t="s">
        <v>61</v>
      </c>
    </row>
    <row r="45" spans="1:10" x14ac:dyDescent="0.4">
      <c r="A45" s="8">
        <v>6040</v>
      </c>
      <c r="B45" s="10"/>
      <c r="C45" s="8"/>
      <c r="D45" s="12"/>
      <c r="E45" s="15"/>
      <c r="F45" s="10"/>
      <c r="G45" s="10"/>
    </row>
    <row r="46" spans="1:10" x14ac:dyDescent="0.4">
      <c r="A46" s="8">
        <v>6041</v>
      </c>
      <c r="B46" s="10"/>
      <c r="C46" s="8"/>
      <c r="D46" s="8"/>
      <c r="E46" s="15"/>
      <c r="F46" s="10"/>
      <c r="G46" s="10"/>
    </row>
    <row r="47" spans="1:10" x14ac:dyDescent="0.4">
      <c r="A47" s="8">
        <v>6042</v>
      </c>
      <c r="B47" s="10"/>
      <c r="C47" s="8"/>
      <c r="D47" s="8"/>
      <c r="E47" s="15"/>
      <c r="F47" s="10"/>
      <c r="G47" s="10"/>
    </row>
    <row r="48" spans="1:10" x14ac:dyDescent="0.4">
      <c r="A48" s="8">
        <v>6043</v>
      </c>
      <c r="B48" s="10"/>
      <c r="C48" s="8"/>
      <c r="D48" s="8"/>
      <c r="E48" s="15"/>
      <c r="F48" s="10"/>
      <c r="G48" s="10"/>
    </row>
    <row r="49" spans="2:7" x14ac:dyDescent="0.4">
      <c r="B49" s="10"/>
      <c r="C49" s="8"/>
      <c r="D49" s="8"/>
      <c r="E49" s="15"/>
      <c r="F49" s="10"/>
      <c r="G49" s="10"/>
    </row>
  </sheetData>
  <sortState xmlns:xlrd2="http://schemas.microsoft.com/office/spreadsheetml/2017/richdata2" ref="A5:J49">
    <sortCondition ref="A5:A49"/>
    <sortCondition descending="1" ref="G5:G49"/>
  </sortState>
  <mergeCells count="2">
    <mergeCell ref="A1:E1"/>
    <mergeCell ref="A2:E2"/>
  </mergeCells>
  <phoneticPr fontId="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&amp;CUniversidad Nacional de José C.Paz</oddHeader>
    <oddFooter>&amp;CDepartamento de Economía, Producción e Innovación Tecnológica
&amp;R&amp;D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0A94-721E-40F9-B072-E10565DA9FF4}">
  <sheetPr>
    <tabColor rgb="FF7030A0"/>
  </sheetPr>
  <dimension ref="A2:G1048569"/>
  <sheetViews>
    <sheetView tabSelected="1" topLeftCell="A10" workbookViewId="0">
      <selection activeCell="E18" sqref="E18"/>
    </sheetView>
  </sheetViews>
  <sheetFormatPr baseColWidth="10" defaultRowHeight="16.8" x14ac:dyDescent="0.4"/>
  <cols>
    <col min="1" max="1" width="10.77734375" style="7" customWidth="1"/>
    <col min="2" max="2" width="28.44140625" style="7" bestFit="1" customWidth="1"/>
    <col min="3" max="3" width="11.44140625" style="7" bestFit="1" customWidth="1"/>
    <col min="4" max="4" width="11.5546875" style="7"/>
    <col min="5" max="5" width="35.6640625" style="7" bestFit="1" customWidth="1"/>
    <col min="6" max="9" width="11.5546875" style="7"/>
    <col min="10" max="10" width="26.33203125" style="7" bestFit="1" customWidth="1"/>
    <col min="11" max="16384" width="11.5546875" style="7"/>
  </cols>
  <sheetData>
    <row r="2" spans="1:7" ht="16.8" customHeight="1" x14ac:dyDescent="0.4">
      <c r="A2" s="36" t="s">
        <v>80</v>
      </c>
      <c r="B2" s="36"/>
      <c r="C2" s="36"/>
      <c r="D2" s="36"/>
      <c r="E2" s="36"/>
      <c r="F2" s="36"/>
      <c r="G2" s="36"/>
    </row>
    <row r="3" spans="1:7" ht="16.8" customHeight="1" x14ac:dyDescent="0.4">
      <c r="A3" s="38" t="s">
        <v>156</v>
      </c>
      <c r="B3" s="38"/>
      <c r="C3" s="38"/>
      <c r="D3" s="38"/>
      <c r="E3" s="38"/>
      <c r="F3" s="38"/>
      <c r="G3" s="38"/>
    </row>
    <row r="5" spans="1:7" x14ac:dyDescent="0.4">
      <c r="A5" s="28" t="s">
        <v>147</v>
      </c>
      <c r="B5" s="28" t="s">
        <v>58</v>
      </c>
      <c r="C5" s="28" t="s">
        <v>148</v>
      </c>
      <c r="D5" s="28" t="s">
        <v>155</v>
      </c>
      <c r="E5" s="28" t="s">
        <v>154</v>
      </c>
      <c r="F5" s="28" t="s">
        <v>158</v>
      </c>
    </row>
    <row r="6" spans="1:7" x14ac:dyDescent="0.4">
      <c r="A6" s="39">
        <v>6002</v>
      </c>
      <c r="B6" s="7" t="s">
        <v>150</v>
      </c>
      <c r="C6" s="9">
        <v>45000</v>
      </c>
      <c r="D6" s="8"/>
    </row>
    <row r="7" spans="1:7" x14ac:dyDescent="0.4">
      <c r="A7" s="39">
        <v>6002</v>
      </c>
      <c r="B7" s="7" t="s">
        <v>151</v>
      </c>
      <c r="C7" s="9">
        <v>45005</v>
      </c>
      <c r="D7" s="31" t="s">
        <v>157</v>
      </c>
    </row>
    <row r="8" spans="1:7" x14ac:dyDescent="0.4">
      <c r="A8" s="39">
        <v>6002</v>
      </c>
      <c r="B8" s="7" t="s">
        <v>185</v>
      </c>
      <c r="C8" s="9">
        <v>45014</v>
      </c>
    </row>
    <row r="9" spans="1:7" x14ac:dyDescent="0.4">
      <c r="A9" s="39">
        <v>6002</v>
      </c>
      <c r="B9" s="7" t="s">
        <v>187</v>
      </c>
      <c r="C9" s="9">
        <v>45026</v>
      </c>
      <c r="D9" s="31"/>
      <c r="E9" s="7" t="s">
        <v>179</v>
      </c>
    </row>
    <row r="10" spans="1:7" x14ac:dyDescent="0.4">
      <c r="A10" s="39">
        <v>6003</v>
      </c>
      <c r="B10" s="7" t="s">
        <v>150</v>
      </c>
      <c r="C10" s="9">
        <v>45000</v>
      </c>
    </row>
    <row r="11" spans="1:7" x14ac:dyDescent="0.4">
      <c r="A11" s="39">
        <v>6003</v>
      </c>
      <c r="B11" s="7" t="s">
        <v>151</v>
      </c>
      <c r="C11" s="9">
        <v>45012</v>
      </c>
      <c r="D11" s="31" t="s">
        <v>157</v>
      </c>
    </row>
    <row r="12" spans="1:7" x14ac:dyDescent="0.4">
      <c r="A12" s="39">
        <v>6003</v>
      </c>
      <c r="B12" s="7" t="s">
        <v>185</v>
      </c>
      <c r="C12" s="9">
        <v>45014</v>
      </c>
    </row>
    <row r="13" spans="1:7" x14ac:dyDescent="0.4">
      <c r="A13" s="39">
        <v>6003</v>
      </c>
      <c r="B13" s="7" t="s">
        <v>187</v>
      </c>
      <c r="C13" s="9">
        <v>45026</v>
      </c>
      <c r="D13" s="31"/>
      <c r="E13" s="7" t="s">
        <v>180</v>
      </c>
    </row>
    <row r="14" spans="1:7" x14ac:dyDescent="0.4">
      <c r="A14" s="39">
        <v>6004</v>
      </c>
      <c r="B14" s="7" t="s">
        <v>150</v>
      </c>
      <c r="C14" s="9">
        <v>45000</v>
      </c>
      <c r="D14" s="8"/>
    </row>
    <row r="15" spans="1:7" x14ac:dyDescent="0.4">
      <c r="A15" s="39">
        <v>6004</v>
      </c>
      <c r="B15" s="7" t="s">
        <v>151</v>
      </c>
      <c r="C15" s="9">
        <v>45001</v>
      </c>
      <c r="D15" s="31" t="s">
        <v>157</v>
      </c>
    </row>
    <row r="16" spans="1:7" x14ac:dyDescent="0.4">
      <c r="A16" s="39">
        <v>6004</v>
      </c>
      <c r="B16" s="7" t="s">
        <v>185</v>
      </c>
      <c r="C16" s="9">
        <v>45014</v>
      </c>
    </row>
    <row r="17" spans="1:5" x14ac:dyDescent="0.4">
      <c r="A17" s="39">
        <v>6004</v>
      </c>
      <c r="B17" s="7" t="s">
        <v>186</v>
      </c>
      <c r="C17" s="9">
        <v>45026</v>
      </c>
      <c r="D17" s="31"/>
    </row>
    <row r="18" spans="1:5" x14ac:dyDescent="0.4">
      <c r="A18" s="39">
        <v>6005</v>
      </c>
      <c r="B18" s="7" t="s">
        <v>150</v>
      </c>
      <c r="C18" s="9">
        <v>45000</v>
      </c>
      <c r="D18" s="8"/>
    </row>
    <row r="19" spans="1:5" x14ac:dyDescent="0.4">
      <c r="A19" s="39">
        <v>6005</v>
      </c>
      <c r="B19" s="7" t="s">
        <v>151</v>
      </c>
      <c r="C19" s="9">
        <v>45005</v>
      </c>
      <c r="D19" s="31" t="s">
        <v>157</v>
      </c>
    </row>
    <row r="20" spans="1:5" x14ac:dyDescent="0.4">
      <c r="A20" s="39">
        <v>6005</v>
      </c>
      <c r="B20" s="7" t="s">
        <v>185</v>
      </c>
      <c r="C20" s="9">
        <v>45014</v>
      </c>
    </row>
    <row r="21" spans="1:5" x14ac:dyDescent="0.4">
      <c r="A21" s="39">
        <v>6005</v>
      </c>
      <c r="B21" s="7" t="s">
        <v>187</v>
      </c>
      <c r="C21" s="9">
        <v>45026</v>
      </c>
      <c r="D21" s="31"/>
      <c r="E21" s="7" t="s">
        <v>179</v>
      </c>
    </row>
    <row r="22" spans="1:5" x14ac:dyDescent="0.4">
      <c r="A22" s="39">
        <v>6009</v>
      </c>
      <c r="B22" s="7" t="s">
        <v>150</v>
      </c>
      <c r="C22" s="9">
        <v>45000</v>
      </c>
      <c r="D22" s="8"/>
    </row>
    <row r="23" spans="1:5" x14ac:dyDescent="0.4">
      <c r="A23" s="39">
        <v>6009</v>
      </c>
      <c r="B23" s="7" t="s">
        <v>151</v>
      </c>
      <c r="C23" s="9">
        <v>45005</v>
      </c>
      <c r="D23" s="31" t="s">
        <v>157</v>
      </c>
    </row>
    <row r="24" spans="1:5" x14ac:dyDescent="0.4">
      <c r="A24" s="39">
        <v>6009</v>
      </c>
      <c r="B24" s="7" t="s">
        <v>185</v>
      </c>
      <c r="C24" s="9">
        <v>45014</v>
      </c>
    </row>
    <row r="25" spans="1:5" x14ac:dyDescent="0.4">
      <c r="A25" s="39">
        <v>6009</v>
      </c>
      <c r="B25" s="7" t="s">
        <v>187</v>
      </c>
      <c r="C25" s="9">
        <v>45026</v>
      </c>
      <c r="D25" s="31"/>
      <c r="E25" s="7" t="s">
        <v>179</v>
      </c>
    </row>
    <row r="26" spans="1:5" x14ac:dyDescent="0.4">
      <c r="A26" s="39">
        <v>6011</v>
      </c>
      <c r="B26" s="7" t="s">
        <v>150</v>
      </c>
      <c r="C26" s="9">
        <v>45000</v>
      </c>
      <c r="D26" s="8"/>
    </row>
    <row r="27" spans="1:5" x14ac:dyDescent="0.4">
      <c r="A27" s="39">
        <v>6011</v>
      </c>
      <c r="B27" s="7" t="s">
        <v>151</v>
      </c>
      <c r="C27" s="9">
        <v>45005</v>
      </c>
      <c r="D27" s="31" t="s">
        <v>157</v>
      </c>
    </row>
    <row r="28" spans="1:5" x14ac:dyDescent="0.4">
      <c r="A28" s="39">
        <v>6011</v>
      </c>
      <c r="B28" s="7" t="s">
        <v>185</v>
      </c>
      <c r="C28" s="9">
        <v>45014</v>
      </c>
    </row>
    <row r="29" spans="1:5" x14ac:dyDescent="0.4">
      <c r="A29" s="39">
        <v>6011</v>
      </c>
      <c r="B29" s="7" t="s">
        <v>187</v>
      </c>
      <c r="C29" s="9">
        <v>45026</v>
      </c>
      <c r="D29" s="31"/>
      <c r="E29" s="7" t="s">
        <v>179</v>
      </c>
    </row>
    <row r="30" spans="1:5" x14ac:dyDescent="0.4">
      <c r="A30" s="39">
        <v>6012</v>
      </c>
      <c r="B30" s="7" t="s">
        <v>150</v>
      </c>
      <c r="C30" s="9">
        <v>45001</v>
      </c>
    </row>
    <row r="31" spans="1:5" x14ac:dyDescent="0.4">
      <c r="A31" s="39">
        <v>6013</v>
      </c>
      <c r="B31" s="7" t="s">
        <v>150</v>
      </c>
      <c r="C31" s="9">
        <v>45000</v>
      </c>
      <c r="D31" s="8"/>
    </row>
    <row r="32" spans="1:5" x14ac:dyDescent="0.4">
      <c r="A32" s="39">
        <v>6014</v>
      </c>
      <c r="B32" s="7" t="s">
        <v>150</v>
      </c>
      <c r="C32" s="9">
        <v>45001</v>
      </c>
    </row>
    <row r="33" spans="1:5" x14ac:dyDescent="0.4">
      <c r="A33" s="39">
        <v>6015</v>
      </c>
      <c r="B33" s="7" t="s">
        <v>150</v>
      </c>
      <c r="C33" s="9">
        <v>45001</v>
      </c>
      <c r="D33" s="8"/>
    </row>
    <row r="34" spans="1:5" x14ac:dyDescent="0.4">
      <c r="A34" s="39">
        <v>6015</v>
      </c>
      <c r="B34" s="7" t="s">
        <v>151</v>
      </c>
      <c r="C34" s="9">
        <v>45001</v>
      </c>
      <c r="D34" s="31" t="s">
        <v>157</v>
      </c>
    </row>
    <row r="35" spans="1:5" x14ac:dyDescent="0.4">
      <c r="A35" s="39">
        <v>6015</v>
      </c>
      <c r="B35" s="7" t="s">
        <v>185</v>
      </c>
      <c r="C35" s="9">
        <v>45014</v>
      </c>
    </row>
    <row r="36" spans="1:5" x14ac:dyDescent="0.4">
      <c r="A36" s="39">
        <v>6015</v>
      </c>
      <c r="B36" s="7" t="s">
        <v>187</v>
      </c>
      <c r="C36" s="9">
        <v>45026</v>
      </c>
      <c r="D36" s="31"/>
      <c r="E36" s="7" t="s">
        <v>181</v>
      </c>
    </row>
    <row r="37" spans="1:5" x14ac:dyDescent="0.4">
      <c r="A37" s="39">
        <v>6017</v>
      </c>
      <c r="B37" s="7" t="s">
        <v>150</v>
      </c>
      <c r="C37" s="9">
        <v>45001</v>
      </c>
    </row>
    <row r="38" spans="1:5" x14ac:dyDescent="0.4">
      <c r="A38" s="39">
        <v>6018</v>
      </c>
      <c r="B38" s="7" t="s">
        <v>150</v>
      </c>
      <c r="C38" s="9">
        <v>45001</v>
      </c>
    </row>
    <row r="39" spans="1:5" x14ac:dyDescent="0.4">
      <c r="A39" s="39">
        <v>6020</v>
      </c>
      <c r="B39" s="7" t="s">
        <v>150</v>
      </c>
      <c r="C39" s="9">
        <v>45001</v>
      </c>
    </row>
    <row r="40" spans="1:5" x14ac:dyDescent="0.4">
      <c r="A40" s="39">
        <v>6024</v>
      </c>
      <c r="B40" s="7" t="s">
        <v>150</v>
      </c>
      <c r="C40" s="9">
        <v>45001</v>
      </c>
    </row>
    <row r="41" spans="1:5" x14ac:dyDescent="0.4">
      <c r="A41" s="39">
        <v>6026</v>
      </c>
      <c r="B41" s="7" t="s">
        <v>150</v>
      </c>
      <c r="C41" s="9">
        <v>45001</v>
      </c>
    </row>
    <row r="42" spans="1:5" x14ac:dyDescent="0.4">
      <c r="A42" s="39">
        <v>6027</v>
      </c>
      <c r="B42" s="7" t="s">
        <v>150</v>
      </c>
      <c r="C42" s="9">
        <v>45001</v>
      </c>
    </row>
    <row r="43" spans="1:5" x14ac:dyDescent="0.4">
      <c r="A43" s="39">
        <v>6028</v>
      </c>
      <c r="B43" s="7" t="s">
        <v>150</v>
      </c>
      <c r="C43" s="9">
        <v>45001</v>
      </c>
    </row>
    <row r="44" spans="1:5" x14ac:dyDescent="0.4">
      <c r="A44" s="39">
        <v>6029</v>
      </c>
      <c r="B44" s="7" t="s">
        <v>150</v>
      </c>
      <c r="C44" s="9">
        <v>45001</v>
      </c>
    </row>
    <row r="45" spans="1:5" x14ac:dyDescent="0.4">
      <c r="A45" s="39">
        <v>6031</v>
      </c>
      <c r="B45" s="7" t="s">
        <v>150</v>
      </c>
      <c r="C45" s="9">
        <v>45000</v>
      </c>
      <c r="D45" s="8"/>
    </row>
    <row r="46" spans="1:5" x14ac:dyDescent="0.4">
      <c r="A46" s="39">
        <v>6031</v>
      </c>
      <c r="B46" s="7" t="s">
        <v>151</v>
      </c>
      <c r="C46" s="9">
        <v>45013</v>
      </c>
      <c r="D46" s="31" t="s">
        <v>157</v>
      </c>
    </row>
    <row r="47" spans="1:5" x14ac:dyDescent="0.4">
      <c r="A47" s="39">
        <v>6031</v>
      </c>
      <c r="B47" s="7" t="s">
        <v>185</v>
      </c>
      <c r="C47" s="9">
        <v>45014</v>
      </c>
    </row>
    <row r="48" spans="1:5" x14ac:dyDescent="0.4">
      <c r="A48" s="39">
        <v>6031</v>
      </c>
      <c r="B48" s="7" t="s">
        <v>187</v>
      </c>
      <c r="C48" s="9">
        <v>45026</v>
      </c>
      <c r="D48" s="31"/>
      <c r="E48" s="7" t="s">
        <v>182</v>
      </c>
    </row>
    <row r="49" spans="1:5" x14ac:dyDescent="0.4">
      <c r="A49" s="39">
        <v>6032</v>
      </c>
      <c r="B49" s="7" t="s">
        <v>150</v>
      </c>
      <c r="C49" s="9">
        <v>45001</v>
      </c>
    </row>
    <row r="50" spans="1:5" x14ac:dyDescent="0.4">
      <c r="A50" s="39">
        <v>6033</v>
      </c>
      <c r="B50" s="7" t="s">
        <v>150</v>
      </c>
      <c r="C50" s="9">
        <v>45001</v>
      </c>
    </row>
    <row r="51" spans="1:5" x14ac:dyDescent="0.4">
      <c r="A51" s="39">
        <v>6034</v>
      </c>
      <c r="B51" s="7" t="s">
        <v>150</v>
      </c>
      <c r="C51" s="9">
        <v>45001</v>
      </c>
    </row>
    <row r="52" spans="1:5" x14ac:dyDescent="0.4">
      <c r="A52" s="39">
        <v>6035</v>
      </c>
      <c r="B52" s="7" t="s">
        <v>150</v>
      </c>
      <c r="C52" s="9">
        <v>45001</v>
      </c>
    </row>
    <row r="53" spans="1:5" x14ac:dyDescent="0.4">
      <c r="A53" s="39">
        <v>6035</v>
      </c>
      <c r="B53" s="7" t="s">
        <v>151</v>
      </c>
      <c r="C53" s="9">
        <v>45013</v>
      </c>
      <c r="D53" s="31" t="s">
        <v>157</v>
      </c>
    </row>
    <row r="54" spans="1:5" x14ac:dyDescent="0.4">
      <c r="A54" s="39">
        <v>6035</v>
      </c>
      <c r="B54" s="7" t="s">
        <v>185</v>
      </c>
      <c r="C54" s="9">
        <v>45014</v>
      </c>
    </row>
    <row r="55" spans="1:5" x14ac:dyDescent="0.4">
      <c r="A55" s="39">
        <v>6035</v>
      </c>
      <c r="B55" s="7" t="s">
        <v>187</v>
      </c>
      <c r="C55" s="9">
        <v>45026</v>
      </c>
      <c r="D55" s="31"/>
      <c r="E55" s="7" t="s">
        <v>183</v>
      </c>
    </row>
    <row r="56" spans="1:5" x14ac:dyDescent="0.4">
      <c r="A56" s="39">
        <v>6036</v>
      </c>
      <c r="B56" s="7" t="s">
        <v>150</v>
      </c>
      <c r="C56" s="9">
        <v>45001</v>
      </c>
      <c r="D56" s="31"/>
    </row>
    <row r="57" spans="1:5" x14ac:dyDescent="0.4">
      <c r="A57" s="39">
        <v>6037</v>
      </c>
      <c r="B57" s="7" t="s">
        <v>150</v>
      </c>
      <c r="C57" s="9">
        <v>45001</v>
      </c>
      <c r="D57" s="31"/>
    </row>
    <row r="58" spans="1:5" x14ac:dyDescent="0.4">
      <c r="A58" s="39">
        <v>6038</v>
      </c>
      <c r="B58" s="7" t="s">
        <v>150</v>
      </c>
      <c r="C58" s="9">
        <v>45001</v>
      </c>
      <c r="D58" s="31"/>
    </row>
    <row r="59" spans="1:5" x14ac:dyDescent="0.4">
      <c r="A59" s="39">
        <v>6039</v>
      </c>
      <c r="B59" s="7" t="s">
        <v>150</v>
      </c>
      <c r="C59" s="9">
        <v>45000</v>
      </c>
      <c r="D59" s="31"/>
    </row>
    <row r="60" spans="1:5" x14ac:dyDescent="0.4">
      <c r="A60" s="39">
        <v>6039</v>
      </c>
      <c r="B60" s="7" t="s">
        <v>151</v>
      </c>
      <c r="C60" s="9">
        <v>45020</v>
      </c>
      <c r="D60" s="31" t="s">
        <v>157</v>
      </c>
    </row>
    <row r="61" spans="1:5" x14ac:dyDescent="0.4">
      <c r="A61" s="39">
        <v>6039</v>
      </c>
      <c r="B61" s="7" t="s">
        <v>185</v>
      </c>
      <c r="C61" s="9">
        <v>45020</v>
      </c>
    </row>
    <row r="62" spans="1:5" x14ac:dyDescent="0.4">
      <c r="A62" s="39">
        <v>6039</v>
      </c>
      <c r="B62" s="7" t="s">
        <v>187</v>
      </c>
      <c r="C62" s="9">
        <v>45026</v>
      </c>
      <c r="D62" s="31"/>
      <c r="E62" s="7" t="s">
        <v>184</v>
      </c>
    </row>
    <row r="63" spans="1:5" x14ac:dyDescent="0.4">
      <c r="A63" s="39">
        <v>6040</v>
      </c>
      <c r="B63" s="7" t="s">
        <v>150</v>
      </c>
      <c r="C63" s="9">
        <v>45001</v>
      </c>
      <c r="D63" s="31"/>
    </row>
    <row r="64" spans="1:5" x14ac:dyDescent="0.4">
      <c r="A64" s="39">
        <v>6041</v>
      </c>
      <c r="B64" s="7" t="s">
        <v>150</v>
      </c>
      <c r="C64" s="9">
        <v>45001</v>
      </c>
      <c r="D64" s="31"/>
    </row>
    <row r="65" spans="1:4" x14ac:dyDescent="0.4">
      <c r="A65" s="39">
        <v>6042</v>
      </c>
      <c r="B65" s="7" t="s">
        <v>150</v>
      </c>
      <c r="C65" s="9">
        <v>45001</v>
      </c>
      <c r="D65" s="31"/>
    </row>
    <row r="66" spans="1:4" x14ac:dyDescent="0.4">
      <c r="A66" s="39">
        <v>6043</v>
      </c>
      <c r="B66" s="7" t="s">
        <v>150</v>
      </c>
      <c r="C66" s="9">
        <v>45001</v>
      </c>
      <c r="D66" s="31"/>
    </row>
    <row r="1048562" spans="1:1" x14ac:dyDescent="0.4">
      <c r="A1048562" s="7" t="s">
        <v>149</v>
      </c>
    </row>
    <row r="1048563" spans="1:1" x14ac:dyDescent="0.4">
      <c r="A1048563" s="29" t="s">
        <v>150</v>
      </c>
    </row>
    <row r="1048564" spans="1:1" x14ac:dyDescent="0.4">
      <c r="A1048564" s="29" t="s">
        <v>151</v>
      </c>
    </row>
    <row r="1048565" spans="1:1" x14ac:dyDescent="0.4">
      <c r="A1048565" s="29" t="s">
        <v>185</v>
      </c>
    </row>
    <row r="1048566" spans="1:1" x14ac:dyDescent="0.4">
      <c r="A1048566" s="29" t="s">
        <v>187</v>
      </c>
    </row>
    <row r="1048567" spans="1:1" x14ac:dyDescent="0.4">
      <c r="A1048567" s="29" t="s">
        <v>186</v>
      </c>
    </row>
    <row r="1048568" spans="1:1" x14ac:dyDescent="0.4">
      <c r="A1048568" s="29" t="s">
        <v>152</v>
      </c>
    </row>
    <row r="1048569" spans="1:1" x14ac:dyDescent="0.4">
      <c r="A1048569" s="29" t="s">
        <v>153</v>
      </c>
    </row>
  </sheetData>
  <sortState xmlns:xlrd2="http://schemas.microsoft.com/office/spreadsheetml/2017/richdata2" ref="A6:F66">
    <sortCondition ref="A6:A66"/>
    <sortCondition ref="C6:C66"/>
  </sortState>
  <mergeCells count="2">
    <mergeCell ref="A3:G3"/>
    <mergeCell ref="A2:G2"/>
  </mergeCells>
  <conditionalFormatting sqref="A6:A20">
    <cfRule type="cellIs" dxfId="9" priority="7" operator="lessThan">
      <formula>6001</formula>
    </cfRule>
    <cfRule type="cellIs" dxfId="8" priority="8" operator="greaterThan">
      <formula>6043</formula>
    </cfRule>
  </conditionalFormatting>
  <conditionalFormatting sqref="A50:A52">
    <cfRule type="cellIs" dxfId="7" priority="5" operator="lessThan">
      <formula>6001</formula>
    </cfRule>
    <cfRule type="cellIs" dxfId="6" priority="6" operator="greaterThan">
      <formula>6043</formula>
    </cfRule>
  </conditionalFormatting>
  <conditionalFormatting sqref="B6:B66">
    <cfRule type="containsText" dxfId="5" priority="1" operator="containsText" text="Rectificada / Aprobada">
      <formula>NOT(ISERROR(SEARCH("Rectificada / Aprobada",B6)))</formula>
    </cfRule>
  </conditionalFormatting>
  <dataValidations count="1">
    <dataValidation type="list" allowBlank="1" showInputMessage="1" showErrorMessage="1" sqref="B6:B66" xr:uid="{BCD53E5E-82D4-4741-8401-3537DA9A8231}">
      <formula1>$A$1048563:$A$1048569</formula1>
    </dataValidation>
  </dataValidations>
  <hyperlinks>
    <hyperlink ref="D15" r:id="rId1" tooltip="6004" xr:uid="{98815502-696A-4ED7-8F42-1713E48F3EEC}"/>
    <hyperlink ref="D27" r:id="rId2" tooltip="6011" xr:uid="{24D0A05B-C8EE-4787-96DB-2A89DF2B0D89}"/>
    <hyperlink ref="D7" r:id="rId3" tooltip="6002" xr:uid="{214F1D65-92A0-4C91-848F-31097B9C11FD}"/>
    <hyperlink ref="D19" r:id="rId4" tooltip="6005" xr:uid="{C3CBAD01-E9C1-49F4-A848-4C351A0AC29A}"/>
    <hyperlink ref="D23" r:id="rId5" tooltip="6009" xr:uid="{41977E1C-88AC-44D4-B0F8-0341DA06AB2C}"/>
    <hyperlink ref="D34" r:id="rId6" tooltip="6015" xr:uid="{75F51838-4752-4571-BFA9-D830EE100EB6}"/>
    <hyperlink ref="D11" r:id="rId7" tooltip="6003" xr:uid="{B59295BE-7431-4B0B-A29E-F10C045106BA}"/>
    <hyperlink ref="D46" r:id="rId8" tooltip="6031" xr:uid="{A92D7A6D-8709-4F87-A778-68C9EB0CAAE7}"/>
    <hyperlink ref="D53" r:id="rId9" tooltip="6035" xr:uid="{36531DB0-50C0-4DA6-9ED7-89AE1C2F3F66}"/>
    <hyperlink ref="D60" r:id="rId10" tooltip="6039" xr:uid="{5CFF6145-29E8-4D14-91C2-F8073B207DDE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TABLERO</vt:lpstr>
      <vt:lpstr>PROGRAMAS</vt:lpstr>
      <vt:lpstr>DEPIT</vt:lpstr>
      <vt:lpstr>BITACORA</vt:lpstr>
      <vt:lpstr>PROGRAMAS!Títulos_a_imprimir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Contreras</dc:creator>
  <cp:lastModifiedBy>Victor Hugo Contreras</cp:lastModifiedBy>
  <cp:lastPrinted>2023-03-13T21:10:13Z</cp:lastPrinted>
  <dcterms:created xsi:type="dcterms:W3CDTF">2023-03-12T18:39:15Z</dcterms:created>
  <dcterms:modified xsi:type="dcterms:W3CDTF">2023-04-10T22:37:34Z</dcterms:modified>
</cp:coreProperties>
</file>