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ortegasoto/Desktop/Web Development/Ortega+Motoplex/"/>
    </mc:Choice>
  </mc:AlternateContent>
  <xr:revisionPtr revIDLastSave="0" documentId="8_{E835D7CA-CFF3-3E4A-9849-26FD7BC93A3C}" xr6:coauthVersionLast="47" xr6:coauthVersionMax="47" xr10:uidLastSave="{00000000-0000-0000-0000-000000000000}"/>
  <bookViews>
    <workbookView xWindow="0" yWindow="0" windowWidth="35840" windowHeight="22400" xr2:uid="{6DB40090-CBD3-4B6A-BE42-449B7F558AFA}"/>
  </bookViews>
  <sheets>
    <sheet name="Ventas" sheetId="1" r:id="rId1"/>
    <sheet name="Usadas" sheetId="2" r:id="rId2"/>
    <sheet name="Servicio" sheetId="3" r:id="rId3"/>
    <sheet name="Refacciones" sheetId="4" r:id="rId4"/>
    <sheet name="Administración" sheetId="5" r:id="rId5"/>
    <sheet name="Total" sheetId="6" r:id="rId6"/>
    <sheet name="Staff" sheetId="7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" l="1"/>
  <c r="V45" i="1"/>
  <c r="N42" i="8" l="1"/>
  <c r="M41" i="8"/>
  <c r="L41" i="8"/>
  <c r="K41" i="8"/>
  <c r="J41" i="8"/>
  <c r="I41" i="8"/>
  <c r="H41" i="8"/>
  <c r="G41" i="8"/>
  <c r="F41" i="8"/>
  <c r="E41" i="8"/>
  <c r="D41" i="8"/>
  <c r="C41" i="8"/>
  <c r="B41" i="8"/>
  <c r="N41" i="8" s="1"/>
  <c r="N40" i="8"/>
  <c r="N39" i="8"/>
  <c r="M38" i="8"/>
  <c r="L38" i="8"/>
  <c r="K38" i="8"/>
  <c r="J38" i="8"/>
  <c r="I38" i="8"/>
  <c r="H38" i="8"/>
  <c r="G38" i="8"/>
  <c r="F38" i="8"/>
  <c r="E38" i="8"/>
  <c r="D38" i="8"/>
  <c r="C38" i="8"/>
  <c r="B38" i="8"/>
  <c r="N38" i="8" s="1"/>
  <c r="N36" i="8"/>
  <c r="L32" i="8"/>
  <c r="I32" i="8"/>
  <c r="D32" i="8"/>
  <c r="N31" i="8"/>
  <c r="N30" i="8"/>
  <c r="N29" i="8"/>
  <c r="N28" i="8"/>
  <c r="M27" i="8"/>
  <c r="L27" i="8"/>
  <c r="K27" i="8"/>
  <c r="J27" i="8"/>
  <c r="J32" i="8" s="1"/>
  <c r="I27" i="8"/>
  <c r="H27" i="8"/>
  <c r="G27" i="8"/>
  <c r="F27" i="8"/>
  <c r="E27" i="8"/>
  <c r="D27" i="8"/>
  <c r="C27" i="8"/>
  <c r="B27" i="8"/>
  <c r="N27" i="8" s="1"/>
  <c r="N26" i="8"/>
  <c r="M25" i="8"/>
  <c r="M32" i="8" s="1"/>
  <c r="L25" i="8"/>
  <c r="K25" i="8"/>
  <c r="K32" i="8" s="1"/>
  <c r="J25" i="8"/>
  <c r="I25" i="8"/>
  <c r="H25" i="8"/>
  <c r="H32" i="8" s="1"/>
  <c r="G25" i="8"/>
  <c r="G32" i="8" s="1"/>
  <c r="F25" i="8"/>
  <c r="F32" i="8" s="1"/>
  <c r="E25" i="8"/>
  <c r="E32" i="8" s="1"/>
  <c r="D25" i="8"/>
  <c r="C25" i="8"/>
  <c r="C32" i="8" s="1"/>
  <c r="B25" i="8"/>
  <c r="N25" i="8" s="1"/>
  <c r="M19" i="8"/>
  <c r="L19" i="8"/>
  <c r="K19" i="8"/>
  <c r="J19" i="8"/>
  <c r="I19" i="8"/>
  <c r="H19" i="8"/>
  <c r="G19" i="8"/>
  <c r="F19" i="8"/>
  <c r="E19" i="8"/>
  <c r="D19" i="8"/>
  <c r="C19" i="8"/>
  <c r="B19" i="8"/>
  <c r="N19" i="8" s="1"/>
  <c r="L14" i="8"/>
  <c r="K14" i="8"/>
  <c r="K21" i="8" s="1"/>
  <c r="F14" i="8"/>
  <c r="D14" i="8"/>
  <c r="C14" i="8"/>
  <c r="C21" i="8" s="1"/>
  <c r="N12" i="8"/>
  <c r="M7" i="8"/>
  <c r="L7" i="8"/>
  <c r="L21" i="8" s="1"/>
  <c r="K7" i="8"/>
  <c r="J7" i="8"/>
  <c r="J14" i="8" s="1"/>
  <c r="J21" i="8" s="1"/>
  <c r="I7" i="8"/>
  <c r="H7" i="8"/>
  <c r="G7" i="8"/>
  <c r="F7" i="8"/>
  <c r="F21" i="8" s="1"/>
  <c r="E7" i="8"/>
  <c r="D7" i="8"/>
  <c r="D21" i="8" s="1"/>
  <c r="C7" i="8"/>
  <c r="B7" i="8"/>
  <c r="B14" i="8" s="1"/>
  <c r="N5" i="8"/>
  <c r="N3" i="8"/>
  <c r="S41" i="1"/>
  <c r="R41" i="1"/>
  <c r="Q41" i="1"/>
  <c r="S38" i="1"/>
  <c r="R38" i="1"/>
  <c r="Q38" i="1"/>
  <c r="S27" i="1"/>
  <c r="R27" i="1"/>
  <c r="R32" i="1" s="1"/>
  <c r="Q27" i="1"/>
  <c r="Q32" i="1" s="1"/>
  <c r="S25" i="1"/>
  <c r="S32" i="1" s="1"/>
  <c r="R25" i="1"/>
  <c r="Q25" i="1"/>
  <c r="R21" i="1"/>
  <c r="S19" i="1"/>
  <c r="R19" i="1"/>
  <c r="Q19" i="1"/>
  <c r="S14" i="1"/>
  <c r="S21" i="1" s="1"/>
  <c r="R14" i="1"/>
  <c r="Q14" i="1"/>
  <c r="S11" i="1"/>
  <c r="R11" i="1"/>
  <c r="R15" i="1" s="1"/>
  <c r="Q11" i="1"/>
  <c r="R8" i="1"/>
  <c r="S7" i="1"/>
  <c r="R7" i="1"/>
  <c r="Q7" i="1"/>
  <c r="Q21" i="1" s="1"/>
  <c r="R6" i="1"/>
  <c r="R13" i="1" s="1"/>
  <c r="Q6" i="1"/>
  <c r="Q13" i="1" s="1"/>
  <c r="S4" i="1"/>
  <c r="S18" i="1" s="1"/>
  <c r="R4" i="1"/>
  <c r="R18" i="1" s="1"/>
  <c r="Q4" i="1"/>
  <c r="Q8" i="1" s="1"/>
  <c r="T4" i="1"/>
  <c r="U4" i="1"/>
  <c r="V4" i="1"/>
  <c r="W4" i="1"/>
  <c r="X4" i="1"/>
  <c r="Y4" i="1"/>
  <c r="Z4" i="1"/>
  <c r="Z8" i="1" s="1"/>
  <c r="AA4" i="1"/>
  <c r="AA6" i="1" s="1"/>
  <c r="AB4" i="1"/>
  <c r="T6" i="1"/>
  <c r="U6" i="1"/>
  <c r="V6" i="1"/>
  <c r="W6" i="1"/>
  <c r="W13" i="1" s="1"/>
  <c r="W20" i="1" s="1"/>
  <c r="X6" i="1"/>
  <c r="X13" i="1" s="1"/>
  <c r="Z6" i="1"/>
  <c r="AB6" i="1"/>
  <c r="T7" i="1"/>
  <c r="U7" i="1"/>
  <c r="V7" i="1"/>
  <c r="V14" i="1" s="1"/>
  <c r="V21" i="1" s="1"/>
  <c r="W7" i="1"/>
  <c r="W14" i="1" s="1"/>
  <c r="X7" i="1"/>
  <c r="X14" i="1" s="1"/>
  <c r="X21" i="1" s="1"/>
  <c r="Y7" i="1"/>
  <c r="Z7" i="1"/>
  <c r="AA7" i="1"/>
  <c r="AB7" i="1"/>
  <c r="T8" i="1"/>
  <c r="U8" i="1"/>
  <c r="V8" i="1"/>
  <c r="X8" i="1"/>
  <c r="AB8" i="1"/>
  <c r="T11" i="1"/>
  <c r="T18" i="1" s="1"/>
  <c r="U11" i="1"/>
  <c r="U15" i="1" s="1"/>
  <c r="V15" i="1"/>
  <c r="W11" i="1"/>
  <c r="X11" i="1"/>
  <c r="Y11" i="1"/>
  <c r="Z11" i="1"/>
  <c r="AA11" i="1"/>
  <c r="AB11" i="1"/>
  <c r="AB18" i="1" s="1"/>
  <c r="T13" i="1"/>
  <c r="T20" i="1" s="1"/>
  <c r="U13" i="1"/>
  <c r="V13" i="1"/>
  <c r="V20" i="1" s="1"/>
  <c r="AB13" i="1"/>
  <c r="AB20" i="1" s="1"/>
  <c r="T14" i="1"/>
  <c r="U14" i="1"/>
  <c r="U21" i="1" s="1"/>
  <c r="Z14" i="1"/>
  <c r="AA14" i="1"/>
  <c r="AA21" i="1" s="1"/>
  <c r="AB14" i="1"/>
  <c r="T15" i="1"/>
  <c r="AB15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U20" i="1"/>
  <c r="T21" i="1"/>
  <c r="Z21" i="1"/>
  <c r="AB21" i="1"/>
  <c r="T25" i="1"/>
  <c r="U25" i="1"/>
  <c r="U32" i="1" s="1"/>
  <c r="V25" i="1"/>
  <c r="V32" i="1" s="1"/>
  <c r="W25" i="1"/>
  <c r="X25" i="1"/>
  <c r="Y25" i="1"/>
  <c r="Z25" i="1"/>
  <c r="AA25" i="1"/>
  <c r="AB25" i="1"/>
  <c r="T27" i="1"/>
  <c r="U27" i="1"/>
  <c r="V27" i="1"/>
  <c r="W27" i="1"/>
  <c r="X27" i="1"/>
  <c r="Y27" i="1"/>
  <c r="Z27" i="1"/>
  <c r="AA27" i="1"/>
  <c r="AA32" i="1" s="1"/>
  <c r="AB27" i="1"/>
  <c r="T32" i="1"/>
  <c r="W32" i="1"/>
  <c r="X32" i="1"/>
  <c r="Y32" i="1"/>
  <c r="Z32" i="1"/>
  <c r="AB32" i="1"/>
  <c r="X35" i="1"/>
  <c r="Y35" i="1"/>
  <c r="Y43" i="1" s="1"/>
  <c r="Z35" i="1"/>
  <c r="AA35" i="1"/>
  <c r="AA43" i="1" s="1"/>
  <c r="T37" i="1"/>
  <c r="V37" i="1"/>
  <c r="X37" i="1"/>
  <c r="X43" i="1" s="1"/>
  <c r="Y37" i="1"/>
  <c r="Z37" i="1"/>
  <c r="Z43" i="1" s="1"/>
  <c r="AA37" i="1"/>
  <c r="AB37" i="1"/>
  <c r="T38" i="1"/>
  <c r="U38" i="1"/>
  <c r="V38" i="1"/>
  <c r="W38" i="1"/>
  <c r="X38" i="1"/>
  <c r="Y38" i="1"/>
  <c r="Z38" i="1"/>
  <c r="AA38" i="1"/>
  <c r="AB38" i="1"/>
  <c r="T41" i="1"/>
  <c r="U41" i="1"/>
  <c r="V41" i="1"/>
  <c r="W41" i="1"/>
  <c r="X41" i="1"/>
  <c r="Y41" i="1"/>
  <c r="Z41" i="1"/>
  <c r="AA41" i="1"/>
  <c r="AB41" i="1"/>
  <c r="BR7" i="1"/>
  <c r="BQ7" i="1"/>
  <c r="BP7" i="1"/>
  <c r="BO7" i="1"/>
  <c r="BN7" i="1"/>
  <c r="BM7" i="1"/>
  <c r="BL7" i="1"/>
  <c r="BK7" i="1"/>
  <c r="BK14" i="1" s="1"/>
  <c r="BK21" i="1" s="1"/>
  <c r="BJ7" i="1"/>
  <c r="BI7" i="1"/>
  <c r="BH7" i="1"/>
  <c r="BG7" i="1"/>
  <c r="BD7" i="1"/>
  <c r="BC7" i="1"/>
  <c r="BB7" i="1"/>
  <c r="BA7" i="1"/>
  <c r="AZ7" i="1"/>
  <c r="AY7" i="1"/>
  <c r="AX7" i="1"/>
  <c r="AW7" i="1"/>
  <c r="AW14" i="1" s="1"/>
  <c r="AW21" i="1" s="1"/>
  <c r="AV7" i="1"/>
  <c r="AU7" i="1"/>
  <c r="AT7" i="1"/>
  <c r="AS7" i="1"/>
  <c r="AP7" i="1"/>
  <c r="AO7" i="1"/>
  <c r="AN7" i="1"/>
  <c r="AM7" i="1"/>
  <c r="AL7" i="1"/>
  <c r="AK7" i="1"/>
  <c r="AJ7" i="1"/>
  <c r="AI7" i="1"/>
  <c r="AI14" i="1" s="1"/>
  <c r="AI21" i="1" s="1"/>
  <c r="AH7" i="1"/>
  <c r="AG7" i="1"/>
  <c r="AF7" i="1"/>
  <c r="AE7" i="1"/>
  <c r="L35" i="1"/>
  <c r="M7" i="1"/>
  <c r="N7" i="1"/>
  <c r="L7" i="1"/>
  <c r="BR4" i="5"/>
  <c r="BQ4" i="5"/>
  <c r="BP4" i="5"/>
  <c r="BP20" i="5" s="1"/>
  <c r="BO4" i="5"/>
  <c r="BO20" i="5" s="1"/>
  <c r="BN4" i="5"/>
  <c r="BM4" i="5"/>
  <c r="BL4" i="5"/>
  <c r="BK4" i="5"/>
  <c r="BK20" i="5" s="1"/>
  <c r="BJ4" i="5"/>
  <c r="BI4" i="5"/>
  <c r="BH4" i="5"/>
  <c r="BG4" i="5"/>
  <c r="BG20" i="5" s="1"/>
  <c r="BD4" i="5"/>
  <c r="BC4" i="5"/>
  <c r="BC20" i="5" s="1"/>
  <c r="BB4" i="5"/>
  <c r="BA4" i="5"/>
  <c r="BA20" i="5" s="1"/>
  <c r="AZ4" i="5"/>
  <c r="AY4" i="5"/>
  <c r="AX4" i="5"/>
  <c r="AW4" i="5"/>
  <c r="AW20" i="5" s="1"/>
  <c r="AV4" i="5"/>
  <c r="AU4" i="5"/>
  <c r="AU20" i="5" s="1"/>
  <c r="AT4" i="5"/>
  <c r="AS4" i="5"/>
  <c r="AS20" i="5" s="1"/>
  <c r="AP4" i="5"/>
  <c r="AO4" i="5"/>
  <c r="AN4" i="5"/>
  <c r="AM4" i="5"/>
  <c r="AL4" i="5"/>
  <c r="AK4" i="5"/>
  <c r="AJ4" i="5"/>
  <c r="AJ20" i="5" s="1"/>
  <c r="AI4" i="5"/>
  <c r="AH4" i="5"/>
  <c r="AG4" i="5"/>
  <c r="AF4" i="5"/>
  <c r="AE4" i="5"/>
  <c r="R4" i="5"/>
  <c r="R20" i="5" s="1"/>
  <c r="S4" i="5"/>
  <c r="S20" i="5" s="1"/>
  <c r="T4" i="5"/>
  <c r="U4" i="5"/>
  <c r="V4" i="5"/>
  <c r="W4" i="5"/>
  <c r="X4" i="5"/>
  <c r="Y4" i="5"/>
  <c r="Z4" i="5"/>
  <c r="Z20" i="5" s="1"/>
  <c r="AA4" i="5"/>
  <c r="AA20" i="5" s="1"/>
  <c r="AB4" i="5"/>
  <c r="Q4" i="5"/>
  <c r="Q20" i="5" s="1"/>
  <c r="M4" i="5"/>
  <c r="N4" i="5"/>
  <c r="L4" i="5"/>
  <c r="BH6" i="4"/>
  <c r="BH14" i="4" s="1"/>
  <c r="BI6" i="4"/>
  <c r="BI20" i="4" s="1"/>
  <c r="BI21" i="4" s="1"/>
  <c r="BJ6" i="4"/>
  <c r="BJ14" i="4" s="1"/>
  <c r="BK6" i="4"/>
  <c r="BK14" i="4" s="1"/>
  <c r="BK15" i="4" s="1"/>
  <c r="BL6" i="4"/>
  <c r="BL14" i="4" s="1"/>
  <c r="BL15" i="4" s="1"/>
  <c r="BM6" i="4"/>
  <c r="BM14" i="4" s="1"/>
  <c r="BM15" i="4" s="1"/>
  <c r="BN6" i="4"/>
  <c r="BN14" i="4" s="1"/>
  <c r="BN15" i="4" s="1"/>
  <c r="BO6" i="4"/>
  <c r="BO14" i="4" s="1"/>
  <c r="BO15" i="4" s="1"/>
  <c r="BP6" i="4"/>
  <c r="BQ6" i="4"/>
  <c r="BQ20" i="4" s="1"/>
  <c r="BQ21" i="4" s="1"/>
  <c r="BR6" i="4"/>
  <c r="BG6" i="4"/>
  <c r="BG8" i="4" s="1"/>
  <c r="AT6" i="4"/>
  <c r="AU6" i="4"/>
  <c r="AU8" i="4" s="1"/>
  <c r="AV6" i="4"/>
  <c r="AV14" i="4" s="1"/>
  <c r="AV15" i="4" s="1"/>
  <c r="AW6" i="4"/>
  <c r="AW14" i="4" s="1"/>
  <c r="AW20" i="4" s="1"/>
  <c r="AW21" i="4" s="1"/>
  <c r="AX6" i="4"/>
  <c r="AX14" i="4" s="1"/>
  <c r="AX15" i="4" s="1"/>
  <c r="AY6" i="4"/>
  <c r="AY14" i="4" s="1"/>
  <c r="AY15" i="4" s="1"/>
  <c r="AZ6" i="4"/>
  <c r="AZ14" i="4" s="1"/>
  <c r="AZ15" i="4" s="1"/>
  <c r="BA6" i="4"/>
  <c r="BA14" i="4" s="1"/>
  <c r="BB6" i="4"/>
  <c r="BC6" i="4"/>
  <c r="BD6" i="4"/>
  <c r="AS6" i="4"/>
  <c r="AF6" i="4"/>
  <c r="AF14" i="4" s="1"/>
  <c r="AF15" i="4" s="1"/>
  <c r="AG6" i="4"/>
  <c r="AG20" i="4" s="1"/>
  <c r="AG21" i="4" s="1"/>
  <c r="AH6" i="4"/>
  <c r="AI6" i="4"/>
  <c r="AI8" i="4" s="1"/>
  <c r="AJ6" i="4"/>
  <c r="AJ14" i="4" s="1"/>
  <c r="AJ15" i="4" s="1"/>
  <c r="AK6" i="4"/>
  <c r="AK14" i="4" s="1"/>
  <c r="AK15" i="4" s="1"/>
  <c r="AL6" i="4"/>
  <c r="AM6" i="4"/>
  <c r="AM8" i="4" s="1"/>
  <c r="AN6" i="4"/>
  <c r="AN14" i="4" s="1"/>
  <c r="AN15" i="4" s="1"/>
  <c r="AO6" i="4"/>
  <c r="AO14" i="4" s="1"/>
  <c r="AP6" i="4"/>
  <c r="AE6" i="4"/>
  <c r="AE8" i="4" s="1"/>
  <c r="R6" i="4"/>
  <c r="R14" i="4" s="1"/>
  <c r="R15" i="4" s="1"/>
  <c r="S6" i="4"/>
  <c r="S14" i="4" s="1"/>
  <c r="S15" i="4" s="1"/>
  <c r="T6" i="4"/>
  <c r="T14" i="4" s="1"/>
  <c r="T15" i="4" s="1"/>
  <c r="U6" i="4"/>
  <c r="U8" i="4" s="1"/>
  <c r="V6" i="4"/>
  <c r="W6" i="4"/>
  <c r="W14" i="4" s="1"/>
  <c r="W15" i="4" s="1"/>
  <c r="X6" i="4"/>
  <c r="Y6" i="4"/>
  <c r="Y8" i="4" s="1"/>
  <c r="Z6" i="4"/>
  <c r="AA6" i="4"/>
  <c r="AB6" i="4"/>
  <c r="AB8" i="4" s="1"/>
  <c r="Q6" i="4"/>
  <c r="Q14" i="4" s="1"/>
  <c r="N6" i="4"/>
  <c r="N14" i="4" s="1"/>
  <c r="M6" i="4"/>
  <c r="L6" i="4"/>
  <c r="C10" i="3"/>
  <c r="B4" i="1"/>
  <c r="L11" i="1"/>
  <c r="L4" i="1"/>
  <c r="BR14" i="4"/>
  <c r="BQ14" i="4"/>
  <c r="BP14" i="4"/>
  <c r="BI14" i="4"/>
  <c r="AU14" i="4"/>
  <c r="AS14" i="4"/>
  <c r="AS15" i="4" s="1"/>
  <c r="AP14" i="4"/>
  <c r="AP20" i="4" s="1"/>
  <c r="AP21" i="4" s="1"/>
  <c r="AL14" i="4"/>
  <c r="AL15" i="4" s="1"/>
  <c r="AI14" i="4"/>
  <c r="AI20" i="4" s="1"/>
  <c r="AI21" i="4" s="1"/>
  <c r="AH14" i="4"/>
  <c r="AG14" i="4"/>
  <c r="AG15" i="4" s="1"/>
  <c r="AE14" i="4"/>
  <c r="AE15" i="4" s="1"/>
  <c r="M14" i="4"/>
  <c r="L14" i="4"/>
  <c r="L20" i="4" s="1"/>
  <c r="BM37" i="1"/>
  <c r="BR37" i="1"/>
  <c r="AT37" i="1"/>
  <c r="AU37" i="1"/>
  <c r="AW37" i="1"/>
  <c r="AZ37" i="1"/>
  <c r="BD37" i="1"/>
  <c r="AS37" i="1"/>
  <c r="AO37" i="1"/>
  <c r="AP37" i="1"/>
  <c r="M37" i="1"/>
  <c r="N37" i="1"/>
  <c r="L3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M27" i="1"/>
  <c r="N27" i="1"/>
  <c r="L27" i="1"/>
  <c r="M25" i="1"/>
  <c r="N25" i="1"/>
  <c r="L25" i="1"/>
  <c r="BR26" i="4"/>
  <c r="BQ26" i="4"/>
  <c r="BP26" i="4"/>
  <c r="BO26" i="4"/>
  <c r="BN26" i="4"/>
  <c r="BM26" i="4"/>
  <c r="BL26" i="4"/>
  <c r="BK26" i="4"/>
  <c r="BJ26" i="4"/>
  <c r="BI26" i="4"/>
  <c r="BH26" i="4"/>
  <c r="BG26" i="4"/>
  <c r="BR15" i="4"/>
  <c r="BR20" i="4"/>
  <c r="BR21" i="4" s="1"/>
  <c r="BP20" i="4"/>
  <c r="BP21" i="4" s="1"/>
  <c r="BD26" i="4"/>
  <c r="BC26" i="4"/>
  <c r="BB26" i="4"/>
  <c r="BA26" i="4"/>
  <c r="AZ26" i="4"/>
  <c r="AY26" i="4"/>
  <c r="AX26" i="4"/>
  <c r="AW26" i="4"/>
  <c r="AV26" i="4"/>
  <c r="AU26" i="4"/>
  <c r="AT26" i="4"/>
  <c r="AS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H20" i="4"/>
  <c r="AH21" i="4" s="1"/>
  <c r="BI8" i="4"/>
  <c r="V8" i="4"/>
  <c r="X8" i="4"/>
  <c r="Z8" i="4"/>
  <c r="BR41" i="1"/>
  <c r="BQ41" i="1"/>
  <c r="BP41" i="1"/>
  <c r="BO41" i="1"/>
  <c r="BN41" i="1"/>
  <c r="BM41" i="1"/>
  <c r="BL41" i="1"/>
  <c r="BK41" i="1"/>
  <c r="BJ41" i="1"/>
  <c r="BI41" i="1"/>
  <c r="BH41" i="1"/>
  <c r="BG41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R25" i="1"/>
  <c r="BR32" i="1" s="1"/>
  <c r="BQ25" i="1"/>
  <c r="BQ32" i="1" s="1"/>
  <c r="BP25" i="1"/>
  <c r="BP32" i="1" s="1"/>
  <c r="BO25" i="1"/>
  <c r="BO32" i="1" s="1"/>
  <c r="BN25" i="1"/>
  <c r="BN32" i="1" s="1"/>
  <c r="BM25" i="1"/>
  <c r="BL25" i="1"/>
  <c r="BK25" i="1"/>
  <c r="BJ25" i="1"/>
  <c r="BJ32" i="1" s="1"/>
  <c r="BI25" i="1"/>
  <c r="BI32" i="1" s="1"/>
  <c r="BH25" i="1"/>
  <c r="BH32" i="1" s="1"/>
  <c r="BG25" i="1"/>
  <c r="BG32" i="1" s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R11" i="1"/>
  <c r="BQ11" i="1"/>
  <c r="BQ37" i="1" s="1"/>
  <c r="BP11" i="1"/>
  <c r="BP37" i="1" s="1"/>
  <c r="BO11" i="1"/>
  <c r="BO37" i="1" s="1"/>
  <c r="BN11" i="1"/>
  <c r="BN37" i="1" s="1"/>
  <c r="BM11" i="1"/>
  <c r="BL11" i="1"/>
  <c r="BL37" i="1" s="1"/>
  <c r="BK11" i="1"/>
  <c r="BK37" i="1" s="1"/>
  <c r="BJ11" i="1"/>
  <c r="BJ37" i="1" s="1"/>
  <c r="BI11" i="1"/>
  <c r="BI37" i="1" s="1"/>
  <c r="BH11" i="1"/>
  <c r="BH37" i="1" s="1"/>
  <c r="BG11" i="1"/>
  <c r="BG37" i="1" s="1"/>
  <c r="BO14" i="1"/>
  <c r="BN14" i="1"/>
  <c r="BM14" i="1"/>
  <c r="BL14" i="1"/>
  <c r="BR4" i="1"/>
  <c r="BQ4" i="1"/>
  <c r="BP4" i="1"/>
  <c r="BO4" i="1"/>
  <c r="BO18" i="1" s="1"/>
  <c r="BN4" i="1"/>
  <c r="BN18" i="1" s="1"/>
  <c r="BM4" i="1"/>
  <c r="BM18" i="1" s="1"/>
  <c r="BL4" i="1"/>
  <c r="BL18" i="1" s="1"/>
  <c r="BK4" i="1"/>
  <c r="BJ4" i="1"/>
  <c r="BI4" i="1"/>
  <c r="BH4" i="1"/>
  <c r="BG4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BD25" i="1"/>
  <c r="BD32" i="1" s="1"/>
  <c r="BC25" i="1"/>
  <c r="BC32" i="1" s="1"/>
  <c r="BB25" i="1"/>
  <c r="BB32" i="1" s="1"/>
  <c r="BA25" i="1"/>
  <c r="BA32" i="1" s="1"/>
  <c r="AZ25" i="1"/>
  <c r="AZ32" i="1" s="1"/>
  <c r="AY25" i="1"/>
  <c r="AX25" i="1"/>
  <c r="AW25" i="1"/>
  <c r="AW32" i="1" s="1"/>
  <c r="AV25" i="1"/>
  <c r="AV32" i="1" s="1"/>
  <c r="AU25" i="1"/>
  <c r="AU32" i="1" s="1"/>
  <c r="AT25" i="1"/>
  <c r="AT32" i="1" s="1"/>
  <c r="AS25" i="1"/>
  <c r="AS32" i="1" s="1"/>
  <c r="BD19" i="1"/>
  <c r="BC19" i="1"/>
  <c r="BB19" i="1"/>
  <c r="BA19" i="1"/>
  <c r="AZ19" i="1"/>
  <c r="AY19" i="1"/>
  <c r="AX19" i="1"/>
  <c r="AW19" i="1"/>
  <c r="AV19" i="1"/>
  <c r="AU19" i="1"/>
  <c r="AT19" i="1"/>
  <c r="AS19" i="1"/>
  <c r="BD11" i="1"/>
  <c r="BC11" i="1"/>
  <c r="BC37" i="1" s="1"/>
  <c r="BB11" i="1"/>
  <c r="BB37" i="1" s="1"/>
  <c r="BA11" i="1"/>
  <c r="BA37" i="1" s="1"/>
  <c r="AZ11" i="1"/>
  <c r="AY11" i="1"/>
  <c r="AY37" i="1" s="1"/>
  <c r="AX11" i="1"/>
  <c r="AX37" i="1" s="1"/>
  <c r="AW11" i="1"/>
  <c r="AV11" i="1"/>
  <c r="AV37" i="1" s="1"/>
  <c r="AU11" i="1"/>
  <c r="AT11" i="1"/>
  <c r="AS11" i="1"/>
  <c r="AZ14" i="1"/>
  <c r="AY14" i="1"/>
  <c r="AX14" i="1"/>
  <c r="AX21" i="1" s="1"/>
  <c r="BD4" i="1"/>
  <c r="BC4" i="1"/>
  <c r="BB4" i="1"/>
  <c r="BA4" i="1"/>
  <c r="AZ4" i="1"/>
  <c r="AZ18" i="1" s="1"/>
  <c r="AY4" i="1"/>
  <c r="AY18" i="1" s="1"/>
  <c r="AX4" i="1"/>
  <c r="AX18" i="1" s="1"/>
  <c r="AW4" i="1"/>
  <c r="AW18" i="1" s="1"/>
  <c r="AV4" i="1"/>
  <c r="AU4" i="1"/>
  <c r="AT4" i="1"/>
  <c r="AT18" i="1" s="1"/>
  <c r="AS4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P25" i="1"/>
  <c r="AP32" i="1" s="1"/>
  <c r="AO25" i="1"/>
  <c r="AO32" i="1" s="1"/>
  <c r="AN25" i="1"/>
  <c r="AN32" i="1" s="1"/>
  <c r="AM25" i="1"/>
  <c r="AM32" i="1" s="1"/>
  <c r="AL25" i="1"/>
  <c r="AK25" i="1"/>
  <c r="AK32" i="1" s="1"/>
  <c r="AJ25" i="1"/>
  <c r="AJ32" i="1" s="1"/>
  <c r="AI25" i="1"/>
  <c r="AH25" i="1"/>
  <c r="AH32" i="1" s="1"/>
  <c r="AG25" i="1"/>
  <c r="AG32" i="1" s="1"/>
  <c r="AF25" i="1"/>
  <c r="AF32" i="1" s="1"/>
  <c r="AE25" i="1"/>
  <c r="AE32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P11" i="1"/>
  <c r="AO11" i="1"/>
  <c r="AN11" i="1"/>
  <c r="AN37" i="1" s="1"/>
  <c r="AM11" i="1"/>
  <c r="AM37" i="1" s="1"/>
  <c r="AL11" i="1"/>
  <c r="AL37" i="1" s="1"/>
  <c r="AK11" i="1"/>
  <c r="AK37" i="1" s="1"/>
  <c r="AJ11" i="1"/>
  <c r="AJ37" i="1" s="1"/>
  <c r="AI11" i="1"/>
  <c r="AI37" i="1" s="1"/>
  <c r="AH11" i="1"/>
  <c r="AH37" i="1" s="1"/>
  <c r="AG11" i="1"/>
  <c r="AG37" i="1" s="1"/>
  <c r="AF11" i="1"/>
  <c r="AF37" i="1" s="1"/>
  <c r="AE11" i="1"/>
  <c r="AE37" i="1" s="1"/>
  <c r="AM14" i="1"/>
  <c r="AL14" i="1"/>
  <c r="AK14" i="1"/>
  <c r="AJ14" i="1"/>
  <c r="AP4" i="1"/>
  <c r="AO4" i="1"/>
  <c r="AN4" i="1"/>
  <c r="AM4" i="1"/>
  <c r="AL4" i="1"/>
  <c r="AL18" i="1" s="1"/>
  <c r="AK4" i="1"/>
  <c r="AK18" i="1" s="1"/>
  <c r="AJ4" i="1"/>
  <c r="AJ18" i="1" s="1"/>
  <c r="AI4" i="1"/>
  <c r="AH4" i="1"/>
  <c r="AG4" i="1"/>
  <c r="AF4" i="1"/>
  <c r="AE4" i="1"/>
  <c r="AE18" i="1" s="1"/>
  <c r="AI20" i="5"/>
  <c r="AN20" i="5"/>
  <c r="AM20" i="5"/>
  <c r="AH20" i="5"/>
  <c r="AE20" i="5"/>
  <c r="Y20" i="5"/>
  <c r="V20" i="5"/>
  <c r="BL20" i="5"/>
  <c r="BH20" i="5"/>
  <c r="U20" i="5"/>
  <c r="BR33" i="4"/>
  <c r="BQ33" i="4"/>
  <c r="BP33" i="4"/>
  <c r="BO33" i="4"/>
  <c r="BN33" i="4"/>
  <c r="BM33" i="4"/>
  <c r="BL33" i="4"/>
  <c r="BK33" i="4"/>
  <c r="BJ33" i="4"/>
  <c r="BI33" i="4"/>
  <c r="BH33" i="4"/>
  <c r="BG33" i="4"/>
  <c r="BR8" i="4"/>
  <c r="BP8" i="4"/>
  <c r="BK8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Z8" i="4"/>
  <c r="AY8" i="4"/>
  <c r="AX8" i="4"/>
  <c r="AW8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P8" i="4"/>
  <c r="AO8" i="4"/>
  <c r="AL8" i="4"/>
  <c r="AK8" i="4"/>
  <c r="AJ8" i="4"/>
  <c r="AH8" i="4"/>
  <c r="AB33" i="4"/>
  <c r="AA33" i="4"/>
  <c r="Z33" i="4"/>
  <c r="Y33" i="4"/>
  <c r="X33" i="4"/>
  <c r="W33" i="4"/>
  <c r="V33" i="4"/>
  <c r="U33" i="4"/>
  <c r="T33" i="4"/>
  <c r="S33" i="4"/>
  <c r="R33" i="4"/>
  <c r="Q33" i="4"/>
  <c r="AB26" i="4"/>
  <c r="AA26" i="4"/>
  <c r="Z26" i="4"/>
  <c r="Y26" i="4"/>
  <c r="X26" i="4"/>
  <c r="W26" i="4"/>
  <c r="V26" i="4"/>
  <c r="U26" i="4"/>
  <c r="T26" i="4"/>
  <c r="S26" i="4"/>
  <c r="R26" i="4"/>
  <c r="Q26" i="4"/>
  <c r="AA8" i="4"/>
  <c r="S8" i="4"/>
  <c r="C32" i="3"/>
  <c r="D32" i="3"/>
  <c r="E32" i="3"/>
  <c r="F32" i="3"/>
  <c r="G32" i="3"/>
  <c r="H32" i="3"/>
  <c r="I32" i="3"/>
  <c r="J32" i="3"/>
  <c r="K32" i="3"/>
  <c r="L32" i="3"/>
  <c r="M32" i="3"/>
  <c r="N32" i="3"/>
  <c r="R5" i="3"/>
  <c r="Q5" i="3"/>
  <c r="E4" i="3"/>
  <c r="M4" i="3"/>
  <c r="D5" i="3"/>
  <c r="D10" i="3" s="1"/>
  <c r="E5" i="3"/>
  <c r="F5" i="3"/>
  <c r="F10" i="3" s="1"/>
  <c r="G5" i="3"/>
  <c r="H5" i="3"/>
  <c r="I5" i="3"/>
  <c r="J5" i="3"/>
  <c r="J10" i="3" s="1"/>
  <c r="K5" i="3"/>
  <c r="L5" i="3"/>
  <c r="L10" i="3" s="1"/>
  <c r="M5" i="3"/>
  <c r="N5" i="3"/>
  <c r="I10" i="3"/>
  <c r="K10" i="3"/>
  <c r="C5" i="3"/>
  <c r="BR3" i="3"/>
  <c r="BR5" i="3" s="1"/>
  <c r="BR10" i="3" s="1"/>
  <c r="BQ3" i="3"/>
  <c r="BQ5" i="3" s="1"/>
  <c r="BQ10" i="3" s="1"/>
  <c r="BP3" i="3"/>
  <c r="BP5" i="3" s="1"/>
  <c r="BO3" i="3"/>
  <c r="BO5" i="3" s="1"/>
  <c r="BO10" i="3" s="1"/>
  <c r="BN3" i="3"/>
  <c r="BN5" i="3" s="1"/>
  <c r="BM3" i="3"/>
  <c r="BM5" i="3" s="1"/>
  <c r="BL3" i="3"/>
  <c r="BL5" i="3" s="1"/>
  <c r="BK3" i="3"/>
  <c r="BK5" i="3" s="1"/>
  <c r="BJ3" i="3"/>
  <c r="BJ5" i="3" s="1"/>
  <c r="BJ10" i="3" s="1"/>
  <c r="BI3" i="3"/>
  <c r="BI5" i="3" s="1"/>
  <c r="BI10" i="3" s="1"/>
  <c r="BH3" i="3"/>
  <c r="BH5" i="3" s="1"/>
  <c r="BH10" i="3" s="1"/>
  <c r="BG3" i="3"/>
  <c r="BG5" i="3" s="1"/>
  <c r="BD3" i="3"/>
  <c r="BD5" i="3" s="1"/>
  <c r="BD10" i="3" s="1"/>
  <c r="BC3" i="3"/>
  <c r="BC5" i="3" s="1"/>
  <c r="BC10" i="3" s="1"/>
  <c r="BB3" i="3"/>
  <c r="BB5" i="3" s="1"/>
  <c r="BB10" i="3" s="1"/>
  <c r="BA3" i="3"/>
  <c r="BA5" i="3" s="1"/>
  <c r="BA10" i="3" s="1"/>
  <c r="AZ3" i="3"/>
  <c r="AZ5" i="3" s="1"/>
  <c r="AY3" i="3"/>
  <c r="AY5" i="3" s="1"/>
  <c r="AX3" i="3"/>
  <c r="AX5" i="3" s="1"/>
  <c r="AX10" i="3" s="1"/>
  <c r="AW3" i="3"/>
  <c r="AW5" i="3" s="1"/>
  <c r="AU3" i="3"/>
  <c r="AU5" i="3" s="1"/>
  <c r="AU10" i="3" s="1"/>
  <c r="AT3" i="3"/>
  <c r="AT5" i="3" s="1"/>
  <c r="AT10" i="3" s="1"/>
  <c r="AS3" i="3"/>
  <c r="AS5" i="3" s="1"/>
  <c r="AS10" i="3" s="1"/>
  <c r="AV3" i="3"/>
  <c r="AV5" i="3" s="1"/>
  <c r="AV10" i="3" s="1"/>
  <c r="AP3" i="3"/>
  <c r="AP5" i="3" s="1"/>
  <c r="AP10" i="3" s="1"/>
  <c r="AO3" i="3"/>
  <c r="AO5" i="3" s="1"/>
  <c r="AO10" i="3" s="1"/>
  <c r="AN3" i="3"/>
  <c r="AN5" i="3" s="1"/>
  <c r="AM3" i="3"/>
  <c r="AM5" i="3" s="1"/>
  <c r="AM10" i="3" s="1"/>
  <c r="AL3" i="3"/>
  <c r="AL5" i="3" s="1"/>
  <c r="AK3" i="3"/>
  <c r="AK5" i="3" s="1"/>
  <c r="AJ3" i="3"/>
  <c r="AJ5" i="3" s="1"/>
  <c r="AI3" i="3"/>
  <c r="AI5" i="3" s="1"/>
  <c r="AI10" i="3" s="1"/>
  <c r="AH3" i="3"/>
  <c r="AH5" i="3" s="1"/>
  <c r="AG3" i="3"/>
  <c r="AG5" i="3" s="1"/>
  <c r="AF3" i="3"/>
  <c r="AF5" i="3" s="1"/>
  <c r="AE3" i="3"/>
  <c r="AE5" i="3" s="1"/>
  <c r="AB3" i="3"/>
  <c r="AB5" i="3" s="1"/>
  <c r="AA3" i="3"/>
  <c r="AA5" i="3" s="1"/>
  <c r="AA10" i="3" s="1"/>
  <c r="Z3" i="3"/>
  <c r="Z5" i="3" s="1"/>
  <c r="Z10" i="3" s="1"/>
  <c r="Y3" i="3"/>
  <c r="Y5" i="3" s="1"/>
  <c r="X3" i="3"/>
  <c r="X5" i="3" s="1"/>
  <c r="X10" i="3" s="1"/>
  <c r="W3" i="3"/>
  <c r="W5" i="3" s="1"/>
  <c r="V3" i="3"/>
  <c r="V5" i="3" s="1"/>
  <c r="U3" i="3"/>
  <c r="U5" i="3" s="1"/>
  <c r="U10" i="3" s="1"/>
  <c r="U15" i="3" s="1"/>
  <c r="T3" i="3"/>
  <c r="T5" i="3" s="1"/>
  <c r="S3" i="3"/>
  <c r="S5" i="3" s="1"/>
  <c r="S10" i="3" s="1"/>
  <c r="R3" i="3"/>
  <c r="Q3" i="3"/>
  <c r="N3" i="3"/>
  <c r="E10" i="3"/>
  <c r="M10" i="3"/>
  <c r="N10" i="3"/>
  <c r="M6" i="1"/>
  <c r="N6" i="1"/>
  <c r="L6" i="1"/>
  <c r="M35" i="1"/>
  <c r="N35" i="1"/>
  <c r="BK26" i="3"/>
  <c r="AX26" i="3"/>
  <c r="AW26" i="3"/>
  <c r="AI26" i="3"/>
  <c r="S26" i="3"/>
  <c r="X26" i="3"/>
  <c r="Z26" i="3"/>
  <c r="BP26" i="2"/>
  <c r="BL26" i="2"/>
  <c r="BH26" i="2"/>
  <c r="AW26" i="2"/>
  <c r="AI26" i="2"/>
  <c r="BR26" i="3"/>
  <c r="BN26" i="3"/>
  <c r="AJ26" i="3"/>
  <c r="AA26" i="3"/>
  <c r="BR20" i="5"/>
  <c r="BQ20" i="5"/>
  <c r="BN20" i="5"/>
  <c r="BM20" i="5"/>
  <c r="BJ20" i="5"/>
  <c r="BI20" i="5"/>
  <c r="BD20" i="5"/>
  <c r="BB20" i="5"/>
  <c r="AZ20" i="5"/>
  <c r="AY20" i="5"/>
  <c r="AX20" i="5"/>
  <c r="AV20" i="5"/>
  <c r="AT20" i="5"/>
  <c r="AL20" i="5"/>
  <c r="AP20" i="5"/>
  <c r="AO20" i="5"/>
  <c r="AK20" i="5"/>
  <c r="AG20" i="5"/>
  <c r="AF20" i="5"/>
  <c r="AB20" i="5"/>
  <c r="X20" i="5"/>
  <c r="W20" i="5"/>
  <c r="T20" i="5"/>
  <c r="BR32" i="3"/>
  <c r="BQ32" i="3"/>
  <c r="BP32" i="3"/>
  <c r="BO32" i="3"/>
  <c r="BN32" i="3"/>
  <c r="BM32" i="3"/>
  <c r="BL32" i="3"/>
  <c r="BK32" i="3"/>
  <c r="BJ32" i="3"/>
  <c r="BI32" i="3"/>
  <c r="BH32" i="3"/>
  <c r="BG32" i="3"/>
  <c r="BL26" i="3"/>
  <c r="BQ26" i="3"/>
  <c r="BP26" i="3"/>
  <c r="BO26" i="3"/>
  <c r="BM26" i="3"/>
  <c r="BJ26" i="3"/>
  <c r="BI26" i="3"/>
  <c r="BH26" i="3"/>
  <c r="BG26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Z26" i="3"/>
  <c r="BD26" i="3"/>
  <c r="BC26" i="3"/>
  <c r="BB26" i="3"/>
  <c r="BA26" i="3"/>
  <c r="AY26" i="3"/>
  <c r="AV26" i="3"/>
  <c r="AU26" i="3"/>
  <c r="AT26" i="3"/>
  <c r="AS26" i="3"/>
  <c r="R10" i="3"/>
  <c r="Q10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26" i="3"/>
  <c r="AO26" i="3"/>
  <c r="AN26" i="3"/>
  <c r="AM26" i="3"/>
  <c r="AL26" i="3"/>
  <c r="AK26" i="3"/>
  <c r="AH26" i="3"/>
  <c r="AG26" i="3"/>
  <c r="AF26" i="3"/>
  <c r="AE26" i="3"/>
  <c r="AB32" i="3"/>
  <c r="AA32" i="3"/>
  <c r="Z32" i="3"/>
  <c r="Y32" i="3"/>
  <c r="X32" i="3"/>
  <c r="W32" i="3"/>
  <c r="V32" i="3"/>
  <c r="U32" i="3"/>
  <c r="T32" i="3"/>
  <c r="S32" i="3"/>
  <c r="R32" i="3"/>
  <c r="Q32" i="3"/>
  <c r="U26" i="3"/>
  <c r="AB26" i="3"/>
  <c r="Y26" i="3"/>
  <c r="W26" i="3"/>
  <c r="V26" i="3"/>
  <c r="T26" i="3"/>
  <c r="R26" i="3"/>
  <c r="Q26" i="3"/>
  <c r="G10" i="3"/>
  <c r="H10" i="3"/>
  <c r="BR26" i="2"/>
  <c r="BQ26" i="2"/>
  <c r="BO26" i="2"/>
  <c r="BN26" i="2"/>
  <c r="BM26" i="2"/>
  <c r="BK26" i="2"/>
  <c r="BJ26" i="2"/>
  <c r="BI26" i="2"/>
  <c r="BG26" i="2"/>
  <c r="BH18" i="2"/>
  <c r="BG18" i="2"/>
  <c r="BL17" i="2"/>
  <c r="BK17" i="2"/>
  <c r="BH17" i="2"/>
  <c r="BG17" i="2"/>
  <c r="BR12" i="2"/>
  <c r="BR18" i="2" s="1"/>
  <c r="BQ12" i="2"/>
  <c r="BQ18" i="2" s="1"/>
  <c r="BP12" i="2"/>
  <c r="BP18" i="2" s="1"/>
  <c r="BO12" i="2"/>
  <c r="BO18" i="2" s="1"/>
  <c r="BN12" i="2"/>
  <c r="BN18" i="2" s="1"/>
  <c r="BM12" i="2"/>
  <c r="BM18" i="2" s="1"/>
  <c r="BL12" i="2"/>
  <c r="BL18" i="2" s="1"/>
  <c r="BK12" i="2"/>
  <c r="BK18" i="2" s="1"/>
  <c r="BJ12" i="2"/>
  <c r="BJ18" i="2" s="1"/>
  <c r="BI12" i="2"/>
  <c r="BI18" i="2" s="1"/>
  <c r="BR11" i="2"/>
  <c r="BR17" i="2" s="1"/>
  <c r="BQ11" i="2"/>
  <c r="BQ17" i="2" s="1"/>
  <c r="BP11" i="2"/>
  <c r="BP17" i="2" s="1"/>
  <c r="BO11" i="2"/>
  <c r="BO17" i="2" s="1"/>
  <c r="BN11" i="2"/>
  <c r="BN17" i="2" s="1"/>
  <c r="BM11" i="2"/>
  <c r="BM17" i="2" s="1"/>
  <c r="BL11" i="2"/>
  <c r="BK11" i="2"/>
  <c r="BJ11" i="2"/>
  <c r="BJ17" i="2" s="1"/>
  <c r="BI11" i="2"/>
  <c r="BI17" i="2" s="1"/>
  <c r="BL4" i="2"/>
  <c r="BR33" i="2"/>
  <c r="BQ33" i="2"/>
  <c r="BP32" i="2"/>
  <c r="BO33" i="2"/>
  <c r="BN32" i="2"/>
  <c r="BM32" i="2"/>
  <c r="BL32" i="2"/>
  <c r="BK32" i="2"/>
  <c r="BJ33" i="2"/>
  <c r="BI33" i="2"/>
  <c r="BH32" i="2"/>
  <c r="BG33" i="2"/>
  <c r="BD26" i="2"/>
  <c r="BC26" i="2"/>
  <c r="BB26" i="2"/>
  <c r="BA26" i="2"/>
  <c r="AZ26" i="2"/>
  <c r="AY26" i="2"/>
  <c r="AX26" i="2"/>
  <c r="AV26" i="2"/>
  <c r="AU26" i="2"/>
  <c r="AT26" i="2"/>
  <c r="AS26" i="2"/>
  <c r="AT18" i="2"/>
  <c r="AS18" i="2"/>
  <c r="AW17" i="2"/>
  <c r="AT17" i="2"/>
  <c r="AS17" i="2"/>
  <c r="BD12" i="2"/>
  <c r="BD18" i="2" s="1"/>
  <c r="BC12" i="2"/>
  <c r="BC18" i="2" s="1"/>
  <c r="BB12" i="2"/>
  <c r="BB18" i="2" s="1"/>
  <c r="BA12" i="2"/>
  <c r="BA18" i="2" s="1"/>
  <c r="AZ12" i="2"/>
  <c r="AZ18" i="2" s="1"/>
  <c r="AY12" i="2"/>
  <c r="AY18" i="2" s="1"/>
  <c r="AX12" i="2"/>
  <c r="AX18" i="2" s="1"/>
  <c r="AW12" i="2"/>
  <c r="AW18" i="2" s="1"/>
  <c r="AV12" i="2"/>
  <c r="AV18" i="2" s="1"/>
  <c r="AU12" i="2"/>
  <c r="AU18" i="2" s="1"/>
  <c r="BD11" i="2"/>
  <c r="BD17" i="2" s="1"/>
  <c r="BC11" i="2"/>
  <c r="BC17" i="2" s="1"/>
  <c r="BB11" i="2"/>
  <c r="BB17" i="2" s="1"/>
  <c r="BA11" i="2"/>
  <c r="BA17" i="2" s="1"/>
  <c r="AZ11" i="2"/>
  <c r="AZ17" i="2" s="1"/>
  <c r="AY11" i="2"/>
  <c r="AY17" i="2" s="1"/>
  <c r="AX11" i="2"/>
  <c r="AX17" i="2" s="1"/>
  <c r="AW11" i="2"/>
  <c r="AV11" i="2"/>
  <c r="AV17" i="2" s="1"/>
  <c r="AU11" i="2"/>
  <c r="AU17" i="2" s="1"/>
  <c r="BD33" i="2"/>
  <c r="BC33" i="2"/>
  <c r="BB33" i="2"/>
  <c r="BA33" i="2"/>
  <c r="AZ32" i="2"/>
  <c r="AY32" i="2"/>
  <c r="AX32" i="2"/>
  <c r="AW32" i="2"/>
  <c r="AV33" i="2"/>
  <c r="AU33" i="2"/>
  <c r="AT33" i="2"/>
  <c r="AS32" i="2"/>
  <c r="AP26" i="2"/>
  <c r="AO26" i="2"/>
  <c r="AN26" i="2"/>
  <c r="AM26" i="2"/>
  <c r="AL26" i="2"/>
  <c r="AK26" i="2"/>
  <c r="AJ26" i="2"/>
  <c r="AH26" i="2"/>
  <c r="AG26" i="2"/>
  <c r="AF26" i="2"/>
  <c r="AE26" i="2"/>
  <c r="AF18" i="2"/>
  <c r="AE18" i="2"/>
  <c r="AI17" i="2"/>
  <c r="AF17" i="2"/>
  <c r="AE17" i="2"/>
  <c r="AP12" i="2"/>
  <c r="AP18" i="2" s="1"/>
  <c r="AO12" i="2"/>
  <c r="AO18" i="2" s="1"/>
  <c r="AN12" i="2"/>
  <c r="AN18" i="2" s="1"/>
  <c r="AM12" i="2"/>
  <c r="AM18" i="2" s="1"/>
  <c r="AL12" i="2"/>
  <c r="AL18" i="2" s="1"/>
  <c r="AK12" i="2"/>
  <c r="AK18" i="2" s="1"/>
  <c r="AJ12" i="2"/>
  <c r="AJ18" i="2" s="1"/>
  <c r="AI12" i="2"/>
  <c r="AI18" i="2" s="1"/>
  <c r="AH12" i="2"/>
  <c r="AH18" i="2" s="1"/>
  <c r="AG12" i="2"/>
  <c r="AG18" i="2" s="1"/>
  <c r="AP11" i="2"/>
  <c r="AP17" i="2" s="1"/>
  <c r="AO11" i="2"/>
  <c r="AO17" i="2" s="1"/>
  <c r="AN11" i="2"/>
  <c r="AN17" i="2" s="1"/>
  <c r="AM11" i="2"/>
  <c r="AM17" i="2" s="1"/>
  <c r="AL11" i="2"/>
  <c r="AL17" i="2" s="1"/>
  <c r="AK11" i="2"/>
  <c r="AK17" i="2" s="1"/>
  <c r="AJ11" i="2"/>
  <c r="AJ17" i="2" s="1"/>
  <c r="AI11" i="2"/>
  <c r="AH11" i="2"/>
  <c r="AH17" i="2" s="1"/>
  <c r="AG11" i="2"/>
  <c r="AG17" i="2" s="1"/>
  <c r="AB26" i="2"/>
  <c r="AA26" i="2"/>
  <c r="Z26" i="2"/>
  <c r="Y26" i="2"/>
  <c r="X26" i="2"/>
  <c r="W26" i="2"/>
  <c r="V26" i="2"/>
  <c r="U26" i="2"/>
  <c r="T26" i="2"/>
  <c r="S26" i="2"/>
  <c r="R26" i="2"/>
  <c r="Q26" i="2"/>
  <c r="R18" i="2"/>
  <c r="Q18" i="2"/>
  <c r="U17" i="2"/>
  <c r="R17" i="2"/>
  <c r="Q17" i="2"/>
  <c r="AB12" i="2"/>
  <c r="AB18" i="2" s="1"/>
  <c r="AA12" i="2"/>
  <c r="AA18" i="2" s="1"/>
  <c r="Z12" i="2"/>
  <c r="Z18" i="2" s="1"/>
  <c r="Y12" i="2"/>
  <c r="Y18" i="2" s="1"/>
  <c r="X12" i="2"/>
  <c r="X18" i="2" s="1"/>
  <c r="W12" i="2"/>
  <c r="W18" i="2" s="1"/>
  <c r="V12" i="2"/>
  <c r="V18" i="2" s="1"/>
  <c r="U12" i="2"/>
  <c r="U18" i="2" s="1"/>
  <c r="T12" i="2"/>
  <c r="T18" i="2" s="1"/>
  <c r="S12" i="2"/>
  <c r="S18" i="2" s="1"/>
  <c r="AB11" i="2"/>
  <c r="AB17" i="2" s="1"/>
  <c r="AA11" i="2"/>
  <c r="AA17" i="2" s="1"/>
  <c r="Z11" i="2"/>
  <c r="Z17" i="2" s="1"/>
  <c r="Y11" i="2"/>
  <c r="Y17" i="2" s="1"/>
  <c r="X11" i="2"/>
  <c r="X17" i="2" s="1"/>
  <c r="W11" i="2"/>
  <c r="W17" i="2" s="1"/>
  <c r="V11" i="2"/>
  <c r="V17" i="2" s="1"/>
  <c r="U11" i="2"/>
  <c r="T11" i="2"/>
  <c r="T17" i="2" s="1"/>
  <c r="S11" i="2"/>
  <c r="S17" i="2" s="1"/>
  <c r="AB33" i="2"/>
  <c r="AA33" i="2"/>
  <c r="Z33" i="2"/>
  <c r="Y32" i="2"/>
  <c r="X32" i="2"/>
  <c r="W32" i="2"/>
  <c r="V32" i="2"/>
  <c r="U32" i="2"/>
  <c r="T33" i="2"/>
  <c r="S33" i="2"/>
  <c r="R33" i="2"/>
  <c r="Q33" i="2"/>
  <c r="D33" i="2"/>
  <c r="E33" i="2"/>
  <c r="J33" i="2"/>
  <c r="L33" i="2"/>
  <c r="C32" i="2"/>
  <c r="D3" i="2"/>
  <c r="D32" i="2" s="1"/>
  <c r="E3" i="2"/>
  <c r="E32" i="2" s="1"/>
  <c r="F3" i="2"/>
  <c r="F32" i="2" s="1"/>
  <c r="G3" i="2"/>
  <c r="G32" i="2" s="1"/>
  <c r="H3" i="2"/>
  <c r="H32" i="2" s="1"/>
  <c r="I3" i="2"/>
  <c r="I33" i="2" s="1"/>
  <c r="J3" i="2"/>
  <c r="J32" i="2" s="1"/>
  <c r="K3" i="2"/>
  <c r="K32" i="2" s="1"/>
  <c r="L32" i="2"/>
  <c r="M32" i="2"/>
  <c r="N32" i="2"/>
  <c r="C3" i="2"/>
  <c r="C13" i="1"/>
  <c r="C14" i="1"/>
  <c r="E7" i="1"/>
  <c r="F7" i="1"/>
  <c r="G7" i="1"/>
  <c r="H7" i="1"/>
  <c r="I7" i="1"/>
  <c r="J7" i="1"/>
  <c r="K7" i="1"/>
  <c r="D7" i="1"/>
  <c r="E21" i="8" l="1"/>
  <c r="B21" i="8"/>
  <c r="N14" i="8"/>
  <c r="B32" i="8"/>
  <c r="N32" i="8" s="1"/>
  <c r="E14" i="8"/>
  <c r="M14" i="8"/>
  <c r="M21" i="8" s="1"/>
  <c r="G14" i="8"/>
  <c r="G21" i="8" s="1"/>
  <c r="H14" i="8"/>
  <c r="H21" i="8" s="1"/>
  <c r="N7" i="8"/>
  <c r="I14" i="8"/>
  <c r="I21" i="8" s="1"/>
  <c r="R35" i="1"/>
  <c r="Q15" i="1"/>
  <c r="S35" i="1"/>
  <c r="S43" i="1" s="1"/>
  <c r="S8" i="1"/>
  <c r="Q37" i="1"/>
  <c r="R37" i="1"/>
  <c r="S6" i="1"/>
  <c r="S37" i="1"/>
  <c r="Q20" i="1"/>
  <c r="R20" i="1"/>
  <c r="R22" i="1" s="1"/>
  <c r="Q18" i="1"/>
  <c r="AA13" i="1"/>
  <c r="AA15" i="1" s="1"/>
  <c r="AB35" i="1"/>
  <c r="AB43" i="1" s="1"/>
  <c r="AB22" i="1"/>
  <c r="AB45" i="1" s="1"/>
  <c r="T35" i="1"/>
  <c r="T43" i="1" s="1"/>
  <c r="T22" i="1"/>
  <c r="T45" i="1" s="1"/>
  <c r="X15" i="1"/>
  <c r="X22" i="1"/>
  <c r="X45" i="1" s="1"/>
  <c r="W15" i="1"/>
  <c r="W21" i="1"/>
  <c r="X20" i="1"/>
  <c r="W8" i="1"/>
  <c r="Y6" i="1"/>
  <c r="W37" i="1"/>
  <c r="W18" i="1"/>
  <c r="Y14" i="1"/>
  <c r="Y21" i="1" s="1"/>
  <c r="Z13" i="1"/>
  <c r="Z15" i="1" s="1"/>
  <c r="U37" i="1"/>
  <c r="V18" i="1"/>
  <c r="AA8" i="1"/>
  <c r="U18" i="1"/>
  <c r="BQ8" i="4"/>
  <c r="BN8" i="4"/>
  <c r="BO8" i="4"/>
  <c r="BM8" i="4"/>
  <c r="BK18" i="1"/>
  <c r="BK6" i="1"/>
  <c r="BK13" i="1" s="1"/>
  <c r="BK15" i="1" s="1"/>
  <c r="BJ20" i="4"/>
  <c r="BJ21" i="4" s="1"/>
  <c r="BJ15" i="4"/>
  <c r="BJ8" i="4"/>
  <c r="BH20" i="4"/>
  <c r="BH21" i="4" s="1"/>
  <c r="BH8" i="4"/>
  <c r="BG18" i="1"/>
  <c r="BC20" i="4"/>
  <c r="BC21" i="4" s="1"/>
  <c r="BC14" i="4"/>
  <c r="BD14" i="4"/>
  <c r="BD15" i="4" s="1"/>
  <c r="BB20" i="4"/>
  <c r="BB21" i="4" s="1"/>
  <c r="BB14" i="4"/>
  <c r="BB15" i="4" s="1"/>
  <c r="AX6" i="1"/>
  <c r="AX13" i="1" s="1"/>
  <c r="AX15" i="1" s="1"/>
  <c r="AW6" i="1"/>
  <c r="AW13" i="1" s="1"/>
  <c r="AW15" i="1" s="1"/>
  <c r="AV20" i="4"/>
  <c r="AV21" i="4" s="1"/>
  <c r="AT20" i="4"/>
  <c r="AT21" i="4" s="1"/>
  <c r="AU20" i="4"/>
  <c r="AU21" i="4" s="1"/>
  <c r="AT14" i="4"/>
  <c r="AT15" i="4" s="1"/>
  <c r="AS20" i="4"/>
  <c r="AS21" i="4" s="1"/>
  <c r="AS18" i="1"/>
  <c r="AS35" i="1" s="1"/>
  <c r="AO15" i="4"/>
  <c r="AO20" i="4"/>
  <c r="AO21" i="4" s="1"/>
  <c r="AI18" i="1"/>
  <c r="AI6" i="1"/>
  <c r="AI8" i="1" s="1"/>
  <c r="AG8" i="4"/>
  <c r="AF8" i="4"/>
  <c r="AE20" i="4"/>
  <c r="AE21" i="4" s="1"/>
  <c r="BL8" i="4"/>
  <c r="BO20" i="4"/>
  <c r="BO21" i="4" s="1"/>
  <c r="BG14" i="4"/>
  <c r="BA15" i="4"/>
  <c r="BA20" i="4"/>
  <c r="BA21" i="4" s="1"/>
  <c r="BD8" i="4"/>
  <c r="BA8" i="4"/>
  <c r="BB8" i="4"/>
  <c r="BC8" i="4"/>
  <c r="AT8" i="4"/>
  <c r="AV8" i="4"/>
  <c r="AS8" i="4"/>
  <c r="AN8" i="4"/>
  <c r="AN20" i="4"/>
  <c r="AN21" i="4" s="1"/>
  <c r="AM14" i="4"/>
  <c r="AM15" i="4" s="1"/>
  <c r="AF20" i="4"/>
  <c r="AF21" i="4" s="1"/>
  <c r="R8" i="4"/>
  <c r="T8" i="4"/>
  <c r="W8" i="4"/>
  <c r="Q8" i="4"/>
  <c r="U14" i="4"/>
  <c r="U15" i="4" s="1"/>
  <c r="T20" i="4"/>
  <c r="T21" i="4" s="1"/>
  <c r="AB14" i="4"/>
  <c r="AB15" i="4" s="1"/>
  <c r="S20" i="4"/>
  <c r="S21" i="4" s="1"/>
  <c r="AA14" i="4"/>
  <c r="AA15" i="4" s="1"/>
  <c r="R20" i="4"/>
  <c r="R21" i="4" s="1"/>
  <c r="Z14" i="4"/>
  <c r="Z15" i="4" s="1"/>
  <c r="BR4" i="3"/>
  <c r="BR9" i="3" s="1"/>
  <c r="BR11" i="3" s="1"/>
  <c r="Y14" i="4"/>
  <c r="AM4" i="3"/>
  <c r="AM9" i="3" s="1"/>
  <c r="AM11" i="3" s="1"/>
  <c r="X14" i="4"/>
  <c r="X15" i="4" s="1"/>
  <c r="W20" i="4"/>
  <c r="W21" i="4" s="1"/>
  <c r="V14" i="4"/>
  <c r="V15" i="4" s="1"/>
  <c r="AN4" i="3"/>
  <c r="AN9" i="3" s="1"/>
  <c r="Q20" i="4"/>
  <c r="Q21" i="4" s="1"/>
  <c r="Q15" i="4"/>
  <c r="D4" i="3"/>
  <c r="AF4" i="3"/>
  <c r="AF6" i="3" s="1"/>
  <c r="K4" i="3"/>
  <c r="BO4" i="3"/>
  <c r="BO6" i="3" s="1"/>
  <c r="AE4" i="3"/>
  <c r="AE9" i="3" s="1"/>
  <c r="L4" i="3"/>
  <c r="BP4" i="3"/>
  <c r="BP6" i="3" s="1"/>
  <c r="J4" i="3"/>
  <c r="BH4" i="3"/>
  <c r="BH9" i="3" s="1"/>
  <c r="BH11" i="3" s="1"/>
  <c r="V4" i="3"/>
  <c r="V9" i="3" s="1"/>
  <c r="U4" i="3"/>
  <c r="U9" i="3" s="1"/>
  <c r="U11" i="3" s="1"/>
  <c r="H4" i="3"/>
  <c r="AX4" i="3"/>
  <c r="AX9" i="3" s="1"/>
  <c r="AX11" i="3" s="1"/>
  <c r="C4" i="3"/>
  <c r="G4" i="3"/>
  <c r="AW4" i="3"/>
  <c r="AW6" i="3" s="1"/>
  <c r="W4" i="3"/>
  <c r="W9" i="3" s="1"/>
  <c r="I4" i="3"/>
  <c r="BG4" i="3"/>
  <c r="BG9" i="3" s="1"/>
  <c r="BG14" i="3" s="1"/>
  <c r="F4" i="3"/>
  <c r="BN4" i="3"/>
  <c r="BN9" i="3" s="1"/>
  <c r="BD4" i="3"/>
  <c r="BD6" i="3" s="1"/>
  <c r="AV4" i="3"/>
  <c r="AV9" i="3" s="1"/>
  <c r="AV11" i="3" s="1"/>
  <c r="AL4" i="3"/>
  <c r="AL9" i="3" s="1"/>
  <c r="AB4" i="3"/>
  <c r="AB9" i="3" s="1"/>
  <c r="T4" i="3"/>
  <c r="T9" i="3" s="1"/>
  <c r="BM4" i="3"/>
  <c r="BM9" i="3" s="1"/>
  <c r="BC4" i="3"/>
  <c r="BC6" i="3" s="1"/>
  <c r="AU4" i="3"/>
  <c r="AU6" i="3" s="1"/>
  <c r="AK4" i="3"/>
  <c r="AK9" i="3" s="1"/>
  <c r="AA4" i="3"/>
  <c r="AA6" i="3" s="1"/>
  <c r="S4" i="3"/>
  <c r="S6" i="3" s="1"/>
  <c r="BL4" i="3"/>
  <c r="BL9" i="3" s="1"/>
  <c r="BB4" i="3"/>
  <c r="BB9" i="3" s="1"/>
  <c r="BB14" i="3" s="1"/>
  <c r="AT4" i="3"/>
  <c r="AT9" i="3" s="1"/>
  <c r="AT11" i="3" s="1"/>
  <c r="AJ4" i="3"/>
  <c r="AJ9" i="3" s="1"/>
  <c r="Z4" i="3"/>
  <c r="Z9" i="3" s="1"/>
  <c r="Z11" i="3" s="1"/>
  <c r="R4" i="3"/>
  <c r="BK4" i="3"/>
  <c r="BK6" i="3" s="1"/>
  <c r="BA4" i="3"/>
  <c r="BA9" i="3" s="1"/>
  <c r="BA11" i="3" s="1"/>
  <c r="AS4" i="3"/>
  <c r="AS6" i="3" s="1"/>
  <c r="AI4" i="3"/>
  <c r="AI6" i="3" s="1"/>
  <c r="Y4" i="3"/>
  <c r="Y6" i="3" s="1"/>
  <c r="Q4" i="3"/>
  <c r="Q9" i="3" s="1"/>
  <c r="Q11" i="3" s="1"/>
  <c r="BJ4" i="3"/>
  <c r="BJ9" i="3" s="1"/>
  <c r="BJ11" i="3" s="1"/>
  <c r="AZ4" i="3"/>
  <c r="AZ9" i="3" s="1"/>
  <c r="AP4" i="3"/>
  <c r="AP9" i="3" s="1"/>
  <c r="AP11" i="3" s="1"/>
  <c r="AH4" i="3"/>
  <c r="AH9" i="3" s="1"/>
  <c r="X4" i="3"/>
  <c r="X9" i="3" s="1"/>
  <c r="X11" i="3" s="1"/>
  <c r="N4" i="3"/>
  <c r="BQ4" i="3"/>
  <c r="BQ9" i="3" s="1"/>
  <c r="BQ11" i="3" s="1"/>
  <c r="BI4" i="3"/>
  <c r="BI6" i="3" s="1"/>
  <c r="AY4" i="3"/>
  <c r="AY9" i="3" s="1"/>
  <c r="AO4" i="3"/>
  <c r="AO9" i="3" s="1"/>
  <c r="AO11" i="3" s="1"/>
  <c r="AG4" i="3"/>
  <c r="AG6" i="3" s="1"/>
  <c r="BL32" i="1"/>
  <c r="BM32" i="1"/>
  <c r="BK32" i="1"/>
  <c r="AX32" i="1"/>
  <c r="AY32" i="1"/>
  <c r="AI32" i="1"/>
  <c r="AL32" i="1"/>
  <c r="BH15" i="4"/>
  <c r="BP15" i="4"/>
  <c r="BL20" i="4"/>
  <c r="BL21" i="4" s="1"/>
  <c r="BI15" i="4"/>
  <c r="BQ15" i="4"/>
  <c r="BM20" i="4"/>
  <c r="BM21" i="4" s="1"/>
  <c r="BN20" i="4"/>
  <c r="BN21" i="4" s="1"/>
  <c r="BK20" i="4"/>
  <c r="BK21" i="4" s="1"/>
  <c r="AX20" i="4"/>
  <c r="AX21" i="4" s="1"/>
  <c r="AU15" i="4"/>
  <c r="BC15" i="4"/>
  <c r="AY20" i="4"/>
  <c r="AY21" i="4" s="1"/>
  <c r="AW15" i="4"/>
  <c r="AZ20" i="4"/>
  <c r="AZ21" i="4" s="1"/>
  <c r="AJ20" i="4"/>
  <c r="AJ21" i="4" s="1"/>
  <c r="AK20" i="4"/>
  <c r="AK21" i="4" s="1"/>
  <c r="AH15" i="4"/>
  <c r="AP15" i="4"/>
  <c r="AL20" i="4"/>
  <c r="AL21" i="4" s="1"/>
  <c r="AI15" i="4"/>
  <c r="M20" i="4"/>
  <c r="N20" i="4"/>
  <c r="BK35" i="1"/>
  <c r="BM35" i="1"/>
  <c r="BN35" i="1"/>
  <c r="BL35" i="1"/>
  <c r="BG35" i="1"/>
  <c r="BO35" i="1"/>
  <c r="BK8" i="1"/>
  <c r="BL6" i="1"/>
  <c r="BL8" i="1" s="1"/>
  <c r="BH14" i="1"/>
  <c r="BH21" i="1" s="1"/>
  <c r="BP14" i="1"/>
  <c r="BP21" i="1" s="1"/>
  <c r="BH18" i="1"/>
  <c r="BP18" i="1"/>
  <c r="BL21" i="1"/>
  <c r="BM6" i="1"/>
  <c r="BM8" i="1"/>
  <c r="BI14" i="1"/>
  <c r="BI21" i="1" s="1"/>
  <c r="BQ14" i="1"/>
  <c r="BQ21" i="1" s="1"/>
  <c r="BI18" i="1"/>
  <c r="BQ18" i="1"/>
  <c r="BM21" i="1"/>
  <c r="BG14" i="1"/>
  <c r="BG21" i="1" s="1"/>
  <c r="BN6" i="1"/>
  <c r="BN8" i="1"/>
  <c r="BJ14" i="1"/>
  <c r="BJ21" i="1" s="1"/>
  <c r="BR14" i="1"/>
  <c r="BR21" i="1" s="1"/>
  <c r="BJ18" i="1"/>
  <c r="BR18" i="1"/>
  <c r="BN21" i="1"/>
  <c r="BG6" i="1"/>
  <c r="BG8" i="1" s="1"/>
  <c r="BO6" i="1"/>
  <c r="BO8" i="1" s="1"/>
  <c r="BK20" i="1"/>
  <c r="BK22" i="1" s="1"/>
  <c r="BO21" i="1"/>
  <c r="BH6" i="1"/>
  <c r="BH8" i="1" s="1"/>
  <c r="BP6" i="1"/>
  <c r="BI6" i="1"/>
  <c r="BQ6" i="1"/>
  <c r="BJ6" i="1"/>
  <c r="BR6" i="1"/>
  <c r="AX35" i="1"/>
  <c r="AY35" i="1"/>
  <c r="AZ35" i="1"/>
  <c r="AW35" i="1"/>
  <c r="AT35" i="1"/>
  <c r="AW8" i="1"/>
  <c r="AS14" i="1"/>
  <c r="AS21" i="1" s="1"/>
  <c r="BA18" i="1"/>
  <c r="AY6" i="1"/>
  <c r="AY8" i="1"/>
  <c r="AU14" i="1"/>
  <c r="AU21" i="1" s="1"/>
  <c r="BC14" i="1"/>
  <c r="BC21" i="1" s="1"/>
  <c r="AU18" i="1"/>
  <c r="BC18" i="1"/>
  <c r="AY21" i="1"/>
  <c r="AZ6" i="1"/>
  <c r="AZ8" i="1" s="1"/>
  <c r="AV14" i="1"/>
  <c r="AV21" i="1" s="1"/>
  <c r="BD14" i="1"/>
  <c r="BD21" i="1" s="1"/>
  <c r="AV18" i="1"/>
  <c r="BD18" i="1"/>
  <c r="AZ21" i="1"/>
  <c r="BA14" i="1"/>
  <c r="BA21" i="1" s="1"/>
  <c r="BB14" i="1"/>
  <c r="BB21" i="1" s="1"/>
  <c r="AS6" i="1"/>
  <c r="BA6" i="1"/>
  <c r="BA8" i="1" s="1"/>
  <c r="AW20" i="1"/>
  <c r="AW22" i="1" s="1"/>
  <c r="AX8" i="1"/>
  <c r="AT14" i="1"/>
  <c r="AT21" i="1" s="1"/>
  <c r="BB18" i="1"/>
  <c r="AT6" i="1"/>
  <c r="AT8" i="1" s="1"/>
  <c r="BB6" i="1"/>
  <c r="AX20" i="1"/>
  <c r="AX22" i="1" s="1"/>
  <c r="AU6" i="1"/>
  <c r="AU8" i="1" s="1"/>
  <c r="BC6" i="1"/>
  <c r="AV6" i="1"/>
  <c r="BD6" i="1"/>
  <c r="AI35" i="1"/>
  <c r="AJ35" i="1"/>
  <c r="AL35" i="1"/>
  <c r="AK35" i="1"/>
  <c r="AE35" i="1"/>
  <c r="AJ6" i="1"/>
  <c r="AJ8" i="1"/>
  <c r="AF14" i="1"/>
  <c r="AF21" i="1" s="1"/>
  <c r="AN14" i="1"/>
  <c r="AN21" i="1" s="1"/>
  <c r="AF18" i="1"/>
  <c r="AN18" i="1"/>
  <c r="AJ21" i="1"/>
  <c r="AK6" i="1"/>
  <c r="AK8" i="1"/>
  <c r="AG14" i="1"/>
  <c r="AG21" i="1" s="1"/>
  <c r="AO14" i="1"/>
  <c r="AO21" i="1" s="1"/>
  <c r="AG18" i="1"/>
  <c r="AO18" i="1"/>
  <c r="AK21" i="1"/>
  <c r="AL6" i="1"/>
  <c r="AL8" i="1" s="1"/>
  <c r="AH14" i="1"/>
  <c r="AH21" i="1" s="1"/>
  <c r="AP14" i="1"/>
  <c r="AP21" i="1" s="1"/>
  <c r="AH18" i="1"/>
  <c r="AP18" i="1"/>
  <c r="AL21" i="1"/>
  <c r="AE14" i="1"/>
  <c r="AE21" i="1" s="1"/>
  <c r="AM18" i="1"/>
  <c r="AE6" i="1"/>
  <c r="AM6" i="1"/>
  <c r="AE8" i="1"/>
  <c r="AM21" i="1"/>
  <c r="AF6" i="1"/>
  <c r="AF8" i="1" s="1"/>
  <c r="AN6" i="1"/>
  <c r="AN8" i="1" s="1"/>
  <c r="AG6" i="1"/>
  <c r="AO6" i="1"/>
  <c r="AH6" i="1"/>
  <c r="AP6" i="1"/>
  <c r="AP8" i="1" s="1"/>
  <c r="BL33" i="2"/>
  <c r="BL10" i="2"/>
  <c r="BL13" i="2" s="1"/>
  <c r="BK4" i="2"/>
  <c r="BK7" i="2" s="1"/>
  <c r="BK10" i="2"/>
  <c r="BK13" i="2" s="1"/>
  <c r="BK33" i="2"/>
  <c r="AW33" i="2"/>
  <c r="AW10" i="2"/>
  <c r="AW13" i="2" s="1"/>
  <c r="AB10" i="3"/>
  <c r="AB15" i="3" s="1"/>
  <c r="BL10" i="3"/>
  <c r="BL15" i="3" s="1"/>
  <c r="AW4" i="2"/>
  <c r="AI10" i="2"/>
  <c r="AI13" i="2" s="1"/>
  <c r="BK10" i="3"/>
  <c r="BK15" i="3" s="1"/>
  <c r="AI4" i="2"/>
  <c r="AW10" i="3"/>
  <c r="AW15" i="3" s="1"/>
  <c r="U10" i="2"/>
  <c r="U13" i="2" s="1"/>
  <c r="U4" i="2"/>
  <c r="U7" i="2" s="1"/>
  <c r="U33" i="2"/>
  <c r="AX15" i="3"/>
  <c r="H33" i="2"/>
  <c r="F33" i="2"/>
  <c r="T10" i="3"/>
  <c r="T15" i="3" s="1"/>
  <c r="AH10" i="3"/>
  <c r="AH15" i="3" s="1"/>
  <c r="AG10" i="3"/>
  <c r="AG15" i="3" s="1"/>
  <c r="AF10" i="3"/>
  <c r="AF15" i="3" s="1"/>
  <c r="Y10" i="3"/>
  <c r="Y15" i="3" s="1"/>
  <c r="AN10" i="3"/>
  <c r="AN15" i="3" s="1"/>
  <c r="N33" i="2"/>
  <c r="M33" i="2"/>
  <c r="K33" i="2"/>
  <c r="I32" i="2"/>
  <c r="G33" i="2"/>
  <c r="AI15" i="3"/>
  <c r="AE10" i="3"/>
  <c r="AE15" i="3" s="1"/>
  <c r="BO15" i="3"/>
  <c r="BH15" i="3"/>
  <c r="BM10" i="3"/>
  <c r="BI15" i="3"/>
  <c r="BQ15" i="3"/>
  <c r="BN10" i="3"/>
  <c r="BN15" i="3" s="1"/>
  <c r="BJ15" i="3"/>
  <c r="BR15" i="3"/>
  <c r="BG10" i="3"/>
  <c r="BG15" i="3" s="1"/>
  <c r="BP10" i="3"/>
  <c r="BP15" i="3" s="1"/>
  <c r="BA15" i="3"/>
  <c r="AT15" i="3"/>
  <c r="BB15" i="3"/>
  <c r="AY10" i="3"/>
  <c r="AY15" i="3" s="1"/>
  <c r="AU15" i="3"/>
  <c r="BC15" i="3"/>
  <c r="AZ10" i="3"/>
  <c r="AZ15" i="3" s="1"/>
  <c r="AV15" i="3"/>
  <c r="BD15" i="3"/>
  <c r="AS15" i="3"/>
  <c r="AM15" i="3"/>
  <c r="AJ10" i="3"/>
  <c r="AK10" i="3"/>
  <c r="AO15" i="3"/>
  <c r="AL10" i="3"/>
  <c r="AP15" i="3"/>
  <c r="X15" i="3"/>
  <c r="R9" i="3"/>
  <c r="R11" i="3" s="1"/>
  <c r="V10" i="3"/>
  <c r="V15" i="3" s="1"/>
  <c r="R15" i="3"/>
  <c r="Z15" i="3"/>
  <c r="Q15" i="3"/>
  <c r="W10" i="3"/>
  <c r="S15" i="3"/>
  <c r="AA15" i="3"/>
  <c r="R6" i="3"/>
  <c r="BM4" i="2"/>
  <c r="BM10" i="2"/>
  <c r="BM13" i="2" s="1"/>
  <c r="BI32" i="2"/>
  <c r="BQ32" i="2"/>
  <c r="BM33" i="2"/>
  <c r="BO32" i="2"/>
  <c r="BN4" i="2"/>
  <c r="BN10" i="2"/>
  <c r="BN13" i="2" s="1"/>
  <c r="BJ32" i="2"/>
  <c r="BR32" i="2"/>
  <c r="BN33" i="2"/>
  <c r="BG32" i="2"/>
  <c r="BG4" i="2"/>
  <c r="BO4" i="2"/>
  <c r="BG10" i="2"/>
  <c r="BG13" i="2" s="1"/>
  <c r="BO10" i="2"/>
  <c r="BO13" i="2" s="1"/>
  <c r="BH4" i="2"/>
  <c r="BP4" i="2"/>
  <c r="BL7" i="2"/>
  <c r="BH10" i="2"/>
  <c r="BH13" i="2" s="1"/>
  <c r="BP10" i="2"/>
  <c r="BP13" i="2" s="1"/>
  <c r="BH33" i="2"/>
  <c r="BP33" i="2"/>
  <c r="BI4" i="2"/>
  <c r="BQ4" i="2"/>
  <c r="BI10" i="2"/>
  <c r="BI13" i="2" s="1"/>
  <c r="BQ10" i="2"/>
  <c r="BQ13" i="2" s="1"/>
  <c r="BJ4" i="2"/>
  <c r="BR4" i="2"/>
  <c r="BJ10" i="2"/>
  <c r="BJ13" i="2" s="1"/>
  <c r="BR10" i="2"/>
  <c r="BR13" i="2" s="1"/>
  <c r="AX4" i="2"/>
  <c r="AX10" i="2"/>
  <c r="AX13" i="2" s="1"/>
  <c r="AT32" i="2"/>
  <c r="BB32" i="2"/>
  <c r="AX33" i="2"/>
  <c r="AY4" i="2"/>
  <c r="AY10" i="2"/>
  <c r="AY13" i="2" s="1"/>
  <c r="AU32" i="2"/>
  <c r="BC32" i="2"/>
  <c r="AY33" i="2"/>
  <c r="BA32" i="2"/>
  <c r="AZ4" i="2"/>
  <c r="AZ10" i="2"/>
  <c r="AZ13" i="2" s="1"/>
  <c r="AV32" i="2"/>
  <c r="BD32" i="2"/>
  <c r="AZ33" i="2"/>
  <c r="AS4" i="2"/>
  <c r="BA4" i="2"/>
  <c r="AS10" i="2"/>
  <c r="AS13" i="2" s="1"/>
  <c r="BA10" i="2"/>
  <c r="BA13" i="2" s="1"/>
  <c r="AS33" i="2"/>
  <c r="AT4" i="2"/>
  <c r="BB4" i="2"/>
  <c r="AT10" i="2"/>
  <c r="AT13" i="2" s="1"/>
  <c r="BB10" i="2"/>
  <c r="BB13" i="2" s="1"/>
  <c r="AU4" i="2"/>
  <c r="BC4" i="2"/>
  <c r="AU10" i="2"/>
  <c r="AU13" i="2" s="1"/>
  <c r="BC10" i="2"/>
  <c r="BC13" i="2" s="1"/>
  <c r="AV4" i="2"/>
  <c r="BD4" i="2"/>
  <c r="AV10" i="2"/>
  <c r="AV13" i="2" s="1"/>
  <c r="BD10" i="2"/>
  <c r="BD13" i="2" s="1"/>
  <c r="AJ4" i="2"/>
  <c r="AJ10" i="2"/>
  <c r="AJ13" i="2" s="1"/>
  <c r="AK4" i="2"/>
  <c r="AK10" i="2"/>
  <c r="AK13" i="2" s="1"/>
  <c r="AL4" i="2"/>
  <c r="AL10" i="2"/>
  <c r="AL13" i="2" s="1"/>
  <c r="AE4" i="2"/>
  <c r="AM4" i="2"/>
  <c r="AI7" i="2"/>
  <c r="AE10" i="2"/>
  <c r="AE13" i="2" s="1"/>
  <c r="AM10" i="2"/>
  <c r="AM13" i="2" s="1"/>
  <c r="AF4" i="2"/>
  <c r="AN4" i="2"/>
  <c r="AF10" i="2"/>
  <c r="AF13" i="2" s="1"/>
  <c r="AN10" i="2"/>
  <c r="AN13" i="2" s="1"/>
  <c r="AG4" i="2"/>
  <c r="AO4" i="2"/>
  <c r="AG10" i="2"/>
  <c r="AG13" i="2" s="1"/>
  <c r="AO10" i="2"/>
  <c r="AO13" i="2" s="1"/>
  <c r="AH4" i="2"/>
  <c r="AP4" i="2"/>
  <c r="AH10" i="2"/>
  <c r="AH13" i="2" s="1"/>
  <c r="AP10" i="2"/>
  <c r="AP13" i="2" s="1"/>
  <c r="V4" i="2"/>
  <c r="V10" i="2"/>
  <c r="V13" i="2" s="1"/>
  <c r="R32" i="2"/>
  <c r="Z32" i="2"/>
  <c r="V33" i="2"/>
  <c r="W4" i="2"/>
  <c r="W10" i="2"/>
  <c r="W13" i="2" s="1"/>
  <c r="S32" i="2"/>
  <c r="AA32" i="2"/>
  <c r="W33" i="2"/>
  <c r="X4" i="2"/>
  <c r="X10" i="2"/>
  <c r="X13" i="2" s="1"/>
  <c r="T32" i="2"/>
  <c r="AB32" i="2"/>
  <c r="X33" i="2"/>
  <c r="Q32" i="2"/>
  <c r="Q4" i="2"/>
  <c r="Y4" i="2"/>
  <c r="Q10" i="2"/>
  <c r="Q13" i="2" s="1"/>
  <c r="Y10" i="2"/>
  <c r="Y13" i="2" s="1"/>
  <c r="Y33" i="2"/>
  <c r="R4" i="2"/>
  <c r="Z4" i="2"/>
  <c r="R10" i="2"/>
  <c r="R13" i="2" s="1"/>
  <c r="Z10" i="2"/>
  <c r="Z13" i="2" s="1"/>
  <c r="S4" i="2"/>
  <c r="AA4" i="2"/>
  <c r="S10" i="2"/>
  <c r="S13" i="2" s="1"/>
  <c r="AA10" i="2"/>
  <c r="AA13" i="2" s="1"/>
  <c r="T4" i="2"/>
  <c r="AB4" i="2"/>
  <c r="T10" i="2"/>
  <c r="T13" i="2" s="1"/>
  <c r="AB10" i="2"/>
  <c r="AB13" i="2" s="1"/>
  <c r="C24" i="6"/>
  <c r="D24" i="6"/>
  <c r="E24" i="6"/>
  <c r="F24" i="6"/>
  <c r="AC15" i="5"/>
  <c r="AC16" i="5"/>
  <c r="AC18" i="5"/>
  <c r="AC14" i="5"/>
  <c r="BS7" i="4"/>
  <c r="BE7" i="4"/>
  <c r="AQ7" i="4"/>
  <c r="AC29" i="4"/>
  <c r="AC30" i="4"/>
  <c r="AC24" i="4"/>
  <c r="AC7" i="4"/>
  <c r="AQ30" i="3"/>
  <c r="AQ25" i="3"/>
  <c r="AC29" i="3"/>
  <c r="AC30" i="3"/>
  <c r="AC23" i="3"/>
  <c r="AC3" i="3"/>
  <c r="AC25" i="3"/>
  <c r="AC23" i="2"/>
  <c r="AC25" i="2"/>
  <c r="BS31" i="2"/>
  <c r="BS30" i="2"/>
  <c r="BS6" i="2"/>
  <c r="BS5" i="2"/>
  <c r="BS3" i="2"/>
  <c r="BE31" i="2"/>
  <c r="BE30" i="2"/>
  <c r="BE6" i="2"/>
  <c r="BE5" i="2"/>
  <c r="BE3" i="2"/>
  <c r="AQ31" i="2"/>
  <c r="AQ30" i="2"/>
  <c r="AQ6" i="2"/>
  <c r="AQ5" i="2"/>
  <c r="AQ3" i="2"/>
  <c r="AC31" i="2"/>
  <c r="AC30" i="2"/>
  <c r="AC6" i="2"/>
  <c r="AC5" i="2"/>
  <c r="AC3" i="2"/>
  <c r="AC39" i="1"/>
  <c r="AC40" i="1"/>
  <c r="AC30" i="1"/>
  <c r="BS12" i="1"/>
  <c r="BS3" i="1"/>
  <c r="F3" i="6" s="1"/>
  <c r="BE12" i="1"/>
  <c r="BE3" i="1"/>
  <c r="E3" i="6" s="1"/>
  <c r="AQ12" i="1"/>
  <c r="AQ3" i="1"/>
  <c r="D3" i="6" s="1"/>
  <c r="AC12" i="1"/>
  <c r="AC3" i="1"/>
  <c r="C3" i="6" s="1"/>
  <c r="N21" i="8" l="1"/>
  <c r="Q35" i="1"/>
  <c r="Q43" i="1" s="1"/>
  <c r="Q22" i="1"/>
  <c r="Q45" i="1" s="1"/>
  <c r="S13" i="1"/>
  <c r="S15" i="1" s="1"/>
  <c r="S20" i="1"/>
  <c r="S22" i="1" s="1"/>
  <c r="S45" i="1" s="1"/>
  <c r="R43" i="1"/>
  <c r="R45" i="1" s="1"/>
  <c r="Z20" i="1"/>
  <c r="Z22" i="1" s="1"/>
  <c r="Z45" i="1" s="1"/>
  <c r="W22" i="1"/>
  <c r="W35" i="1"/>
  <c r="W43" i="1" s="1"/>
  <c r="U35" i="1"/>
  <c r="U43" i="1" s="1"/>
  <c r="U22" i="1"/>
  <c r="Y13" i="1"/>
  <c r="Y15" i="1" s="1"/>
  <c r="Y8" i="1"/>
  <c r="V35" i="1"/>
  <c r="V43" i="1" s="1"/>
  <c r="V22" i="1"/>
  <c r="AA20" i="1"/>
  <c r="AA22" i="1" s="1"/>
  <c r="AA45" i="1" s="1"/>
  <c r="BD20" i="4"/>
  <c r="BD21" i="4" s="1"/>
  <c r="AM20" i="4"/>
  <c r="AM21" i="4" s="1"/>
  <c r="AI13" i="1"/>
  <c r="AI15" i="1" s="1"/>
  <c r="AI20" i="1"/>
  <c r="AI22" i="1" s="1"/>
  <c r="BG15" i="4"/>
  <c r="BG20" i="4"/>
  <c r="BG21" i="4" s="1"/>
  <c r="AF9" i="3"/>
  <c r="AF11" i="3" s="1"/>
  <c r="AK6" i="3"/>
  <c r="AH6" i="3"/>
  <c r="AN6" i="3"/>
  <c r="AM6" i="3"/>
  <c r="AZ14" i="3"/>
  <c r="AZ16" i="3" s="1"/>
  <c r="AZ34" i="3" s="1"/>
  <c r="AJ6" i="3"/>
  <c r="BD9" i="3"/>
  <c r="BD11" i="3" s="1"/>
  <c r="BR6" i="3"/>
  <c r="AK14" i="3"/>
  <c r="AZ6" i="3"/>
  <c r="AA9" i="3"/>
  <c r="AA11" i="3" s="1"/>
  <c r="AK11" i="3"/>
  <c r="AC37" i="1"/>
  <c r="AO6" i="3"/>
  <c r="BK9" i="3"/>
  <c r="BK11" i="3" s="1"/>
  <c r="S9" i="3"/>
  <c r="S11" i="3" s="1"/>
  <c r="X20" i="4"/>
  <c r="X21" i="4" s="1"/>
  <c r="U20" i="4"/>
  <c r="U21" i="4" s="1"/>
  <c r="AW9" i="3"/>
  <c r="AW14" i="3" s="1"/>
  <c r="AW16" i="3" s="1"/>
  <c r="AW34" i="3" s="1"/>
  <c r="BH6" i="3"/>
  <c r="BO9" i="3"/>
  <c r="BO11" i="3" s="1"/>
  <c r="X6" i="3"/>
  <c r="W11" i="3"/>
  <c r="AL14" i="3"/>
  <c r="AB6" i="3"/>
  <c r="AB14" i="3"/>
  <c r="AB16" i="3" s="1"/>
  <c r="AB34" i="3" s="1"/>
  <c r="AN11" i="3"/>
  <c r="Z6" i="3"/>
  <c r="AE6" i="3"/>
  <c r="AX14" i="3"/>
  <c r="AX16" i="3" s="1"/>
  <c r="AX34" i="3" s="1"/>
  <c r="BP9" i="3"/>
  <c r="BP14" i="3" s="1"/>
  <c r="BP16" i="3" s="1"/>
  <c r="BP34" i="3" s="1"/>
  <c r="Y20" i="4"/>
  <c r="Y21" i="4" s="1"/>
  <c r="Y15" i="4"/>
  <c r="AP6" i="3"/>
  <c r="AY14" i="3"/>
  <c r="AY16" i="3" s="1"/>
  <c r="AY34" i="3" s="1"/>
  <c r="BJ6" i="3"/>
  <c r="V20" i="4"/>
  <c r="V21" i="4" s="1"/>
  <c r="AG9" i="3"/>
  <c r="AG11" i="3" s="1"/>
  <c r="AV6" i="3"/>
  <c r="AU9" i="3"/>
  <c r="AU11" i="3" s="1"/>
  <c r="AA20" i="4"/>
  <c r="AA21" i="4" s="1"/>
  <c r="BL11" i="3"/>
  <c r="Z20" i="4"/>
  <c r="Z21" i="4" s="1"/>
  <c r="Z35" i="4" s="1"/>
  <c r="AX6" i="3"/>
  <c r="AB20" i="4"/>
  <c r="AB21" i="4" s="1"/>
  <c r="AE11" i="3"/>
  <c r="AT6" i="3"/>
  <c r="Y9" i="3"/>
  <c r="Y11" i="3" s="1"/>
  <c r="T6" i="3"/>
  <c r="W6" i="3"/>
  <c r="V6" i="3"/>
  <c r="BQ6" i="3"/>
  <c r="BN6" i="3"/>
  <c r="U14" i="3"/>
  <c r="U16" i="3" s="1"/>
  <c r="U34" i="3" s="1"/>
  <c r="AL11" i="3"/>
  <c r="BA6" i="3"/>
  <c r="BL6" i="3"/>
  <c r="BG6" i="3"/>
  <c r="AS9" i="3"/>
  <c r="AS11" i="3" s="1"/>
  <c r="BH14" i="3"/>
  <c r="BH16" i="3" s="1"/>
  <c r="BH34" i="3" s="1"/>
  <c r="AY6" i="3"/>
  <c r="U6" i="3"/>
  <c r="AE14" i="3"/>
  <c r="AE16" i="3" s="1"/>
  <c r="AE34" i="3" s="1"/>
  <c r="AT14" i="3"/>
  <c r="AT16" i="3" s="1"/>
  <c r="AT34" i="3" s="1"/>
  <c r="AB11" i="3"/>
  <c r="X14" i="3"/>
  <c r="X16" i="3" s="1"/>
  <c r="X34" i="3" s="1"/>
  <c r="W14" i="3"/>
  <c r="V14" i="3"/>
  <c r="BN14" i="3"/>
  <c r="BN16" i="3" s="1"/>
  <c r="BN34" i="3" s="1"/>
  <c r="BM14" i="3"/>
  <c r="AL6" i="3"/>
  <c r="BM11" i="3"/>
  <c r="BM6" i="3"/>
  <c r="BB6" i="3"/>
  <c r="Q6" i="3"/>
  <c r="T14" i="3"/>
  <c r="T16" i="3" s="1"/>
  <c r="T34" i="3" s="1"/>
  <c r="AI9" i="3"/>
  <c r="AI11" i="3" s="1"/>
  <c r="BC9" i="3"/>
  <c r="BC11" i="3" s="1"/>
  <c r="AJ14" i="3"/>
  <c r="AJ11" i="3"/>
  <c r="BI9" i="3"/>
  <c r="BI11" i="3" s="1"/>
  <c r="Q14" i="3"/>
  <c r="T11" i="3"/>
  <c r="BI13" i="1"/>
  <c r="BI15" i="1" s="1"/>
  <c r="BH35" i="1"/>
  <c r="BR13" i="1"/>
  <c r="BR15" i="1" s="1"/>
  <c r="BR20" i="1"/>
  <c r="BR22" i="1" s="1"/>
  <c r="BI35" i="1"/>
  <c r="BJ13" i="1"/>
  <c r="BJ15" i="1" s="1"/>
  <c r="BJ20" i="1"/>
  <c r="BG13" i="1"/>
  <c r="BG15" i="1" s="1"/>
  <c r="BM13" i="1"/>
  <c r="BM15" i="1" s="1"/>
  <c r="BL20" i="1"/>
  <c r="BL22" i="1" s="1"/>
  <c r="BL13" i="1"/>
  <c r="BL15" i="1" s="1"/>
  <c r="BR8" i="1"/>
  <c r="BO13" i="1"/>
  <c r="BO15" i="1" s="1"/>
  <c r="BH13" i="1"/>
  <c r="BH15" i="1" s="1"/>
  <c r="BH20" i="1"/>
  <c r="BH22" i="1" s="1"/>
  <c r="BN13" i="1"/>
  <c r="BN15" i="1" s="1"/>
  <c r="BI8" i="1"/>
  <c r="BR35" i="1"/>
  <c r="BJ8" i="1"/>
  <c r="BP13" i="1"/>
  <c r="BP15" i="1" s="1"/>
  <c r="BQ13" i="1"/>
  <c r="BQ15" i="1" s="1"/>
  <c r="BQ20" i="1"/>
  <c r="BQ22" i="1" s="1"/>
  <c r="BJ35" i="1"/>
  <c r="BJ22" i="1"/>
  <c r="BQ35" i="1"/>
  <c r="BP35" i="1"/>
  <c r="BP8" i="1"/>
  <c r="BQ8" i="1"/>
  <c r="BC13" i="1"/>
  <c r="BC15" i="1" s="1"/>
  <c r="BB35" i="1"/>
  <c r="AS13" i="1"/>
  <c r="AS15" i="1" s="1"/>
  <c r="AU13" i="1"/>
  <c r="AU15" i="1" s="1"/>
  <c r="AZ13" i="1"/>
  <c r="AZ15" i="1" s="1"/>
  <c r="AY13" i="1"/>
  <c r="AY15" i="1" s="1"/>
  <c r="BC8" i="1"/>
  <c r="BD35" i="1"/>
  <c r="BC35" i="1"/>
  <c r="AV13" i="1"/>
  <c r="AV15" i="1" s="1"/>
  <c r="AV35" i="1"/>
  <c r="AU35" i="1"/>
  <c r="BD13" i="1"/>
  <c r="BD15" i="1" s="1"/>
  <c r="BB20" i="1"/>
  <c r="BB22" i="1" s="1"/>
  <c r="BB13" i="1"/>
  <c r="BB15" i="1" s="1"/>
  <c r="AS8" i="1"/>
  <c r="BD8" i="1"/>
  <c r="BB8" i="1"/>
  <c r="BA35" i="1"/>
  <c r="AT13" i="1"/>
  <c r="AT15" i="1" s="1"/>
  <c r="AT20" i="1"/>
  <c r="AT22" i="1" s="1"/>
  <c r="BA13" i="1"/>
  <c r="BA15" i="1" s="1"/>
  <c r="BA20" i="1"/>
  <c r="BA22" i="1" s="1"/>
  <c r="AV8" i="1"/>
  <c r="AO13" i="1"/>
  <c r="AO15" i="1" s="1"/>
  <c r="AG13" i="1"/>
  <c r="AG15" i="1" s="1"/>
  <c r="AG20" i="1"/>
  <c r="AP35" i="1"/>
  <c r="AO35" i="1"/>
  <c r="AN35" i="1"/>
  <c r="AH35" i="1"/>
  <c r="AG35" i="1"/>
  <c r="AG22" i="1"/>
  <c r="AF35" i="1"/>
  <c r="AF22" i="1"/>
  <c r="AM13" i="1"/>
  <c r="AM15" i="1" s="1"/>
  <c r="AO8" i="1"/>
  <c r="AH13" i="1"/>
  <c r="AH15" i="1" s="1"/>
  <c r="AH20" i="1"/>
  <c r="AH22" i="1" s="1"/>
  <c r="AF13" i="1"/>
  <c r="AF15" i="1" s="1"/>
  <c r="AF20" i="1"/>
  <c r="AE13" i="1"/>
  <c r="AE15" i="1" s="1"/>
  <c r="AN13" i="1"/>
  <c r="AN15" i="1" s="1"/>
  <c r="AN20" i="1"/>
  <c r="AN22" i="1" s="1"/>
  <c r="AM8" i="1"/>
  <c r="AM35" i="1"/>
  <c r="AH8" i="1"/>
  <c r="AP13" i="1"/>
  <c r="AP15" i="1" s="1"/>
  <c r="AL13" i="1"/>
  <c r="AL15" i="1" s="1"/>
  <c r="AK13" i="1"/>
  <c r="AK15" i="1" s="1"/>
  <c r="AJ13" i="1"/>
  <c r="AJ15" i="1" s="1"/>
  <c r="AG8" i="1"/>
  <c r="BB11" i="3"/>
  <c r="Y14" i="3"/>
  <c r="Y16" i="3" s="1"/>
  <c r="Y34" i="3" s="1"/>
  <c r="BK16" i="2"/>
  <c r="BK19" i="2" s="1"/>
  <c r="BL16" i="2"/>
  <c r="AW16" i="2"/>
  <c r="BH35" i="4"/>
  <c r="BN11" i="3"/>
  <c r="BM15" i="3"/>
  <c r="BL14" i="3"/>
  <c r="BL16" i="3" s="1"/>
  <c r="BL34" i="3" s="1"/>
  <c r="AW7" i="2"/>
  <c r="AI16" i="2"/>
  <c r="BG16" i="3"/>
  <c r="BG34" i="3" s="1"/>
  <c r="BB16" i="3"/>
  <c r="BB34" i="3" s="1"/>
  <c r="AV14" i="3"/>
  <c r="AV16" i="3" s="1"/>
  <c r="AV34" i="3" s="1"/>
  <c r="AH11" i="3"/>
  <c r="U16" i="2"/>
  <c r="BA14" i="3"/>
  <c r="BA16" i="3" s="1"/>
  <c r="BA34" i="3" s="1"/>
  <c r="AM14" i="3"/>
  <c r="AM16" i="3" s="1"/>
  <c r="AM34" i="3" s="1"/>
  <c r="BE17" i="5"/>
  <c r="BE18" i="5"/>
  <c r="BS18" i="5"/>
  <c r="BE16" i="5"/>
  <c r="BS16" i="5"/>
  <c r="BE9" i="5"/>
  <c r="BS9" i="5"/>
  <c r="BS17" i="5"/>
  <c r="AQ14" i="5"/>
  <c r="AQ9" i="5"/>
  <c r="AQ16" i="5"/>
  <c r="AQ17" i="5"/>
  <c r="AQ18" i="5"/>
  <c r="AC19" i="5"/>
  <c r="AQ13" i="5"/>
  <c r="AC12" i="5"/>
  <c r="BS12" i="5"/>
  <c r="BE12" i="5"/>
  <c r="AQ12" i="5"/>
  <c r="BE11" i="5"/>
  <c r="BS11" i="5"/>
  <c r="AQ11" i="5"/>
  <c r="AQ10" i="5"/>
  <c r="AC10" i="5"/>
  <c r="AQ8" i="5"/>
  <c r="AC8" i="5"/>
  <c r="AQ7" i="5"/>
  <c r="BS7" i="5"/>
  <c r="AC7" i="5"/>
  <c r="AQ6" i="5"/>
  <c r="BE6" i="5"/>
  <c r="BS6" i="5"/>
  <c r="AQ4" i="5"/>
  <c r="BP35" i="4"/>
  <c r="AE35" i="4"/>
  <c r="AF35" i="4"/>
  <c r="AN35" i="4"/>
  <c r="AH35" i="4"/>
  <c r="AQ30" i="4"/>
  <c r="AQ32" i="4"/>
  <c r="AC32" i="4"/>
  <c r="AC26" i="4"/>
  <c r="C31" i="6" s="1"/>
  <c r="BR14" i="3"/>
  <c r="BR16" i="3" s="1"/>
  <c r="BR34" i="3" s="1"/>
  <c r="BG11" i="3"/>
  <c r="BQ14" i="3"/>
  <c r="BQ16" i="3" s="1"/>
  <c r="BQ34" i="3" s="1"/>
  <c r="BJ14" i="3"/>
  <c r="BJ16" i="3" s="1"/>
  <c r="BJ34" i="3" s="1"/>
  <c r="AY11" i="3"/>
  <c r="AZ11" i="3"/>
  <c r="AK15" i="3"/>
  <c r="AJ15" i="3"/>
  <c r="AN14" i="3"/>
  <c r="AN16" i="3" s="1"/>
  <c r="AN34" i="3" s="1"/>
  <c r="AL15" i="3"/>
  <c r="AP14" i="3"/>
  <c r="AP16" i="3" s="1"/>
  <c r="AP34" i="3" s="1"/>
  <c r="W15" i="3"/>
  <c r="AH14" i="3"/>
  <c r="AH16" i="3" s="1"/>
  <c r="AH34" i="3" s="1"/>
  <c r="AO14" i="3"/>
  <c r="AO16" i="3" s="1"/>
  <c r="AO34" i="3" s="1"/>
  <c r="V11" i="3"/>
  <c r="Q16" i="3"/>
  <c r="Q34" i="3" s="1"/>
  <c r="BS30" i="3"/>
  <c r="AQ23" i="3"/>
  <c r="V16" i="3"/>
  <c r="V34" i="3" s="1"/>
  <c r="Z14" i="3"/>
  <c r="Z16" i="3" s="1"/>
  <c r="Z34" i="3" s="1"/>
  <c r="R14" i="3"/>
  <c r="R16" i="3" s="1"/>
  <c r="R34" i="3" s="1"/>
  <c r="AQ24" i="3"/>
  <c r="AC24" i="3"/>
  <c r="AQ22" i="3"/>
  <c r="AC21" i="3"/>
  <c r="AQ21" i="3"/>
  <c r="AQ19" i="3"/>
  <c r="AC19" i="3"/>
  <c r="BP16" i="2"/>
  <c r="BP7" i="2"/>
  <c r="BQ16" i="2"/>
  <c r="BQ7" i="2"/>
  <c r="BH16" i="2"/>
  <c r="BH7" i="2"/>
  <c r="BM16" i="2"/>
  <c r="BM7" i="2"/>
  <c r="BN16" i="2"/>
  <c r="BN7" i="2"/>
  <c r="BI16" i="2"/>
  <c r="BI7" i="2"/>
  <c r="BR16" i="2"/>
  <c r="BR7" i="2"/>
  <c r="BO16" i="2"/>
  <c r="BO7" i="2"/>
  <c r="BJ16" i="2"/>
  <c r="BJ7" i="2"/>
  <c r="BG16" i="2"/>
  <c r="BG7" i="2"/>
  <c r="BC16" i="2"/>
  <c r="BC7" i="2"/>
  <c r="AZ16" i="2"/>
  <c r="AZ7" i="2"/>
  <c r="AY16" i="2"/>
  <c r="AY7" i="2"/>
  <c r="AU16" i="2"/>
  <c r="AU7" i="2"/>
  <c r="BA7" i="2"/>
  <c r="BA16" i="2"/>
  <c r="AS16" i="2"/>
  <c r="AS7" i="2"/>
  <c r="AX16" i="2"/>
  <c r="AX7" i="2"/>
  <c r="BD16" i="2"/>
  <c r="BD7" i="2"/>
  <c r="BB16" i="2"/>
  <c r="BB7" i="2"/>
  <c r="AV16" i="2"/>
  <c r="AV7" i="2"/>
  <c r="AT16" i="2"/>
  <c r="AT7" i="2"/>
  <c r="AK16" i="2"/>
  <c r="AK7" i="2"/>
  <c r="AO16" i="2"/>
  <c r="AO7" i="2"/>
  <c r="AL16" i="2"/>
  <c r="AL7" i="2"/>
  <c r="AM16" i="2"/>
  <c r="AM7" i="2"/>
  <c r="AE16" i="2"/>
  <c r="AE7" i="2"/>
  <c r="AJ16" i="2"/>
  <c r="AJ7" i="2"/>
  <c r="AP16" i="2"/>
  <c r="AP7" i="2"/>
  <c r="AN16" i="2"/>
  <c r="AN7" i="2"/>
  <c r="AG16" i="2"/>
  <c r="AG7" i="2"/>
  <c r="AH16" i="2"/>
  <c r="AH7" i="2"/>
  <c r="AF16" i="2"/>
  <c r="AF7" i="2"/>
  <c r="W16" i="2"/>
  <c r="W7" i="2"/>
  <c r="AA16" i="2"/>
  <c r="AA7" i="2"/>
  <c r="X16" i="2"/>
  <c r="X7" i="2"/>
  <c r="Y16" i="2"/>
  <c r="Y7" i="2"/>
  <c r="BE24" i="2"/>
  <c r="Q7" i="2"/>
  <c r="Q16" i="2"/>
  <c r="V16" i="2"/>
  <c r="V7" i="2"/>
  <c r="BE25" i="2"/>
  <c r="AQ25" i="2"/>
  <c r="AB16" i="2"/>
  <c r="AB7" i="2"/>
  <c r="Z16" i="2"/>
  <c r="Z7" i="2"/>
  <c r="BE23" i="2"/>
  <c r="S16" i="2"/>
  <c r="S7" i="2"/>
  <c r="AQ23" i="2"/>
  <c r="AQ24" i="2"/>
  <c r="BS23" i="2"/>
  <c r="BS24" i="2"/>
  <c r="BS25" i="2"/>
  <c r="T16" i="2"/>
  <c r="T7" i="2"/>
  <c r="R16" i="2"/>
  <c r="R7" i="2"/>
  <c r="AQ34" i="2"/>
  <c r="AC34" i="2"/>
  <c r="BE34" i="2"/>
  <c r="BS34" i="2"/>
  <c r="AQ22" i="2"/>
  <c r="AQ30" i="1"/>
  <c r="AQ39" i="1"/>
  <c r="AQ40" i="1"/>
  <c r="BS40" i="1"/>
  <c r="AC42" i="1"/>
  <c r="BS42" i="1"/>
  <c r="AQ42" i="1"/>
  <c r="BE42" i="1"/>
  <c r="BE37" i="1"/>
  <c r="BS37" i="1"/>
  <c r="AQ37" i="1"/>
  <c r="BS31" i="1"/>
  <c r="AC31" i="1"/>
  <c r="BE31" i="1"/>
  <c r="AQ31" i="1"/>
  <c r="AQ29" i="1"/>
  <c r="BS29" i="1"/>
  <c r="AC29" i="1"/>
  <c r="AQ28" i="1"/>
  <c r="AC28" i="1"/>
  <c r="BE27" i="1"/>
  <c r="BS27" i="1"/>
  <c r="AC27" i="1"/>
  <c r="AQ27" i="1"/>
  <c r="AQ26" i="1"/>
  <c r="AC25" i="1"/>
  <c r="BE3" i="3"/>
  <c r="AC3" i="4"/>
  <c r="AQ4" i="3"/>
  <c r="D6" i="6" s="1"/>
  <c r="AQ3" i="3"/>
  <c r="AC4" i="5"/>
  <c r="AC6" i="5"/>
  <c r="AC17" i="5"/>
  <c r="AC9" i="5"/>
  <c r="AC11" i="5"/>
  <c r="AC13" i="5"/>
  <c r="AC5" i="5"/>
  <c r="BS29" i="4"/>
  <c r="BE29" i="4"/>
  <c r="AQ29" i="4"/>
  <c r="AC25" i="4"/>
  <c r="BS29" i="3"/>
  <c r="BE29" i="3"/>
  <c r="AQ5" i="3"/>
  <c r="AQ29" i="3"/>
  <c r="AC20" i="3"/>
  <c r="AC22" i="3"/>
  <c r="AC4" i="3"/>
  <c r="C6" i="6" s="1"/>
  <c r="AC5" i="3"/>
  <c r="AC24" i="2"/>
  <c r="AC26" i="2"/>
  <c r="C29" i="6" s="1"/>
  <c r="AC22" i="2"/>
  <c r="BS4" i="2"/>
  <c r="BS32" i="2"/>
  <c r="BS33" i="2"/>
  <c r="BS10" i="2"/>
  <c r="BS18" i="2"/>
  <c r="BS12" i="2"/>
  <c r="BS17" i="2"/>
  <c r="BS11" i="2"/>
  <c r="BE33" i="2"/>
  <c r="BE32" i="2"/>
  <c r="BE18" i="2"/>
  <c r="BE10" i="2"/>
  <c r="BE12" i="2"/>
  <c r="BE17" i="2"/>
  <c r="BE11" i="2"/>
  <c r="BE4" i="2"/>
  <c r="AQ10" i="2"/>
  <c r="AQ33" i="2"/>
  <c r="AQ32" i="2"/>
  <c r="AQ17" i="2"/>
  <c r="AQ18" i="2"/>
  <c r="AQ12" i="2"/>
  <c r="AQ11" i="2"/>
  <c r="AQ4" i="2"/>
  <c r="AC33" i="2"/>
  <c r="AC32" i="2"/>
  <c r="AC18" i="2"/>
  <c r="AC12" i="2"/>
  <c r="AC10" i="2"/>
  <c r="AC11" i="2"/>
  <c r="AC4" i="2"/>
  <c r="AC26" i="1"/>
  <c r="BS36" i="1"/>
  <c r="BS11" i="1"/>
  <c r="BS4" i="1"/>
  <c r="BE4" i="1"/>
  <c r="BE36" i="1"/>
  <c r="BE11" i="1"/>
  <c r="AQ36" i="1"/>
  <c r="AQ11" i="1"/>
  <c r="AQ4" i="1"/>
  <c r="AC36" i="1"/>
  <c r="AC11" i="1"/>
  <c r="AC4" i="1"/>
  <c r="Y20" i="1" l="1"/>
  <c r="Y22" i="1" s="1"/>
  <c r="Y45" i="1" s="1"/>
  <c r="U45" i="1"/>
  <c r="W45" i="1"/>
  <c r="AK16" i="3"/>
  <c r="AK34" i="3" s="1"/>
  <c r="BP20" i="1"/>
  <c r="BP22" i="1" s="1"/>
  <c r="BI20" i="1"/>
  <c r="BI22" i="1" s="1"/>
  <c r="BG20" i="1"/>
  <c r="BG22" i="1" s="1"/>
  <c r="BC20" i="1"/>
  <c r="BC22" i="1" s="1"/>
  <c r="AU20" i="1"/>
  <c r="AU22" i="1" s="1"/>
  <c r="AS20" i="1"/>
  <c r="AS22" i="1" s="1"/>
  <c r="AM20" i="1"/>
  <c r="AM22" i="1" s="1"/>
  <c r="BK29" i="2"/>
  <c r="BK35" i="2" s="1"/>
  <c r="BK37" i="2" s="1"/>
  <c r="BD14" i="3"/>
  <c r="BD16" i="3" s="1"/>
  <c r="BD34" i="3" s="1"/>
  <c r="AF14" i="3"/>
  <c r="AF16" i="3" s="1"/>
  <c r="AF34" i="3" s="1"/>
  <c r="AU14" i="3"/>
  <c r="AU16" i="3" s="1"/>
  <c r="AU34" i="3" s="1"/>
  <c r="BK14" i="3"/>
  <c r="BK16" i="3" s="1"/>
  <c r="BK34" i="3" s="1"/>
  <c r="S14" i="3"/>
  <c r="S16" i="3" s="1"/>
  <c r="S34" i="3" s="1"/>
  <c r="AL16" i="3"/>
  <c r="AL34" i="3" s="1"/>
  <c r="AJ16" i="3"/>
  <c r="AJ34" i="3" s="1"/>
  <c r="AA14" i="3"/>
  <c r="AA16" i="3" s="1"/>
  <c r="AA34" i="3" s="1"/>
  <c r="AG14" i="3"/>
  <c r="AG16" i="3" s="1"/>
  <c r="AG34" i="3" s="1"/>
  <c r="BO14" i="3"/>
  <c r="BO16" i="3" s="1"/>
  <c r="BO34" i="3" s="1"/>
  <c r="BI14" i="3"/>
  <c r="BI16" i="3" s="1"/>
  <c r="BI34" i="3" s="1"/>
  <c r="AW11" i="3"/>
  <c r="W16" i="3"/>
  <c r="W34" i="3" s="1"/>
  <c r="BC14" i="3"/>
  <c r="BC16" i="3" s="1"/>
  <c r="BC34" i="3" s="1"/>
  <c r="BP11" i="3"/>
  <c r="AI14" i="3"/>
  <c r="AI16" i="3" s="1"/>
  <c r="AI34" i="3" s="1"/>
  <c r="AS14" i="3"/>
  <c r="AS16" i="3" s="1"/>
  <c r="AS34" i="3" s="1"/>
  <c r="BM16" i="3"/>
  <c r="BM34" i="3" s="1"/>
  <c r="BN20" i="1"/>
  <c r="BN22" i="1" s="1"/>
  <c r="BM20" i="1"/>
  <c r="BM22" i="1" s="1"/>
  <c r="BO20" i="1"/>
  <c r="BO22" i="1" s="1"/>
  <c r="AV20" i="1"/>
  <c r="AV22" i="1" s="1"/>
  <c r="AY20" i="1"/>
  <c r="AY22" i="1" s="1"/>
  <c r="BD20" i="1"/>
  <c r="BD22" i="1" s="1"/>
  <c r="AZ20" i="1"/>
  <c r="AZ22" i="1" s="1"/>
  <c r="AJ20" i="1"/>
  <c r="AJ22" i="1" s="1"/>
  <c r="AK20" i="1"/>
  <c r="AK22" i="1" s="1"/>
  <c r="AL20" i="1"/>
  <c r="AL22" i="1" s="1"/>
  <c r="AO20" i="1"/>
  <c r="AO22" i="1" s="1"/>
  <c r="AP20" i="1"/>
  <c r="AP22" i="1" s="1"/>
  <c r="AE20" i="1"/>
  <c r="AE22" i="1" s="1"/>
  <c r="BL19" i="2"/>
  <c r="BL29" i="2"/>
  <c r="BL35" i="2" s="1"/>
  <c r="AW29" i="2"/>
  <c r="AW35" i="2" s="1"/>
  <c r="AW19" i="2"/>
  <c r="AW37" i="2" s="1"/>
  <c r="AI19" i="2"/>
  <c r="AI35" i="2"/>
  <c r="AU35" i="4"/>
  <c r="AP35" i="4"/>
  <c r="U19" i="2"/>
  <c r="U29" i="2"/>
  <c r="U35" i="2" s="1"/>
  <c r="AC7" i="2"/>
  <c r="C5" i="6" s="1"/>
  <c r="AM35" i="4"/>
  <c r="BS14" i="5"/>
  <c r="BS15" i="5"/>
  <c r="BS19" i="5"/>
  <c r="AQ19" i="5"/>
  <c r="BE19" i="5"/>
  <c r="AQ15" i="5"/>
  <c r="BE14" i="5"/>
  <c r="BE15" i="5"/>
  <c r="BE13" i="5"/>
  <c r="BS13" i="5"/>
  <c r="BE10" i="5"/>
  <c r="BS10" i="5"/>
  <c r="BE8" i="5"/>
  <c r="BS8" i="5"/>
  <c r="BE7" i="5"/>
  <c r="AQ5" i="5"/>
  <c r="AC20" i="5"/>
  <c r="C32" i="6" s="1"/>
  <c r="C48" i="6" s="1"/>
  <c r="BE5" i="5"/>
  <c r="BS5" i="5"/>
  <c r="AT35" i="4"/>
  <c r="BC35" i="4"/>
  <c r="AQ24" i="4"/>
  <c r="BE30" i="4"/>
  <c r="BS30" i="4"/>
  <c r="R35" i="4"/>
  <c r="BE32" i="4"/>
  <c r="BS32" i="4"/>
  <c r="AQ25" i="4"/>
  <c r="BE25" i="4"/>
  <c r="BS25" i="4"/>
  <c r="BE25" i="3"/>
  <c r="BS25" i="3"/>
  <c r="BE23" i="3"/>
  <c r="AQ20" i="3"/>
  <c r="BS23" i="3"/>
  <c r="BE30" i="3"/>
  <c r="BE24" i="3"/>
  <c r="BS24" i="3"/>
  <c r="BE22" i="3"/>
  <c r="BS22" i="3"/>
  <c r="BE21" i="3"/>
  <c r="BS21" i="3"/>
  <c r="BS20" i="3"/>
  <c r="BE20" i="3"/>
  <c r="AC26" i="3"/>
  <c r="C30" i="6" s="1"/>
  <c r="BE19" i="3"/>
  <c r="BO29" i="2"/>
  <c r="BO35" i="2" s="1"/>
  <c r="BO19" i="2"/>
  <c r="BM29" i="2"/>
  <c r="BM35" i="2" s="1"/>
  <c r="BM19" i="2"/>
  <c r="BG29" i="2"/>
  <c r="BG35" i="2" s="1"/>
  <c r="BG19" i="2"/>
  <c r="BI29" i="2"/>
  <c r="BI35" i="2" s="1"/>
  <c r="BI19" i="2"/>
  <c r="BQ29" i="2"/>
  <c r="BQ35" i="2" s="1"/>
  <c r="BQ19" i="2"/>
  <c r="BQ37" i="2" s="1"/>
  <c r="BH29" i="2"/>
  <c r="BH35" i="2" s="1"/>
  <c r="BH19" i="2"/>
  <c r="BJ29" i="2"/>
  <c r="BJ35" i="2" s="1"/>
  <c r="BJ19" i="2"/>
  <c r="BR29" i="2"/>
  <c r="BR35" i="2" s="1"/>
  <c r="BR19" i="2"/>
  <c r="BN29" i="2"/>
  <c r="BN35" i="2" s="1"/>
  <c r="BN19" i="2"/>
  <c r="BP29" i="2"/>
  <c r="BP35" i="2" s="1"/>
  <c r="BP19" i="2"/>
  <c r="AU29" i="2"/>
  <c r="AU35" i="2" s="1"/>
  <c r="AU19" i="2"/>
  <c r="AT29" i="2"/>
  <c r="AT35" i="2" s="1"/>
  <c r="AT19" i="2"/>
  <c r="AX29" i="2"/>
  <c r="AX35" i="2" s="1"/>
  <c r="AX19" i="2"/>
  <c r="AY29" i="2"/>
  <c r="AY35" i="2" s="1"/>
  <c r="AY19" i="2"/>
  <c r="AV29" i="2"/>
  <c r="AV35" i="2" s="1"/>
  <c r="AV19" i="2"/>
  <c r="AS29" i="2"/>
  <c r="AS35" i="2" s="1"/>
  <c r="AS19" i="2"/>
  <c r="AZ29" i="2"/>
  <c r="AZ35" i="2" s="1"/>
  <c r="AZ19" i="2"/>
  <c r="BD29" i="2"/>
  <c r="BD35" i="2" s="1"/>
  <c r="BD19" i="2"/>
  <c r="BA29" i="2"/>
  <c r="BA35" i="2" s="1"/>
  <c r="BA19" i="2"/>
  <c r="BB29" i="2"/>
  <c r="BB35" i="2" s="1"/>
  <c r="BB19" i="2"/>
  <c r="BC29" i="2"/>
  <c r="BC35" i="2" s="1"/>
  <c r="BC19" i="2"/>
  <c r="BC37" i="2" s="1"/>
  <c r="AN35" i="2"/>
  <c r="AN19" i="2"/>
  <c r="AM35" i="2"/>
  <c r="AM19" i="2"/>
  <c r="AM37" i="2" s="1"/>
  <c r="AP35" i="2"/>
  <c r="AP19" i="2"/>
  <c r="AL35" i="2"/>
  <c r="AL19" i="2"/>
  <c r="AL37" i="2" s="1"/>
  <c r="AH35" i="2"/>
  <c r="AH19" i="2"/>
  <c r="AJ35" i="2"/>
  <c r="AJ19" i="2"/>
  <c r="AJ37" i="2" s="1"/>
  <c r="AO35" i="2"/>
  <c r="AO19" i="2"/>
  <c r="AF35" i="2"/>
  <c r="AF19" i="2"/>
  <c r="AG35" i="2"/>
  <c r="AG19" i="2"/>
  <c r="AE35" i="2"/>
  <c r="AE19" i="2"/>
  <c r="AE37" i="2" s="1"/>
  <c r="AK35" i="2"/>
  <c r="AK19" i="2"/>
  <c r="X29" i="2"/>
  <c r="X35" i="2" s="1"/>
  <c r="X19" i="2"/>
  <c r="V29" i="2"/>
  <c r="V35" i="2" s="1"/>
  <c r="V19" i="2"/>
  <c r="Q29" i="2"/>
  <c r="Q35" i="2" s="1"/>
  <c r="Q19" i="2"/>
  <c r="AA29" i="2"/>
  <c r="AA35" i="2" s="1"/>
  <c r="AA19" i="2"/>
  <c r="Z29" i="2"/>
  <c r="Z35" i="2" s="1"/>
  <c r="Z19" i="2"/>
  <c r="T29" i="2"/>
  <c r="T35" i="2" s="1"/>
  <c r="T19" i="2"/>
  <c r="AB29" i="2"/>
  <c r="AB35" i="2" s="1"/>
  <c r="AB19" i="2"/>
  <c r="AB37" i="2" s="1"/>
  <c r="W29" i="2"/>
  <c r="W35" i="2" s="1"/>
  <c r="W19" i="2"/>
  <c r="S29" i="2"/>
  <c r="S35" i="2" s="1"/>
  <c r="S19" i="2"/>
  <c r="R29" i="2"/>
  <c r="R35" i="2" s="1"/>
  <c r="R19" i="2"/>
  <c r="Y29" i="2"/>
  <c r="Y35" i="2" s="1"/>
  <c r="Y19" i="2"/>
  <c r="Y37" i="2" s="1"/>
  <c r="AQ26" i="2"/>
  <c r="D29" i="6" s="1"/>
  <c r="BE30" i="1"/>
  <c r="BS30" i="1"/>
  <c r="BS39" i="1"/>
  <c r="BE39" i="1"/>
  <c r="BE40" i="1"/>
  <c r="BE29" i="1"/>
  <c r="BE28" i="1"/>
  <c r="BS28" i="1"/>
  <c r="BE26" i="1"/>
  <c r="BS26" i="1"/>
  <c r="AC32" i="1"/>
  <c r="C28" i="6" s="1"/>
  <c r="AQ25" i="1"/>
  <c r="AQ7" i="2"/>
  <c r="D5" i="6" s="1"/>
  <c r="AC4" i="4"/>
  <c r="AQ3" i="4"/>
  <c r="AQ4" i="4"/>
  <c r="BE5" i="3"/>
  <c r="BE4" i="3"/>
  <c r="E6" i="6" s="1"/>
  <c r="BE13" i="2"/>
  <c r="E13" i="6" s="1"/>
  <c r="AC13" i="2"/>
  <c r="C13" i="6" s="1"/>
  <c r="AC11" i="4"/>
  <c r="AQ6" i="3"/>
  <c r="AC6" i="3"/>
  <c r="BS7" i="2"/>
  <c r="F5" i="6" s="1"/>
  <c r="BS16" i="2"/>
  <c r="BS13" i="2"/>
  <c r="F13" i="6" s="1"/>
  <c r="BE7" i="2"/>
  <c r="E5" i="6" s="1"/>
  <c r="E21" i="6" s="1"/>
  <c r="BE16" i="2"/>
  <c r="AQ13" i="2"/>
  <c r="D13" i="6" s="1"/>
  <c r="AQ16" i="2"/>
  <c r="AC16" i="2"/>
  <c r="AC17" i="2"/>
  <c r="BS19" i="1"/>
  <c r="BS5" i="1"/>
  <c r="BS18" i="1"/>
  <c r="BE18" i="1"/>
  <c r="BE19" i="1"/>
  <c r="BE5" i="1"/>
  <c r="AQ5" i="1"/>
  <c r="AQ19" i="1"/>
  <c r="AQ18" i="1"/>
  <c r="AC18" i="1"/>
  <c r="BO37" i="2" l="1"/>
  <c r="AA37" i="2"/>
  <c r="R37" i="2"/>
  <c r="BP37" i="2"/>
  <c r="BM37" i="2"/>
  <c r="AG37" i="2"/>
  <c r="Z37" i="2"/>
  <c r="V37" i="2"/>
  <c r="U37" i="2"/>
  <c r="S37" i="2"/>
  <c r="BN37" i="2"/>
  <c r="BL37" i="2"/>
  <c r="BJ37" i="2"/>
  <c r="BH37" i="2"/>
  <c r="BG37" i="2"/>
  <c r="BA37" i="2"/>
  <c r="AZ37" i="2"/>
  <c r="AX37" i="2"/>
  <c r="AY37" i="2"/>
  <c r="AV37" i="2"/>
  <c r="AI37" i="2"/>
  <c r="AH37" i="2"/>
  <c r="AF37" i="2"/>
  <c r="C21" i="6"/>
  <c r="T37" i="2"/>
  <c r="W37" i="2"/>
  <c r="X37" i="2"/>
  <c r="AQ20" i="5"/>
  <c r="D32" i="6" s="1"/>
  <c r="D48" i="6" s="1"/>
  <c r="BE4" i="5"/>
  <c r="BO35" i="4"/>
  <c r="BG35" i="4"/>
  <c r="BR35" i="4"/>
  <c r="BL35" i="4"/>
  <c r="BJ35" i="4"/>
  <c r="AZ35" i="4"/>
  <c r="BB35" i="4"/>
  <c r="X35" i="4"/>
  <c r="U35" i="4"/>
  <c r="AQ26" i="4"/>
  <c r="D31" i="6" s="1"/>
  <c r="BE24" i="4"/>
  <c r="AQ26" i="3"/>
  <c r="D30" i="6" s="1"/>
  <c r="BS26" i="3"/>
  <c r="F30" i="6" s="1"/>
  <c r="C33" i="6"/>
  <c r="BS19" i="3"/>
  <c r="BE26" i="3"/>
  <c r="E30" i="6" s="1"/>
  <c r="AC18" i="4"/>
  <c r="BR37" i="2"/>
  <c r="BI37" i="2"/>
  <c r="BB37" i="2"/>
  <c r="AS37" i="2"/>
  <c r="AT37" i="2"/>
  <c r="AU37" i="2"/>
  <c r="BD37" i="2"/>
  <c r="AK37" i="2"/>
  <c r="AO37" i="2"/>
  <c r="AP37" i="2"/>
  <c r="AN37" i="2"/>
  <c r="Q37" i="2"/>
  <c r="BE22" i="2"/>
  <c r="AQ32" i="1"/>
  <c r="D28" i="6" s="1"/>
  <c r="BE32" i="1"/>
  <c r="E28" i="6" s="1"/>
  <c r="BS25" i="1"/>
  <c r="BE25" i="1"/>
  <c r="D21" i="6"/>
  <c r="BE6" i="3"/>
  <c r="BE3" i="4"/>
  <c r="BS3" i="3"/>
  <c r="BS4" i="3"/>
  <c r="F6" i="6" s="1"/>
  <c r="AQ11" i="4"/>
  <c r="BS5" i="3"/>
  <c r="BE4" i="4"/>
  <c r="F21" i="6"/>
  <c r="BE19" i="2"/>
  <c r="BS35" i="2"/>
  <c r="F37" i="6" s="1"/>
  <c r="BS19" i="2"/>
  <c r="BS29" i="2"/>
  <c r="BE29" i="2"/>
  <c r="BE35" i="2"/>
  <c r="E37" i="6" s="1"/>
  <c r="AQ35" i="2"/>
  <c r="D37" i="6" s="1"/>
  <c r="AQ19" i="2"/>
  <c r="AQ29" i="2"/>
  <c r="AC35" i="2"/>
  <c r="C37" i="6" s="1"/>
  <c r="AC29" i="2"/>
  <c r="AC19" i="2"/>
  <c r="BS35" i="1"/>
  <c r="BE35" i="1"/>
  <c r="AQ35" i="1"/>
  <c r="BN35" i="4" l="1"/>
  <c r="BM35" i="4"/>
  <c r="BK35" i="4"/>
  <c r="BD35" i="4"/>
  <c r="C45" i="6"/>
  <c r="AV35" i="4"/>
  <c r="AW35" i="4"/>
  <c r="AX35" i="4"/>
  <c r="AL35" i="4"/>
  <c r="Q35" i="4"/>
  <c r="BE20" i="5"/>
  <c r="E32" i="6" s="1"/>
  <c r="E48" i="6" s="1"/>
  <c r="BS4" i="5"/>
  <c r="BS20" i="5"/>
  <c r="F32" i="6" s="1"/>
  <c r="F48" i="6" s="1"/>
  <c r="AY35" i="4"/>
  <c r="AK35" i="4"/>
  <c r="Y35" i="4"/>
  <c r="AI35" i="4"/>
  <c r="S35" i="4"/>
  <c r="AA35" i="4"/>
  <c r="BE26" i="4"/>
  <c r="E31" i="6" s="1"/>
  <c r="T35" i="4"/>
  <c r="BS26" i="4"/>
  <c r="F31" i="6" s="1"/>
  <c r="BS24" i="4"/>
  <c r="D33" i="6"/>
  <c r="AQ18" i="4"/>
  <c r="BS22" i="2"/>
  <c r="BE26" i="2"/>
  <c r="E29" i="6" s="1"/>
  <c r="E45" i="6" s="1"/>
  <c r="BS26" i="2"/>
  <c r="F29" i="6" s="1"/>
  <c r="F45" i="6" s="1"/>
  <c r="BS37" i="2"/>
  <c r="D45" i="6"/>
  <c r="BS32" i="1"/>
  <c r="F28" i="6" s="1"/>
  <c r="BS6" i="3"/>
  <c r="BS3" i="4"/>
  <c r="BS4" i="4"/>
  <c r="BE11" i="4"/>
  <c r="BE37" i="2"/>
  <c r="AQ37" i="2"/>
  <c r="AC37" i="2"/>
  <c r="BA35" i="4" l="1"/>
  <c r="AS35" i="4"/>
  <c r="W35" i="4"/>
  <c r="AJ35" i="4"/>
  <c r="AO35" i="4"/>
  <c r="AB35" i="4"/>
  <c r="BQ35" i="4"/>
  <c r="BI35" i="4"/>
  <c r="AG35" i="4"/>
  <c r="V35" i="4"/>
  <c r="E33" i="6"/>
  <c r="F33" i="6"/>
  <c r="BS11" i="4"/>
  <c r="BE18" i="4"/>
  <c r="BS18" i="4" l="1"/>
  <c r="L38" i="1" l="1"/>
  <c r="M38" i="1"/>
  <c r="N38" i="1"/>
  <c r="AC38" i="1" l="1"/>
  <c r="I20" i="5"/>
  <c r="C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N20" i="5"/>
  <c r="M20" i="5"/>
  <c r="L20" i="5"/>
  <c r="K20" i="5"/>
  <c r="J20" i="5"/>
  <c r="H20" i="5"/>
  <c r="G20" i="5"/>
  <c r="F20" i="5"/>
  <c r="E20" i="5"/>
  <c r="D20" i="5"/>
  <c r="O32" i="4"/>
  <c r="O30" i="4"/>
  <c r="C26" i="4"/>
  <c r="O30" i="3"/>
  <c r="O25" i="3"/>
  <c r="O24" i="3"/>
  <c r="O23" i="3"/>
  <c r="N26" i="3"/>
  <c r="M26" i="3"/>
  <c r="L26" i="3"/>
  <c r="K26" i="3"/>
  <c r="J26" i="3"/>
  <c r="I26" i="3"/>
  <c r="H26" i="3"/>
  <c r="G26" i="3"/>
  <c r="E26" i="3"/>
  <c r="D26" i="3"/>
  <c r="C26" i="3"/>
  <c r="O21" i="3"/>
  <c r="O20" i="3"/>
  <c r="O19" i="3"/>
  <c r="O3" i="3"/>
  <c r="D10" i="2"/>
  <c r="E10" i="2"/>
  <c r="F10" i="2"/>
  <c r="G10" i="2"/>
  <c r="H10" i="2"/>
  <c r="I10" i="2"/>
  <c r="J10" i="2"/>
  <c r="K10" i="2"/>
  <c r="L10" i="2"/>
  <c r="M10" i="2"/>
  <c r="N10" i="2"/>
  <c r="C10" i="2"/>
  <c r="C13" i="2" s="1"/>
  <c r="D4" i="2"/>
  <c r="E4" i="2"/>
  <c r="F4" i="2"/>
  <c r="G4" i="2"/>
  <c r="H4" i="2"/>
  <c r="I4" i="2"/>
  <c r="J4" i="2"/>
  <c r="K4" i="2"/>
  <c r="L4" i="2"/>
  <c r="M4" i="2"/>
  <c r="N4" i="2"/>
  <c r="C4" i="2"/>
  <c r="C7" i="2" s="1"/>
  <c r="C21" i="1"/>
  <c r="D11" i="1"/>
  <c r="E5" i="1" s="1"/>
  <c r="E11" i="1"/>
  <c r="F5" i="1" s="1"/>
  <c r="F11" i="1"/>
  <c r="G5" i="1" s="1"/>
  <c r="G11" i="1"/>
  <c r="H5" i="1" s="1"/>
  <c r="H11" i="1"/>
  <c r="I5" i="1" s="1"/>
  <c r="I11" i="1"/>
  <c r="J5" i="1" s="1"/>
  <c r="J11" i="1"/>
  <c r="K5" i="1" s="1"/>
  <c r="K11" i="1"/>
  <c r="M11" i="1"/>
  <c r="N11" i="1"/>
  <c r="C11" i="1"/>
  <c r="D5" i="1" s="1"/>
  <c r="D4" i="1"/>
  <c r="E6" i="1" s="1"/>
  <c r="E4" i="1"/>
  <c r="F6" i="1" s="1"/>
  <c r="F4" i="1"/>
  <c r="G6" i="1" s="1"/>
  <c r="G4" i="1"/>
  <c r="H6" i="1" s="1"/>
  <c r="H4" i="1"/>
  <c r="I6" i="1" s="1"/>
  <c r="I4" i="1"/>
  <c r="J6" i="1" s="1"/>
  <c r="J4" i="1"/>
  <c r="K6" i="1" s="1"/>
  <c r="K4" i="1"/>
  <c r="M4" i="1"/>
  <c r="N4" i="1"/>
  <c r="C4" i="1"/>
  <c r="D6" i="1" s="1"/>
  <c r="O34" i="2"/>
  <c r="C33" i="2"/>
  <c r="O31" i="2"/>
  <c r="J26" i="2"/>
  <c r="H26" i="2"/>
  <c r="O25" i="2"/>
  <c r="O24" i="2"/>
  <c r="N26" i="2"/>
  <c r="M26" i="2"/>
  <c r="L26" i="2"/>
  <c r="K26" i="2"/>
  <c r="I26" i="2"/>
  <c r="G26" i="2"/>
  <c r="F26" i="2"/>
  <c r="E26" i="2"/>
  <c r="D26" i="2"/>
  <c r="O23" i="2"/>
  <c r="O22" i="2"/>
  <c r="D18" i="2"/>
  <c r="C18" i="2"/>
  <c r="D17" i="2"/>
  <c r="C17" i="2"/>
  <c r="N12" i="2"/>
  <c r="M12" i="2"/>
  <c r="L12" i="2"/>
  <c r="L18" i="2" s="1"/>
  <c r="K12" i="2"/>
  <c r="J12" i="2"/>
  <c r="J18" i="2" s="1"/>
  <c r="F12" i="2"/>
  <c r="E12" i="2"/>
  <c r="I11" i="2"/>
  <c r="I17" i="2" s="1"/>
  <c r="H11" i="2"/>
  <c r="O3" i="2"/>
  <c r="O42" i="1"/>
  <c r="N41" i="1"/>
  <c r="M41" i="1"/>
  <c r="L41" i="1"/>
  <c r="O40" i="1"/>
  <c r="O37" i="1"/>
  <c r="N32" i="1"/>
  <c r="F32" i="1"/>
  <c r="O31" i="1"/>
  <c r="O30" i="1"/>
  <c r="O29" i="1"/>
  <c r="O28" i="1"/>
  <c r="M32" i="1"/>
  <c r="L32" i="1"/>
  <c r="K32" i="1"/>
  <c r="J32" i="1"/>
  <c r="I32" i="1"/>
  <c r="H32" i="1"/>
  <c r="G32" i="1"/>
  <c r="E32" i="1"/>
  <c r="D32" i="1"/>
  <c r="C32" i="1"/>
  <c r="O26" i="1"/>
  <c r="O25" i="1"/>
  <c r="O12" i="1"/>
  <c r="O3" i="1"/>
  <c r="B3" i="6" s="1"/>
  <c r="AC41" i="1" l="1"/>
  <c r="AQ38" i="1"/>
  <c r="D14" i="1"/>
  <c r="D21" i="1" s="1"/>
  <c r="D26" i="4"/>
  <c r="C19" i="1"/>
  <c r="C20" i="1"/>
  <c r="C16" i="2"/>
  <c r="C29" i="2" s="1"/>
  <c r="C35" i="2" s="1"/>
  <c r="O20" i="5"/>
  <c r="B32" i="6" s="1"/>
  <c r="O4" i="5"/>
  <c r="O3" i="4"/>
  <c r="O24" i="4"/>
  <c r="O22" i="3"/>
  <c r="F26" i="3"/>
  <c r="O26" i="3" s="1"/>
  <c r="B30" i="6" s="1"/>
  <c r="L16" i="2"/>
  <c r="L29" i="2" s="1"/>
  <c r="N7" i="2"/>
  <c r="G16" i="2"/>
  <c r="G29" i="2" s="1"/>
  <c r="O30" i="2"/>
  <c r="D13" i="2"/>
  <c r="K11" i="2"/>
  <c r="K17" i="2" s="1"/>
  <c r="F16" i="2"/>
  <c r="F29" i="2" s="1"/>
  <c r="I12" i="2"/>
  <c r="I18" i="2" s="1"/>
  <c r="C26" i="2"/>
  <c r="O26" i="2" s="1"/>
  <c r="B29" i="6" s="1"/>
  <c r="H12" i="2"/>
  <c r="H18" i="2" s="1"/>
  <c r="O32" i="2"/>
  <c r="N16" i="2"/>
  <c r="F18" i="2"/>
  <c r="N18" i="2"/>
  <c r="O33" i="2"/>
  <c r="E11" i="2"/>
  <c r="M11" i="2"/>
  <c r="M17" i="2" s="1"/>
  <c r="F11" i="2"/>
  <c r="N11" i="2"/>
  <c r="N17" i="2" s="1"/>
  <c r="G11" i="2"/>
  <c r="G17" i="2" s="1"/>
  <c r="G7" i="2"/>
  <c r="H16" i="2"/>
  <c r="H29" i="2" s="1"/>
  <c r="I7" i="2"/>
  <c r="E16" i="2"/>
  <c r="E29" i="2" s="1"/>
  <c r="M16" i="2"/>
  <c r="M29" i="2" s="1"/>
  <c r="J11" i="2"/>
  <c r="J17" i="2" s="1"/>
  <c r="G12" i="2"/>
  <c r="G18" i="2" s="1"/>
  <c r="H17" i="2"/>
  <c r="K18" i="2"/>
  <c r="J7" i="2"/>
  <c r="O4" i="2"/>
  <c r="B5" i="6" s="1"/>
  <c r="L7" i="2"/>
  <c r="D7" i="2"/>
  <c r="H7" i="2"/>
  <c r="E7" i="2"/>
  <c r="M7" i="2"/>
  <c r="D16" i="2"/>
  <c r="D29" i="2" s="1"/>
  <c r="K7" i="2"/>
  <c r="M18" i="2"/>
  <c r="F7" i="2"/>
  <c r="O6" i="2"/>
  <c r="E18" i="2"/>
  <c r="K13" i="2"/>
  <c r="O36" i="1"/>
  <c r="O38" i="1"/>
  <c r="O41" i="1"/>
  <c r="O32" i="1"/>
  <c r="B28" i="6" s="1"/>
  <c r="O27" i="1"/>
  <c r="E14" i="1"/>
  <c r="N29" i="2" l="1"/>
  <c r="N35" i="2" s="1"/>
  <c r="AQ43" i="1"/>
  <c r="D36" i="6" s="1"/>
  <c r="BE38" i="1"/>
  <c r="AQ41" i="1"/>
  <c r="AC5" i="1"/>
  <c r="F14" i="1"/>
  <c r="F21" i="1" s="1"/>
  <c r="G14" i="1"/>
  <c r="G21" i="1" s="1"/>
  <c r="E26" i="4"/>
  <c r="I13" i="2"/>
  <c r="C19" i="2"/>
  <c r="C37" i="2" s="1"/>
  <c r="N19" i="2"/>
  <c r="J13" i="2"/>
  <c r="J16" i="2"/>
  <c r="F13" i="2"/>
  <c r="E13" i="2"/>
  <c r="O7" i="2"/>
  <c r="N13" i="2"/>
  <c r="F17" i="2"/>
  <c r="O18" i="2"/>
  <c r="H13" i="2"/>
  <c r="G13" i="2"/>
  <c r="M35" i="2"/>
  <c r="M19" i="2"/>
  <c r="E35" i="2"/>
  <c r="K16" i="2"/>
  <c r="K29" i="2" s="1"/>
  <c r="L11" i="2"/>
  <c r="L13" i="2" s="1"/>
  <c r="O10" i="2"/>
  <c r="D19" i="2"/>
  <c r="F35" i="2"/>
  <c r="F19" i="2"/>
  <c r="O12" i="2"/>
  <c r="G19" i="2"/>
  <c r="G35" i="2"/>
  <c r="M13" i="2"/>
  <c r="E17" i="2"/>
  <c r="E19" i="2" s="1"/>
  <c r="H35" i="2"/>
  <c r="H19" i="2"/>
  <c r="I16" i="2"/>
  <c r="I29" i="2" s="1"/>
  <c r="L35" i="2"/>
  <c r="O5" i="2"/>
  <c r="E21" i="1"/>
  <c r="N37" i="2" l="1"/>
  <c r="J29" i="2"/>
  <c r="J35" i="2" s="1"/>
  <c r="BE43" i="1"/>
  <c r="E36" i="6" s="1"/>
  <c r="BS41" i="1"/>
  <c r="BE41" i="1"/>
  <c r="BS38" i="1"/>
  <c r="AC19" i="1"/>
  <c r="J19" i="2"/>
  <c r="F26" i="4"/>
  <c r="F37" i="2"/>
  <c r="O7" i="4"/>
  <c r="M37" i="2"/>
  <c r="O13" i="2"/>
  <c r="B13" i="6" s="1"/>
  <c r="E37" i="2"/>
  <c r="L17" i="2"/>
  <c r="L19" i="2" s="1"/>
  <c r="L37" i="2" s="1"/>
  <c r="O11" i="2"/>
  <c r="K19" i="2"/>
  <c r="K35" i="2"/>
  <c r="G37" i="2"/>
  <c r="D35" i="2"/>
  <c r="O16" i="2"/>
  <c r="I35" i="2"/>
  <c r="I19" i="2"/>
  <c r="H37" i="2"/>
  <c r="C8" i="4" l="1"/>
  <c r="J37" i="2"/>
  <c r="BS43" i="1"/>
  <c r="F36" i="6" s="1"/>
  <c r="H14" i="1"/>
  <c r="G26" i="4"/>
  <c r="C15" i="4"/>
  <c r="O17" i="2"/>
  <c r="O29" i="2"/>
  <c r="O35" i="2"/>
  <c r="B37" i="6" s="1"/>
  <c r="I37" i="2"/>
  <c r="O19" i="2"/>
  <c r="D37" i="2"/>
  <c r="K37" i="2"/>
  <c r="B24" i="6"/>
  <c r="B48" i="6" s="1"/>
  <c r="C21" i="4" l="1"/>
  <c r="I14" i="1"/>
  <c r="I21" i="1" s="1"/>
  <c r="H21" i="1"/>
  <c r="D8" i="4"/>
  <c r="H26" i="4"/>
  <c r="C33" i="4"/>
  <c r="O37" i="2"/>
  <c r="E8" i="4" l="1"/>
  <c r="D15" i="4"/>
  <c r="J14" i="1"/>
  <c r="J21" i="1" s="1"/>
  <c r="I26" i="4"/>
  <c r="C35" i="4"/>
  <c r="F8" i="4" l="1"/>
  <c r="K14" i="1"/>
  <c r="K21" i="1" s="1"/>
  <c r="E15" i="4"/>
  <c r="D21" i="4"/>
  <c r="D33" i="4"/>
  <c r="J26" i="4"/>
  <c r="F15" i="4" l="1"/>
  <c r="D35" i="4"/>
  <c r="L14" i="1"/>
  <c r="K26" i="4"/>
  <c r="E21" i="4"/>
  <c r="E33" i="4" s="1"/>
  <c r="E35" i="4" s="1"/>
  <c r="G8" i="4" l="1"/>
  <c r="H15" i="4"/>
  <c r="L21" i="1"/>
  <c r="M14" i="1"/>
  <c r="M21" i="1" s="1"/>
  <c r="G15" i="4"/>
  <c r="F33" i="4"/>
  <c r="L26" i="4"/>
  <c r="F21" i="4"/>
  <c r="G21" i="4"/>
  <c r="G33" i="4"/>
  <c r="H8" i="4" l="1"/>
  <c r="N14" i="1"/>
  <c r="O7" i="1"/>
  <c r="F35" i="4"/>
  <c r="G35" i="4"/>
  <c r="M26" i="4"/>
  <c r="O25" i="4"/>
  <c r="I8" i="4"/>
  <c r="O31" i="3" l="1"/>
  <c r="AC14" i="1"/>
  <c r="AC7" i="1"/>
  <c r="N21" i="1"/>
  <c r="O21" i="1" s="1"/>
  <c r="O14" i="1"/>
  <c r="I15" i="4"/>
  <c r="I33" i="4"/>
  <c r="N26" i="4"/>
  <c r="O26" i="4" s="1"/>
  <c r="B31" i="6" s="1"/>
  <c r="H21" i="4"/>
  <c r="J8" i="4"/>
  <c r="I21" i="4"/>
  <c r="AC32" i="3" l="1"/>
  <c r="C38" i="6" s="1"/>
  <c r="AC31" i="3"/>
  <c r="AC21" i="1"/>
  <c r="AQ14" i="1"/>
  <c r="AQ7" i="1"/>
  <c r="AC6" i="1"/>
  <c r="AC10" i="3"/>
  <c r="AC15" i="3"/>
  <c r="K8" i="4"/>
  <c r="I35" i="4"/>
  <c r="B33" i="6"/>
  <c r="H33" i="4"/>
  <c r="H35" i="4" s="1"/>
  <c r="J21" i="4"/>
  <c r="J15" i="4"/>
  <c r="L8" i="4" l="1"/>
  <c r="AQ32" i="3"/>
  <c r="D38" i="6" s="1"/>
  <c r="AQ31" i="3"/>
  <c r="AQ21" i="1"/>
  <c r="BE14" i="1"/>
  <c r="BE7" i="1"/>
  <c r="AQ6" i="1"/>
  <c r="AC8" i="1"/>
  <c r="C4" i="6" s="1"/>
  <c r="AC13" i="1"/>
  <c r="AC15" i="1"/>
  <c r="C12" i="6" s="1"/>
  <c r="AQ10" i="3"/>
  <c r="K15" i="4"/>
  <c r="J33" i="4"/>
  <c r="J35" i="4" s="1"/>
  <c r="O29" i="4"/>
  <c r="M8" i="4" l="1"/>
  <c r="BE32" i="3"/>
  <c r="E38" i="6" s="1"/>
  <c r="BE31" i="3"/>
  <c r="BE21" i="1"/>
  <c r="AC20" i="1"/>
  <c r="BS14" i="1"/>
  <c r="BS21" i="1"/>
  <c r="BS7" i="1"/>
  <c r="C20" i="6"/>
  <c r="AQ8" i="1"/>
  <c r="D4" i="6" s="1"/>
  <c r="AC22" i="1"/>
  <c r="AQ15" i="1"/>
  <c r="D12" i="6" s="1"/>
  <c r="AQ13" i="1"/>
  <c r="BE6" i="1"/>
  <c r="BE15" i="3"/>
  <c r="BE10" i="3"/>
  <c r="AQ15" i="3"/>
  <c r="L33" i="4"/>
  <c r="K33" i="4"/>
  <c r="K21" i="4"/>
  <c r="L15" i="4"/>
  <c r="L21" i="4"/>
  <c r="O4" i="4"/>
  <c r="N8" i="4" l="1"/>
  <c r="O8" i="4" s="1"/>
  <c r="B7" i="6" s="1"/>
  <c r="BS32" i="3"/>
  <c r="F38" i="6" s="1"/>
  <c r="BS31" i="3"/>
  <c r="BE8" i="1"/>
  <c r="E4" i="6" s="1"/>
  <c r="AQ20" i="1"/>
  <c r="D20" i="6"/>
  <c r="D44" i="6" s="1"/>
  <c r="BE15" i="1"/>
  <c r="E12" i="6" s="1"/>
  <c r="BE13" i="1"/>
  <c r="BS6" i="1"/>
  <c r="BS10" i="3"/>
  <c r="AC14" i="4"/>
  <c r="AC6" i="4"/>
  <c r="O12" i="4"/>
  <c r="K35" i="4"/>
  <c r="M15" i="4"/>
  <c r="M21" i="4"/>
  <c r="M33" i="4" s="1"/>
  <c r="L35" i="4"/>
  <c r="O11" i="4"/>
  <c r="O5" i="4"/>
  <c r="B21" i="6"/>
  <c r="O14" i="4" l="1"/>
  <c r="O6" i="4"/>
  <c r="BE22" i="1"/>
  <c r="BE20" i="1"/>
  <c r="BE45" i="1"/>
  <c r="E20" i="6"/>
  <c r="E44" i="6" s="1"/>
  <c r="BS20" i="1"/>
  <c r="BS8" i="1"/>
  <c r="F4" i="6" s="1"/>
  <c r="BS15" i="1"/>
  <c r="F12" i="6" s="1"/>
  <c r="BS13" i="1"/>
  <c r="AQ22" i="1"/>
  <c r="AQ45" i="1"/>
  <c r="BS15" i="3"/>
  <c r="AQ6" i="4"/>
  <c r="AC8" i="4"/>
  <c r="C7" i="6" s="1"/>
  <c r="C9" i="6" s="1"/>
  <c r="AC5" i="4"/>
  <c r="AC20" i="4"/>
  <c r="O19" i="4"/>
  <c r="M35" i="4"/>
  <c r="O18" i="4"/>
  <c r="N15" i="4"/>
  <c r="O15" i="4" s="1"/>
  <c r="B15" i="6" s="1"/>
  <c r="B23" i="6" s="1"/>
  <c r="B45" i="6"/>
  <c r="F20" i="6" l="1"/>
  <c r="F44" i="6" s="1"/>
  <c r="BS45" i="1"/>
  <c r="BS22" i="1"/>
  <c r="AQ20" i="4"/>
  <c r="AC19" i="4"/>
  <c r="AQ14" i="4"/>
  <c r="AC15" i="4"/>
  <c r="C15" i="6" s="1"/>
  <c r="C23" i="6" s="1"/>
  <c r="AC12" i="4"/>
  <c r="BE6" i="4"/>
  <c r="AC33" i="4"/>
  <c r="C39" i="6" s="1"/>
  <c r="AC31" i="4"/>
  <c r="AQ8" i="4"/>
  <c r="D7" i="6" s="1"/>
  <c r="D9" i="6" s="1"/>
  <c r="AQ5" i="4"/>
  <c r="O20" i="4"/>
  <c r="N21" i="4"/>
  <c r="C47" i="6" l="1"/>
  <c r="BE8" i="4"/>
  <c r="E7" i="6" s="1"/>
  <c r="E9" i="6" s="1"/>
  <c r="BE5" i="4"/>
  <c r="BS20" i="4"/>
  <c r="BS14" i="4"/>
  <c r="AQ33" i="4"/>
  <c r="D39" i="6" s="1"/>
  <c r="D41" i="6" s="1"/>
  <c r="AQ31" i="4"/>
  <c r="BS6" i="4"/>
  <c r="AQ15" i="4"/>
  <c r="D15" i="6" s="1"/>
  <c r="D23" i="6" s="1"/>
  <c r="AQ12" i="4"/>
  <c r="BE20" i="4"/>
  <c r="BE14" i="4"/>
  <c r="AC35" i="4"/>
  <c r="AC21" i="4"/>
  <c r="N33" i="4"/>
  <c r="O33" i="4" s="1"/>
  <c r="B39" i="6" s="1"/>
  <c r="O31" i="4"/>
  <c r="O21" i="4"/>
  <c r="D47" i="6" l="1"/>
  <c r="BE15" i="4"/>
  <c r="E15" i="6" s="1"/>
  <c r="E23" i="6" s="1"/>
  <c r="BE12" i="4"/>
  <c r="BS8" i="4"/>
  <c r="F7" i="6" s="1"/>
  <c r="BS5" i="4"/>
  <c r="AQ19" i="4"/>
  <c r="BE33" i="4"/>
  <c r="E39" i="6" s="1"/>
  <c r="E41" i="6" s="1"/>
  <c r="BE31" i="4"/>
  <c r="N35" i="4"/>
  <c r="O35" i="4" s="1"/>
  <c r="B47" i="6"/>
  <c r="BS15" i="4" l="1"/>
  <c r="F15" i="6" s="1"/>
  <c r="F23" i="6" s="1"/>
  <c r="BS12" i="4"/>
  <c r="F9" i="6"/>
  <c r="AQ35" i="4"/>
  <c r="AQ21" i="4"/>
  <c r="BS33" i="4"/>
  <c r="F39" i="6" s="1"/>
  <c r="F41" i="6" s="1"/>
  <c r="BS31" i="4"/>
  <c r="E47" i="6"/>
  <c r="BE19" i="4"/>
  <c r="D13" i="1"/>
  <c r="D20" i="1" s="1"/>
  <c r="E13" i="1"/>
  <c r="E20" i="1" s="1"/>
  <c r="K13" i="1"/>
  <c r="K20" i="1" s="1"/>
  <c r="N13" i="1"/>
  <c r="N20" i="1" s="1"/>
  <c r="I13" i="1"/>
  <c r="I20" i="1" s="1"/>
  <c r="O6" i="1"/>
  <c r="L13" i="1"/>
  <c r="L20" i="1" s="1"/>
  <c r="H13" i="1"/>
  <c r="H20" i="1" s="1"/>
  <c r="F13" i="1"/>
  <c r="F20" i="1" s="1"/>
  <c r="G13" i="1"/>
  <c r="G20" i="1" s="1"/>
  <c r="M13" i="1"/>
  <c r="M20" i="1" s="1"/>
  <c r="J13" i="1"/>
  <c r="J20" i="1" s="1"/>
  <c r="F47" i="6" l="1"/>
  <c r="BE35" i="4"/>
  <c r="BE21" i="4"/>
  <c r="BS19" i="4"/>
  <c r="O20" i="1"/>
  <c r="O13" i="1"/>
  <c r="C8" i="1"/>
  <c r="K15" i="1"/>
  <c r="G18" i="1"/>
  <c r="C18" i="1"/>
  <c r="N19" i="1"/>
  <c r="BS35" i="4" l="1"/>
  <c r="BS21" i="4"/>
  <c r="M15" i="1"/>
  <c r="L18" i="1"/>
  <c r="G15" i="1"/>
  <c r="D8" i="1"/>
  <c r="C15" i="1"/>
  <c r="C22" i="1"/>
  <c r="N8" i="1"/>
  <c r="J18" i="1"/>
  <c r="M18" i="1"/>
  <c r="O4" i="1"/>
  <c r="K18" i="1"/>
  <c r="I18" i="1"/>
  <c r="D18" i="1"/>
  <c r="O39" i="1" l="1"/>
  <c r="D43" i="1"/>
  <c r="H18" i="1"/>
  <c r="H15" i="1"/>
  <c r="N15" i="1"/>
  <c r="N18" i="1"/>
  <c r="K43" i="1"/>
  <c r="M43" i="1"/>
  <c r="J43" i="1"/>
  <c r="L15" i="1"/>
  <c r="E15" i="1"/>
  <c r="D19" i="1"/>
  <c r="H19" i="1"/>
  <c r="H8" i="1"/>
  <c r="L43" i="1"/>
  <c r="E18" i="1"/>
  <c r="D15" i="1"/>
  <c r="O11" i="1"/>
  <c r="C43" i="1"/>
  <c r="I15" i="1"/>
  <c r="F18" i="1"/>
  <c r="F15" i="1"/>
  <c r="J15" i="1"/>
  <c r="I43" i="1" l="1"/>
  <c r="G43" i="1"/>
  <c r="AC35" i="1"/>
  <c r="O15" i="1"/>
  <c r="B12" i="6" s="1"/>
  <c r="O18" i="1"/>
  <c r="K8" i="1"/>
  <c r="K19" i="1"/>
  <c r="K22" i="1" s="1"/>
  <c r="K45" i="1" s="1"/>
  <c r="I19" i="1"/>
  <c r="I22" i="1" s="1"/>
  <c r="I8" i="1"/>
  <c r="E19" i="1"/>
  <c r="E22" i="1" s="1"/>
  <c r="E8" i="1"/>
  <c r="M19" i="1"/>
  <c r="M22" i="1" s="1"/>
  <c r="M45" i="1" s="1"/>
  <c r="M8" i="1"/>
  <c r="F43" i="1"/>
  <c r="O5" i="1"/>
  <c r="L19" i="1"/>
  <c r="L22" i="1" s="1"/>
  <c r="L45" i="1" s="1"/>
  <c r="L8" i="1"/>
  <c r="J19" i="1"/>
  <c r="J22" i="1" s="1"/>
  <c r="J45" i="1" s="1"/>
  <c r="J8" i="1"/>
  <c r="C45" i="1"/>
  <c r="N22" i="1"/>
  <c r="N43" i="1"/>
  <c r="D22" i="1"/>
  <c r="H43" i="1"/>
  <c r="H22" i="1"/>
  <c r="G19" i="1"/>
  <c r="G22" i="1" s="1"/>
  <c r="G8" i="1"/>
  <c r="F19" i="1"/>
  <c r="F22" i="1" s="1"/>
  <c r="F8" i="1"/>
  <c r="AC45" i="1" l="1"/>
  <c r="AC43" i="1"/>
  <c r="C36" i="6" s="1"/>
  <c r="G45" i="1"/>
  <c r="I45" i="1"/>
  <c r="H45" i="1"/>
  <c r="N45" i="1"/>
  <c r="F45" i="1"/>
  <c r="O19" i="1"/>
  <c r="E43" i="1"/>
  <c r="O43" i="1" s="1"/>
  <c r="B36" i="6" s="1"/>
  <c r="O35" i="1"/>
  <c r="O8" i="1"/>
  <c r="B4" i="6" s="1"/>
  <c r="D45" i="1"/>
  <c r="O22" i="1"/>
  <c r="C44" i="6" l="1"/>
  <c r="C41" i="6"/>
  <c r="B20" i="6"/>
  <c r="E45" i="1"/>
  <c r="O45" i="1" s="1"/>
  <c r="B44" i="6" l="1"/>
  <c r="N9" i="3" l="1"/>
  <c r="D9" i="3"/>
  <c r="I9" i="3"/>
  <c r="G9" i="3"/>
  <c r="J9" i="3"/>
  <c r="E9" i="3"/>
  <c r="C9" i="3"/>
  <c r="H9" i="3"/>
  <c r="L9" i="3"/>
  <c r="K9" i="3"/>
  <c r="F9" i="3"/>
  <c r="M9" i="3"/>
  <c r="N14" i="3" l="1"/>
  <c r="L14" i="3"/>
  <c r="K14" i="3"/>
  <c r="I14" i="3"/>
  <c r="E14" i="3"/>
  <c r="D14" i="3"/>
  <c r="C14" i="3"/>
  <c r="H14" i="3"/>
  <c r="M14" i="3"/>
  <c r="G14" i="3"/>
  <c r="O9" i="3"/>
  <c r="B14" i="6" s="1"/>
  <c r="J14" i="3"/>
  <c r="O4" i="3"/>
  <c r="B6" i="6" s="1"/>
  <c r="F14" i="3"/>
  <c r="AC9" i="3" l="1"/>
  <c r="C14" i="6" s="1"/>
  <c r="B9" i="6"/>
  <c r="B22" i="6"/>
  <c r="B17" i="6"/>
  <c r="O14" i="3"/>
  <c r="H11" i="3"/>
  <c r="D6" i="3"/>
  <c r="J6" i="3"/>
  <c r="E6" i="3"/>
  <c r="E11" i="3"/>
  <c r="L6" i="3"/>
  <c r="N11" i="3"/>
  <c r="N6" i="3"/>
  <c r="C6" i="3"/>
  <c r="G11" i="3"/>
  <c r="O5" i="3"/>
  <c r="I6" i="3"/>
  <c r="K6" i="3"/>
  <c r="H6" i="3"/>
  <c r="F11" i="3"/>
  <c r="F6" i="3"/>
  <c r="M11" i="3"/>
  <c r="M6" i="3"/>
  <c r="AC11" i="3" l="1"/>
  <c r="AC14" i="3"/>
  <c r="C22" i="6"/>
  <c r="C17" i="6"/>
  <c r="AQ9" i="3"/>
  <c r="D14" i="6" s="1"/>
  <c r="B25" i="6"/>
  <c r="J15" i="3"/>
  <c r="J11" i="3"/>
  <c r="D15" i="3"/>
  <c r="D11" i="3"/>
  <c r="L15" i="3"/>
  <c r="L11" i="3"/>
  <c r="H15" i="3"/>
  <c r="F15" i="3"/>
  <c r="G15" i="3"/>
  <c r="N15" i="3"/>
  <c r="M15" i="3"/>
  <c r="C11" i="3"/>
  <c r="I11" i="3"/>
  <c r="E15" i="3"/>
  <c r="C15" i="3"/>
  <c r="G6" i="3"/>
  <c r="O6" i="3" s="1"/>
  <c r="AQ11" i="3" l="1"/>
  <c r="BE9" i="3"/>
  <c r="E14" i="6" s="1"/>
  <c r="D22" i="6"/>
  <c r="D17" i="6"/>
  <c r="AQ14" i="3"/>
  <c r="C46" i="6"/>
  <c r="C49" i="6" s="1"/>
  <c r="C25" i="6"/>
  <c r="AC34" i="3"/>
  <c r="AC16" i="3"/>
  <c r="K11" i="3"/>
  <c r="O11" i="3" s="1"/>
  <c r="K15" i="3"/>
  <c r="M16" i="3"/>
  <c r="M34" i="3" s="1"/>
  <c r="O10" i="3"/>
  <c r="C16" i="3"/>
  <c r="C34" i="3" s="1"/>
  <c r="L16" i="3"/>
  <c r="L34" i="3" s="1"/>
  <c r="D16" i="3"/>
  <c r="D34" i="3" s="1"/>
  <c r="N16" i="3"/>
  <c r="N34" i="3" s="1"/>
  <c r="I15" i="3"/>
  <c r="G16" i="3"/>
  <c r="G34" i="3" s="1"/>
  <c r="F16" i="3"/>
  <c r="F34" i="3" s="1"/>
  <c r="E16" i="3"/>
  <c r="E34" i="3" s="1"/>
  <c r="H16" i="3"/>
  <c r="H34" i="3" s="1"/>
  <c r="J16" i="3"/>
  <c r="J34" i="3" s="1"/>
  <c r="BE11" i="3" l="1"/>
  <c r="AQ34" i="3"/>
  <c r="AQ16" i="3"/>
  <c r="D46" i="6"/>
  <c r="D49" i="6" s="1"/>
  <c r="D25" i="6"/>
  <c r="BE14" i="3"/>
  <c r="E22" i="6"/>
  <c r="E17" i="6"/>
  <c r="BS9" i="3"/>
  <c r="F14" i="6" s="1"/>
  <c r="I16" i="3"/>
  <c r="I34" i="3" s="1"/>
  <c r="O15" i="3"/>
  <c r="K16" i="3"/>
  <c r="K34" i="3" s="1"/>
  <c r="O29" i="3"/>
  <c r="BS11" i="3" l="1"/>
  <c r="E46" i="6"/>
  <c r="E49" i="6" s="1"/>
  <c r="E25" i="6"/>
  <c r="BE16" i="3"/>
  <c r="BE34" i="3"/>
  <c r="F22" i="6"/>
  <c r="F17" i="6"/>
  <c r="BS14" i="3"/>
  <c r="O32" i="3"/>
  <c r="B38" i="6" s="1"/>
  <c r="B46" i="6" s="1"/>
  <c r="B49" i="6" s="1"/>
  <c r="O16" i="3"/>
  <c r="BS16" i="3" l="1"/>
  <c r="BS34" i="3"/>
  <c r="F46" i="6"/>
  <c r="F49" i="6" s="1"/>
  <c r="F25" i="6"/>
  <c r="O34" i="3"/>
  <c r="B41" i="6"/>
  <c r="E45" i="8" l="1"/>
  <c r="E22" i="8"/>
  <c r="M45" i="8"/>
  <c r="M22" i="8"/>
  <c r="M43" i="8"/>
  <c r="M18" i="8"/>
  <c r="M35" i="8"/>
  <c r="N43" i="8"/>
  <c r="B43" i="8"/>
  <c r="J43" i="8"/>
  <c r="J35" i="8"/>
  <c r="N45" i="8"/>
  <c r="B45" i="8"/>
  <c r="L45" i="8"/>
  <c r="L22" i="8"/>
  <c r="K35" i="8"/>
  <c r="K43" i="8"/>
  <c r="M8" i="8"/>
  <c r="H35" i="8"/>
  <c r="H43" i="8"/>
  <c r="M20" i="8"/>
  <c r="M4" i="8"/>
  <c r="M6" i="8"/>
  <c r="M13" i="8"/>
  <c r="J37" i="8"/>
  <c r="J11" i="8"/>
  <c r="J15" i="8"/>
  <c r="N20" i="8"/>
  <c r="B20" i="8"/>
  <c r="K18" i="8"/>
  <c r="K22" i="8"/>
  <c r="K45" i="8"/>
  <c r="J45" i="8"/>
  <c r="J18" i="8"/>
  <c r="J22" i="8"/>
  <c r="D15" i="8"/>
  <c r="D11" i="8"/>
  <c r="D37" i="8"/>
  <c r="H18" i="8"/>
  <c r="H22" i="8"/>
  <c r="H45" i="8"/>
  <c r="I13" i="8"/>
  <c r="I6" i="8"/>
  <c r="I20" i="8"/>
  <c r="M37" i="8"/>
  <c r="M11" i="8"/>
  <c r="M15" i="8"/>
  <c r="I15" i="8"/>
  <c r="I11" i="8"/>
  <c r="I37" i="8"/>
  <c r="C8" i="8"/>
  <c r="C37" i="8"/>
  <c r="C11" i="8"/>
  <c r="C15" i="8"/>
  <c r="D8" i="8"/>
  <c r="N37" i="8"/>
  <c r="B37" i="8"/>
  <c r="C43" i="8"/>
  <c r="C35" i="8"/>
  <c r="G37" i="8"/>
  <c r="G11" i="8"/>
  <c r="G15" i="8"/>
  <c r="K15" i="8"/>
  <c r="K11" i="8"/>
  <c r="K37" i="8"/>
  <c r="N13" i="8"/>
  <c r="B13" i="8"/>
  <c r="C20" i="8"/>
  <c r="C6" i="8"/>
  <c r="C13" i="8"/>
  <c r="G45" i="8"/>
  <c r="G22" i="8"/>
  <c r="D35" i="8"/>
  <c r="D43" i="8"/>
  <c r="L15" i="8"/>
  <c r="L11" i="8"/>
  <c r="L37" i="8"/>
  <c r="I43" i="8"/>
  <c r="I35" i="8"/>
  <c r="G13" i="8"/>
  <c r="G6" i="8"/>
  <c r="G20" i="8"/>
  <c r="K8" i="8"/>
  <c r="F45" i="8"/>
  <c r="F22" i="8"/>
  <c r="G8" i="8"/>
  <c r="H37" i="8"/>
  <c r="H11" i="8"/>
  <c r="H15" i="8"/>
  <c r="J13" i="8"/>
  <c r="J6" i="8"/>
  <c r="J20" i="8"/>
  <c r="D18" i="8"/>
  <c r="D22" i="8"/>
  <c r="D45" i="8"/>
  <c r="B6" i="8"/>
  <c r="N6" i="8"/>
  <c r="C4" i="8"/>
  <c r="C18" i="8"/>
  <c r="C22" i="8"/>
  <c r="C45" i="8"/>
  <c r="N15" i="8"/>
  <c r="B15" i="8"/>
  <c r="E18" i="8"/>
  <c r="E35" i="8"/>
  <c r="E43" i="8"/>
  <c r="B22" i="8"/>
  <c r="N22" i="8"/>
  <c r="E15" i="8"/>
  <c r="E11" i="8"/>
  <c r="E37" i="8"/>
  <c r="I8" i="8"/>
  <c r="B35" i="8"/>
  <c r="N35" i="8"/>
  <c r="L18" i="8"/>
  <c r="L35" i="8"/>
  <c r="L43" i="8"/>
  <c r="J4" i="8"/>
  <c r="J8" i="8"/>
  <c r="H8" i="8"/>
  <c r="E8" i="8"/>
  <c r="B18" i="8"/>
  <c r="N18" i="8"/>
  <c r="N8" i="8"/>
  <c r="B8" i="8"/>
  <c r="F8" i="8"/>
  <c r="F18" i="8"/>
  <c r="F35" i="8"/>
  <c r="F43" i="8"/>
  <c r="F20" i="8"/>
  <c r="F4" i="8"/>
  <c r="F6" i="8"/>
  <c r="F13" i="8"/>
  <c r="D13" i="8"/>
  <c r="D4" i="8"/>
  <c r="D6" i="8"/>
  <c r="D20" i="8"/>
  <c r="N11" i="8"/>
  <c r="K13" i="8"/>
  <c r="K4" i="8"/>
  <c r="K6" i="8"/>
  <c r="K20" i="8"/>
  <c r="N4" i="8"/>
  <c r="H20" i="8"/>
  <c r="H4" i="8"/>
  <c r="H6" i="8"/>
  <c r="H13" i="8"/>
  <c r="E20" i="8"/>
  <c r="E4" i="8"/>
  <c r="E6" i="8"/>
  <c r="E13" i="8"/>
  <c r="G4" i="8"/>
  <c r="G18" i="8"/>
  <c r="G35" i="8"/>
  <c r="G43" i="8"/>
  <c r="F37" i="8"/>
  <c r="B11" i="8"/>
  <c r="F11" i="8"/>
  <c r="F15" i="8"/>
  <c r="L20" i="8"/>
  <c r="L6" i="8"/>
  <c r="L13" i="8"/>
  <c r="I4" i="8"/>
  <c r="I18" i="8"/>
  <c r="I22" i="8"/>
  <c r="I45" i="8"/>
  <c r="B4" i="8"/>
  <c r="L4" i="8"/>
  <c r="L8" i="8"/>
</calcChain>
</file>

<file path=xl/sharedStrings.xml><?xml version="1.0" encoding="utf-8"?>
<sst xmlns="http://schemas.openxmlformats.org/spreadsheetml/2006/main" count="586" uniqueCount="142">
  <si>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</si>
  <si>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</si>
  <si>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</si>
  <si>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</si>
  <si>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</si>
  <si>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</si>
  <si>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</si>
  <si>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</si>
  <si>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</si>
  <si>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</si>
  <si>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</si>
  <si>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</si>
  <si>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Anual</t>
  </si>
  <si>
    <t>Ingreso por Ventas</t>
  </si>
  <si>
    <t>Ingreso de Bonos</t>
  </si>
  <si>
    <t>Ingreso por Financiamientos</t>
  </si>
  <si>
    <t>Ingreso por Seguros</t>
  </si>
  <si>
    <t>Total de Ingresos</t>
  </si>
  <si>
    <t>Costo de Ventas</t>
  </si>
  <si>
    <t>Costo de Bonos</t>
  </si>
  <si>
    <t>Costo por Financiamientos</t>
  </si>
  <si>
    <t>Costo por Seguros</t>
  </si>
  <si>
    <t>Total de Costos</t>
  </si>
  <si>
    <t>Gastos Fijos</t>
  </si>
  <si>
    <t>Marketing</t>
  </si>
  <si>
    <t>Artículos de estética</t>
  </si>
  <si>
    <t>Papelería</t>
  </si>
  <si>
    <t>Gastos de Viaje</t>
  </si>
  <si>
    <t>Uniformes</t>
  </si>
  <si>
    <t>Renta de copiadoras</t>
  </si>
  <si>
    <t>Atención a clientes</t>
  </si>
  <si>
    <t>Utilidad Bruta</t>
  </si>
  <si>
    <t>Ventas</t>
  </si>
  <si>
    <t>Bonos</t>
  </si>
  <si>
    <t>Financiamientos</t>
  </si>
  <si>
    <t>Seguros</t>
  </si>
  <si>
    <t>Total de Utilidad Bruta</t>
  </si>
  <si>
    <t>Unidades</t>
  </si>
  <si>
    <t>Gastos Variables</t>
  </si>
  <si>
    <t>Comisiones de Venta</t>
  </si>
  <si>
    <t>Gastos PDI</t>
  </si>
  <si>
    <t>Descuentos</t>
  </si>
  <si>
    <t>Traslados</t>
  </si>
  <si>
    <t>Gasolina</t>
  </si>
  <si>
    <t>Comisiones Bancarias</t>
  </si>
  <si>
    <t>Total de Gastos Fijos</t>
  </si>
  <si>
    <t>Total de Gastos Variables</t>
  </si>
  <si>
    <t>Utilidad Neta</t>
  </si>
  <si>
    <t>Sueldos Fijos</t>
  </si>
  <si>
    <t>Gastos Financieros</t>
  </si>
  <si>
    <t>Gasto Financiero</t>
  </si>
  <si>
    <t>Sueldo Variable (F&amp;I)</t>
  </si>
  <si>
    <t>Entradas a Taller</t>
  </si>
  <si>
    <t>Venta de Mano de Obra</t>
  </si>
  <si>
    <t>Venta de Refacciones</t>
  </si>
  <si>
    <t>Costo Mano de Obra</t>
  </si>
  <si>
    <t>Costo Refacciones</t>
  </si>
  <si>
    <t>Mano de Obra</t>
  </si>
  <si>
    <t>Refacciones</t>
  </si>
  <si>
    <t>Mantenimiento Equipo Taller</t>
  </si>
  <si>
    <t>Sueldo Variable</t>
  </si>
  <si>
    <t>Gastos Financieros (loaner)</t>
  </si>
  <si>
    <t>Venta de Refacciones x Taller</t>
  </si>
  <si>
    <t>Venta de Refacciones x Mostrador</t>
  </si>
  <si>
    <t>Venta de Refacciones x Boutique</t>
  </si>
  <si>
    <t>Costo x Taller</t>
  </si>
  <si>
    <t>Costo x Mostrador</t>
  </si>
  <si>
    <t>Costo x Boutique</t>
  </si>
  <si>
    <t>UB x Taller</t>
  </si>
  <si>
    <t>UB x Mostrador</t>
  </si>
  <si>
    <t>UB x Boutique</t>
  </si>
  <si>
    <t>Consumibles de Taller</t>
  </si>
  <si>
    <t>Sueldo Variable Gerente</t>
  </si>
  <si>
    <t>Sueldo Variable Boutique</t>
  </si>
  <si>
    <t>Ingreso por Bono</t>
  </si>
  <si>
    <t>Costo x Bono</t>
  </si>
  <si>
    <t>Sueldos</t>
  </si>
  <si>
    <t>Luz</t>
  </si>
  <si>
    <t>Agua</t>
  </si>
  <si>
    <t>Teléfono</t>
  </si>
  <si>
    <t>Seguros y Fianzas</t>
  </si>
  <si>
    <t>Artículos de Limpieza</t>
  </si>
  <si>
    <t>Vigilancia</t>
  </si>
  <si>
    <t>Mantenimiento de Edificios</t>
  </si>
  <si>
    <t>Mantenimiento de Equipo de Transporte</t>
  </si>
  <si>
    <t>Limpieza</t>
  </si>
  <si>
    <t>Recolección de Basura</t>
  </si>
  <si>
    <t>Sindicato</t>
  </si>
  <si>
    <t>Licencia Software</t>
  </si>
  <si>
    <t>Internet</t>
  </si>
  <si>
    <t>Renta</t>
  </si>
  <si>
    <t>Ingreso por Ventas Nuevas</t>
  </si>
  <si>
    <t>Ingreso por Ventas Usadas</t>
  </si>
  <si>
    <t>Ingreso por Servicio</t>
  </si>
  <si>
    <t>Ingreso por Refacciones</t>
  </si>
  <si>
    <t>Ingreso por Administracion</t>
  </si>
  <si>
    <t>Costos</t>
  </si>
  <si>
    <t>Ingresos</t>
  </si>
  <si>
    <t>Costo de Ventas Usadas</t>
  </si>
  <si>
    <t>Costo de Ventas Nuevas</t>
  </si>
  <si>
    <t>Costo de Servicio</t>
  </si>
  <si>
    <t>Costo de Refacciones</t>
  </si>
  <si>
    <t>Costo de Administración</t>
  </si>
  <si>
    <t>UB Ventas Nuevas</t>
  </si>
  <si>
    <t>UB Ventas Usadas</t>
  </si>
  <si>
    <t>UB Servicio</t>
  </si>
  <si>
    <t>UB Refacciones</t>
  </si>
  <si>
    <t>UB Administración</t>
  </si>
  <si>
    <t>Total Utilidad Bruta</t>
  </si>
  <si>
    <t>GF Ventas Nuevas</t>
  </si>
  <si>
    <t>GF Ventas Usadas</t>
  </si>
  <si>
    <t>GF Servicio</t>
  </si>
  <si>
    <t>GF Refacciones</t>
  </si>
  <si>
    <t>GF Administración</t>
  </si>
  <si>
    <t>Total Gastos Fijos</t>
  </si>
  <si>
    <t>GV Ventas Nuevas</t>
  </si>
  <si>
    <t>GV Ventas Usadas</t>
  </si>
  <si>
    <t>GV Servicio</t>
  </si>
  <si>
    <t>GV Refacciones</t>
  </si>
  <si>
    <t>GV Administración</t>
  </si>
  <si>
    <t>Total Gastos Variables</t>
  </si>
  <si>
    <t>UN Ventas Nuevas</t>
  </si>
  <si>
    <t>UN Ventas Usadas</t>
  </si>
  <si>
    <t>UN Servicio</t>
  </si>
  <si>
    <t>UN Refacciones</t>
  </si>
  <si>
    <t>UN Administración</t>
  </si>
  <si>
    <t>Total Utilidad Neta</t>
  </si>
  <si>
    <t>Costo</t>
  </si>
  <si>
    <t xml:space="preserve">Costo  </t>
  </si>
  <si>
    <t>Total de Gasto Fijo</t>
  </si>
  <si>
    <t>Venta de Unidades Nuevas</t>
  </si>
  <si>
    <t>Ventas 1</t>
  </si>
  <si>
    <t>Ventas 2</t>
  </si>
  <si>
    <t>Recepción</t>
  </si>
  <si>
    <t>año 1</t>
  </si>
  <si>
    <t>año 2</t>
  </si>
  <si>
    <t>Base</t>
  </si>
  <si>
    <t>Variable</t>
  </si>
  <si>
    <t>Gerente Admin</t>
  </si>
  <si>
    <t>Preparador</t>
  </si>
  <si>
    <t>Rel Públicas</t>
  </si>
  <si>
    <t>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</si>
</sst>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64" fontId="3" fillId="0" borderId="0" xfId="1" applyFo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164" fontId="3" fillId="0" borderId="0" xfId="1" applyFont="1" applyFill="1"/>
    <xf numFmtId="0" fontId="3" fillId="0" borderId="0" xfId="0" applyFont="1" applyFill="1"/>
    <xf numFmtId="0" fontId="0" fillId="0" borderId="0" xfId="0" applyFill="1"/>
    <xf numFmtId="0" fontId="5" fillId="3" borderId="0" xfId="0" applyFont="1" applyFill="1"/>
    <xf numFmtId="164" fontId="6" fillId="3" borderId="0" xfId="1" applyFont="1" applyFill="1"/>
    <xf numFmtId="0" fontId="6" fillId="3" borderId="0" xfId="1" applyNumberFormat="1" applyFont="1" applyFill="1" applyAlignment="1">
      <alignment horizontal="center"/>
    </xf>
    <xf numFmtId="0" fontId="0" fillId="3" borderId="0" xfId="0" applyFill="1"/>
    <xf numFmtId="164" fontId="3" fillId="3" borderId="0" xfId="1" applyFont="1" applyFill="1"/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3" borderId="0" xfId="1" applyNumberFormat="1" applyFont="1" applyFill="1" applyBorder="1" applyAlignment="1">
      <alignment horizontal="center"/>
    </xf>
    <xf numFmtId="0" fontId="0" fillId="3" borderId="0" xfId="0" applyFill="1" applyBorder="1"/>
    <xf numFmtId="164" fontId="3" fillId="0" borderId="0" xfId="1" applyFont="1" applyBorder="1"/>
    <xf numFmtId="164" fontId="6" fillId="3" borderId="0" xfId="1" applyFont="1" applyFill="1" applyBorder="1"/>
    <xf numFmtId="0" fontId="0" fillId="0" borderId="0" xfId="0" applyBorder="1"/>
    <xf numFmtId="0" fontId="5" fillId="3" borderId="0" xfId="0" applyFont="1" applyFill="1" applyBorder="1"/>
    <xf numFmtId="164" fontId="3" fillId="0" borderId="0" xfId="1" applyFont="1" applyFill="1" applyBorder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0" fillId="0" borderId="0" xfId="0" applyFill="1" applyBorder="1"/>
    <xf numFmtId="164" fontId="3" fillId="3" borderId="0" xfId="1" applyFont="1" applyFill="1" applyBorder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4" fillId="4" borderId="0" xfId="0" applyFont="1" applyFill="1" applyBorder="1"/>
    <xf numFmtId="164" fontId="7" fillId="4" borderId="0" xfId="1" applyFont="1" applyFill="1" applyBorder="1"/>
    <xf numFmtId="164" fontId="7" fillId="4" borderId="0" xfId="0" applyNumberFormat="1" applyFont="1" applyFill="1" applyBorder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164" fontId="6" fillId="3" borderId="0" xfId="0" applyNumberFormat="1" applyFont="1" applyFill="1"/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6" fillId="3" borderId="0" xfId="0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9" fontId="3" fillId="0" borderId="0" xfId="2" applyFont="1"/>
    <xf numFmtId="164" fontId="0" fillId="0" borderId="0" xfId="0" applyNumberFormat="1" applyBorder="1"/>
    <xf numFmtId="164" fontId="0" fillId="0" borderId="0" xfId="1" applyFont="1"/>
    <xf numFmtId="10" fontId="3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7B12-480E-43B0-AD64-898CE530BB36}">
  <dimension ref="A1:BS47"/>
  <sheetViews>
    <sheetView tabSelected="1" workbookViewId="0">
      <pane xSplit="1" ySplit="2" topLeftCell="T3" activePane="bottomRight" state="frozen"/>
      <selection pane="topRight" activeCell="B1" sqref="B1"/>
      <selection pane="bottomLeft" activeCell="A2" sqref="A2"/>
      <selection pane="bottomRight" activeCell="Y51" sqref="Y51"/>
    </sheetView>
  </sheetViews>
  <sheetFormatPr baseColWidth="10" defaultColWidth="11.5" defaultRowHeight="15" x14ac:dyDescent="0.2"/>
  <cols>
    <col min="1" max="1" width="26.5" style="20" bestFit="1" customWidth="1"/>
    <col min="2" max="2" width="14.1640625" style="20" bestFit="1" customWidth="1"/>
    <col min="3" max="3" width="11.6640625" style="20" bestFit="1" customWidth="1"/>
    <col min="4" max="5" width="11.5" style="20"/>
    <col min="6" max="14" width="11.6640625" style="20" bestFit="1" customWidth="1"/>
    <col min="15" max="15" width="14.1640625" style="26" bestFit="1" customWidth="1"/>
    <col min="16" max="28" width="11.5" style="20"/>
    <col min="29" max="29" width="12.5" style="20" bestFit="1" customWidth="1"/>
    <col min="30" max="42" width="11.5" style="20"/>
    <col min="43" max="43" width="13.5" style="20" bestFit="1" customWidth="1"/>
    <col min="44" max="47" width="11.5" style="20"/>
    <col min="48" max="48" width="12.5" style="20" bestFit="1" customWidth="1"/>
    <col min="49" max="50" width="11.5" style="20"/>
    <col min="51" max="51" width="12.5" style="20" bestFit="1" customWidth="1"/>
    <col min="52" max="53" width="11.5" style="20"/>
    <col min="54" max="56" width="12.5" style="20" bestFit="1" customWidth="1"/>
    <col min="57" max="57" width="13.5" style="20" bestFit="1" customWidth="1"/>
    <col min="58" max="58" width="11.5" style="20"/>
    <col min="59" max="59" width="12.5" style="20" bestFit="1" customWidth="1"/>
    <col min="60" max="61" width="11.5" style="20"/>
    <col min="62" max="70" width="12.5" style="20" bestFit="1" customWidth="1"/>
    <col min="71" max="71" width="13.5" style="20" bestFit="1" customWidth="1"/>
    <col min="72" max="16384" width="11.5" style="20"/>
  </cols>
  <sheetData>
    <row r="1" spans="1:71" x14ac:dyDescent="0.2">
      <c r="C1" s="52">
        <v>2021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52">
        <v>2022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E1" s="52">
        <v>2023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S1" s="52">
        <v>2024</v>
      </c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G1" s="52">
        <v>2025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</row>
    <row r="2" spans="1:71" s="14" customForma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5</v>
      </c>
      <c r="W2" s="15" t="s">
        <v>6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12</v>
      </c>
      <c r="AE2" s="15" t="s">
        <v>0</v>
      </c>
      <c r="AF2" s="15" t="s">
        <v>1</v>
      </c>
      <c r="AG2" s="15" t="s">
        <v>2</v>
      </c>
      <c r="AH2" s="15" t="s">
        <v>3</v>
      </c>
      <c r="AI2" s="15" t="s">
        <v>4</v>
      </c>
      <c r="AJ2" s="15" t="s">
        <v>5</v>
      </c>
      <c r="AK2" s="15" t="s">
        <v>6</v>
      </c>
      <c r="AL2" s="15" t="s">
        <v>7</v>
      </c>
      <c r="AM2" s="15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S2" s="15" t="s">
        <v>0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5</v>
      </c>
      <c r="AY2" s="15" t="s">
        <v>6</v>
      </c>
      <c r="AZ2" s="15" t="s">
        <v>7</v>
      </c>
      <c r="BA2" s="15" t="s">
        <v>8</v>
      </c>
      <c r="BB2" s="15" t="s">
        <v>9</v>
      </c>
      <c r="BC2" s="15" t="s">
        <v>10</v>
      </c>
      <c r="BD2" s="15" t="s">
        <v>11</v>
      </c>
      <c r="BE2" s="15" t="s">
        <v>12</v>
      </c>
      <c r="BG2" s="15" t="s">
        <v>0</v>
      </c>
      <c r="BH2" s="15" t="s">
        <v>1</v>
      </c>
      <c r="BI2" s="15" t="s">
        <v>2</v>
      </c>
      <c r="BJ2" s="15" t="s">
        <v>3</v>
      </c>
      <c r="BK2" s="15" t="s">
        <v>4</v>
      </c>
      <c r="BL2" s="15" t="s">
        <v>5</v>
      </c>
      <c r="BM2" s="15" t="s">
        <v>6</v>
      </c>
      <c r="BN2" s="15" t="s">
        <v>7</v>
      </c>
      <c r="BO2" s="15" t="s">
        <v>8</v>
      </c>
      <c r="BP2" s="15" t="s">
        <v>9</v>
      </c>
      <c r="BQ2" s="15" t="s">
        <v>10</v>
      </c>
      <c r="BR2" s="15" t="s">
        <v>11</v>
      </c>
      <c r="BS2" s="15" t="s">
        <v>12</v>
      </c>
    </row>
    <row r="3" spans="1:71" s="14" customFormat="1" x14ac:dyDescent="0.2">
      <c r="A3" s="28" t="s">
        <v>37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8</v>
      </c>
      <c r="M3" s="29">
        <v>9</v>
      </c>
      <c r="N3" s="29">
        <v>10</v>
      </c>
      <c r="O3" s="16">
        <f>SUM(C3:N3)</f>
        <v>27</v>
      </c>
      <c r="Q3" s="29">
        <v>8</v>
      </c>
      <c r="R3" s="29">
        <v>9</v>
      </c>
      <c r="S3" s="29">
        <v>10</v>
      </c>
      <c r="T3" s="29">
        <v>10</v>
      </c>
      <c r="U3" s="29">
        <v>10</v>
      </c>
      <c r="V3" s="29">
        <v>10</v>
      </c>
      <c r="W3" s="29">
        <v>11</v>
      </c>
      <c r="X3" s="29">
        <v>11</v>
      </c>
      <c r="Y3" s="29">
        <v>11</v>
      </c>
      <c r="Z3" s="29">
        <v>11</v>
      </c>
      <c r="AA3" s="29">
        <v>11</v>
      </c>
      <c r="AB3" s="29">
        <v>11</v>
      </c>
      <c r="AC3" s="16">
        <f>SUM(Q3:AB3)</f>
        <v>123</v>
      </c>
      <c r="AE3" s="29">
        <v>14</v>
      </c>
      <c r="AF3" s="29">
        <v>14</v>
      </c>
      <c r="AG3" s="29">
        <v>15</v>
      </c>
      <c r="AH3" s="29">
        <v>15</v>
      </c>
      <c r="AI3" s="29">
        <v>16</v>
      </c>
      <c r="AJ3" s="29">
        <v>16</v>
      </c>
      <c r="AK3" s="29">
        <v>18</v>
      </c>
      <c r="AL3" s="29">
        <v>18</v>
      </c>
      <c r="AM3" s="29">
        <v>18</v>
      </c>
      <c r="AN3" s="29">
        <v>18</v>
      </c>
      <c r="AO3" s="29">
        <v>20</v>
      </c>
      <c r="AP3" s="29">
        <v>22</v>
      </c>
      <c r="AQ3" s="16">
        <f>SUM(AE3:AP3)</f>
        <v>204</v>
      </c>
      <c r="AS3" s="29">
        <v>20</v>
      </c>
      <c r="AT3" s="29">
        <v>20</v>
      </c>
      <c r="AU3" s="29">
        <v>20</v>
      </c>
      <c r="AV3" s="29">
        <v>22</v>
      </c>
      <c r="AW3" s="29">
        <v>22</v>
      </c>
      <c r="AX3" s="29">
        <v>22</v>
      </c>
      <c r="AY3" s="29">
        <v>24</v>
      </c>
      <c r="AZ3" s="29">
        <v>24</v>
      </c>
      <c r="BA3" s="29">
        <v>24</v>
      </c>
      <c r="BB3" s="29">
        <v>26</v>
      </c>
      <c r="BC3" s="29">
        <v>26</v>
      </c>
      <c r="BD3" s="29">
        <v>26</v>
      </c>
      <c r="BE3" s="16">
        <f>SUM(AS3:BD3)</f>
        <v>276</v>
      </c>
      <c r="BG3" s="29">
        <v>24</v>
      </c>
      <c r="BH3" s="29">
        <v>24</v>
      </c>
      <c r="BI3" s="29">
        <v>24</v>
      </c>
      <c r="BJ3" s="29">
        <v>26</v>
      </c>
      <c r="BK3" s="29">
        <v>26</v>
      </c>
      <c r="BL3" s="29">
        <v>26</v>
      </c>
      <c r="BM3" s="29">
        <v>28</v>
      </c>
      <c r="BN3" s="29">
        <v>28</v>
      </c>
      <c r="BO3" s="29">
        <v>28</v>
      </c>
      <c r="BP3" s="29">
        <v>28</v>
      </c>
      <c r="BQ3" s="29">
        <v>28</v>
      </c>
      <c r="BR3" s="29">
        <v>28</v>
      </c>
      <c r="BS3" s="16">
        <f>SUM(BG3:BR3)</f>
        <v>318</v>
      </c>
    </row>
    <row r="4" spans="1:71" x14ac:dyDescent="0.2">
      <c r="A4" s="17" t="s">
        <v>13</v>
      </c>
      <c r="B4" s="18">
        <f>B11*1.15</f>
        <v>126442.49999999999</v>
      </c>
      <c r="C4" s="18">
        <f>C3*$B$4</f>
        <v>0</v>
      </c>
      <c r="D4" s="18">
        <f t="shared" ref="D4:N4" si="0">D3*$B$4</f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>L3*$B$4</f>
        <v>1011539.9999999999</v>
      </c>
      <c r="M4" s="18">
        <f t="shared" si="0"/>
        <v>1137982.4999999998</v>
      </c>
      <c r="N4" s="18">
        <f t="shared" si="0"/>
        <v>1264424.9999999998</v>
      </c>
      <c r="O4" s="19">
        <f>SUM(C4:N4)</f>
        <v>3413947.4999999991</v>
      </c>
      <c r="Q4" s="18">
        <f>Q3*$B$4</f>
        <v>1011539.9999999999</v>
      </c>
      <c r="R4" s="18">
        <f t="shared" ref="R4:S4" si="1">R3*$B$4</f>
        <v>1137982.4999999998</v>
      </c>
      <c r="S4" s="18">
        <f t="shared" si="1"/>
        <v>1264424.9999999998</v>
      </c>
      <c r="T4" s="18">
        <f>T3*$B$4</f>
        <v>1264424.9999999998</v>
      </c>
      <c r="U4" s="18">
        <f t="shared" ref="U4:AB4" si="2">U3*$B$4</f>
        <v>1264424.9999999998</v>
      </c>
      <c r="V4" s="18">
        <f t="shared" si="2"/>
        <v>1264424.9999999998</v>
      </c>
      <c r="W4" s="18">
        <f t="shared" si="2"/>
        <v>1390867.4999999998</v>
      </c>
      <c r="X4" s="18">
        <f t="shared" si="2"/>
        <v>1390867.4999999998</v>
      </c>
      <c r="Y4" s="18">
        <f t="shared" si="2"/>
        <v>1390867.4999999998</v>
      </c>
      <c r="Z4" s="18">
        <f t="shared" si="2"/>
        <v>1390867.4999999998</v>
      </c>
      <c r="AA4" s="18">
        <f t="shared" si="2"/>
        <v>1390867.4999999998</v>
      </c>
      <c r="AB4" s="18">
        <f t="shared" si="2"/>
        <v>1390867.4999999998</v>
      </c>
      <c r="AC4" s="19">
        <f>SUM(Q4:AB4)</f>
        <v>15552427.499999998</v>
      </c>
      <c r="AE4" s="18">
        <f>AE3*$B$4</f>
        <v>1770194.9999999998</v>
      </c>
      <c r="AF4" s="18">
        <f t="shared" ref="AF4:AP4" si="3">AF3*$B$4</f>
        <v>1770194.9999999998</v>
      </c>
      <c r="AG4" s="18">
        <f t="shared" si="3"/>
        <v>1896637.4999999998</v>
      </c>
      <c r="AH4" s="18">
        <f t="shared" si="3"/>
        <v>1896637.4999999998</v>
      </c>
      <c r="AI4" s="18">
        <f t="shared" si="3"/>
        <v>2023079.9999999998</v>
      </c>
      <c r="AJ4" s="18">
        <f t="shared" si="3"/>
        <v>2023079.9999999998</v>
      </c>
      <c r="AK4" s="18">
        <f t="shared" si="3"/>
        <v>2275964.9999999995</v>
      </c>
      <c r="AL4" s="18">
        <f t="shared" si="3"/>
        <v>2275964.9999999995</v>
      </c>
      <c r="AM4" s="18">
        <f t="shared" si="3"/>
        <v>2275964.9999999995</v>
      </c>
      <c r="AN4" s="18">
        <f t="shared" si="3"/>
        <v>2275964.9999999995</v>
      </c>
      <c r="AO4" s="18">
        <f t="shared" si="3"/>
        <v>2528849.9999999995</v>
      </c>
      <c r="AP4" s="18">
        <f t="shared" si="3"/>
        <v>2781734.9999999995</v>
      </c>
      <c r="AQ4" s="19">
        <f>SUM(AE4:AP4)</f>
        <v>25794269.999999996</v>
      </c>
      <c r="AS4" s="18">
        <f>AS3*$B$4</f>
        <v>2528849.9999999995</v>
      </c>
      <c r="AT4" s="18">
        <f t="shared" ref="AT4:BD4" si="4">AT3*$B$4</f>
        <v>2528849.9999999995</v>
      </c>
      <c r="AU4" s="18">
        <f t="shared" si="4"/>
        <v>2528849.9999999995</v>
      </c>
      <c r="AV4" s="18">
        <f t="shared" si="4"/>
        <v>2781734.9999999995</v>
      </c>
      <c r="AW4" s="18">
        <f t="shared" si="4"/>
        <v>2781734.9999999995</v>
      </c>
      <c r="AX4" s="18">
        <f t="shared" si="4"/>
        <v>2781734.9999999995</v>
      </c>
      <c r="AY4" s="18">
        <f t="shared" si="4"/>
        <v>3034619.9999999995</v>
      </c>
      <c r="AZ4" s="18">
        <f t="shared" si="4"/>
        <v>3034619.9999999995</v>
      </c>
      <c r="BA4" s="18">
        <f t="shared" si="4"/>
        <v>3034619.9999999995</v>
      </c>
      <c r="BB4" s="18">
        <f t="shared" si="4"/>
        <v>3287504.9999999995</v>
      </c>
      <c r="BC4" s="18">
        <f t="shared" si="4"/>
        <v>3287504.9999999995</v>
      </c>
      <c r="BD4" s="18">
        <f t="shared" si="4"/>
        <v>3287504.9999999995</v>
      </c>
      <c r="BE4" s="19">
        <f>SUM(AS4:BD4)</f>
        <v>34898129.999999993</v>
      </c>
      <c r="BG4" s="18">
        <f>BG3*$B$4</f>
        <v>3034619.9999999995</v>
      </c>
      <c r="BH4" s="18">
        <f t="shared" ref="BH4:BR4" si="5">BH3*$B$4</f>
        <v>3034619.9999999995</v>
      </c>
      <c r="BI4" s="18">
        <f t="shared" si="5"/>
        <v>3034619.9999999995</v>
      </c>
      <c r="BJ4" s="18">
        <f t="shared" si="5"/>
        <v>3287504.9999999995</v>
      </c>
      <c r="BK4" s="18">
        <f t="shared" si="5"/>
        <v>3287504.9999999995</v>
      </c>
      <c r="BL4" s="18">
        <f t="shared" si="5"/>
        <v>3287504.9999999995</v>
      </c>
      <c r="BM4" s="18">
        <f t="shared" si="5"/>
        <v>3540389.9999999995</v>
      </c>
      <c r="BN4" s="18">
        <f t="shared" si="5"/>
        <v>3540389.9999999995</v>
      </c>
      <c r="BO4" s="18">
        <f t="shared" si="5"/>
        <v>3540389.9999999995</v>
      </c>
      <c r="BP4" s="18">
        <f t="shared" si="5"/>
        <v>3540389.9999999995</v>
      </c>
      <c r="BQ4" s="18">
        <f t="shared" si="5"/>
        <v>3540389.9999999995</v>
      </c>
      <c r="BR4" s="18">
        <f t="shared" si="5"/>
        <v>3540389.9999999995</v>
      </c>
      <c r="BS4" s="19">
        <f>SUM(BG4:BR4)</f>
        <v>40208714.999999993</v>
      </c>
    </row>
    <row r="5" spans="1:71" x14ac:dyDescent="0.2">
      <c r="A5" s="17" t="s">
        <v>14</v>
      </c>
      <c r="C5" s="18">
        <v>0</v>
      </c>
      <c r="D5" s="18">
        <f>C11*0.04</f>
        <v>0</v>
      </c>
      <c r="E5" s="18">
        <f t="shared" ref="E5:K5" si="6">D11*0.04</f>
        <v>0</v>
      </c>
      <c r="F5" s="18">
        <f t="shared" si="6"/>
        <v>0</v>
      </c>
      <c r="G5" s="18">
        <f t="shared" si="6"/>
        <v>0</v>
      </c>
      <c r="H5" s="18">
        <f t="shared" si="6"/>
        <v>0</v>
      </c>
      <c r="I5" s="18">
        <f t="shared" si="6"/>
        <v>0</v>
      </c>
      <c r="J5" s="18">
        <f t="shared" si="6"/>
        <v>0</v>
      </c>
      <c r="K5" s="18">
        <f t="shared" si="6"/>
        <v>0</v>
      </c>
      <c r="L5" s="18">
        <v>0</v>
      </c>
      <c r="M5" s="18">
        <v>0</v>
      </c>
      <c r="N5" s="18">
        <v>0</v>
      </c>
      <c r="O5" s="19">
        <f t="shared" ref="O5:O8" si="7">SUM(C5:N5)</f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9">
        <f t="shared" ref="AC5:AC8" si="8">SUM(Q5:AB5)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9">
        <f t="shared" ref="AQ5:AQ8" si="9">SUM(AE5:AP5)</f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9">
        <f t="shared" ref="BE5:BE8" si="10">SUM(AS5:BD5)</f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9">
        <f t="shared" ref="BS5:BS8" si="11">SUM(BG5:BR5)</f>
        <v>0</v>
      </c>
    </row>
    <row r="6" spans="1:71" x14ac:dyDescent="0.2">
      <c r="A6" s="17" t="s">
        <v>15</v>
      </c>
      <c r="C6" s="18">
        <v>0</v>
      </c>
      <c r="D6" s="18">
        <f>(C4*0.4*0.65*0.02)</f>
        <v>0</v>
      </c>
      <c r="E6" s="18">
        <f t="shared" ref="E6:K6" si="12">(D4*0.4*0.65*0.02)</f>
        <v>0</v>
      </c>
      <c r="F6" s="18">
        <f t="shared" si="12"/>
        <v>0</v>
      </c>
      <c r="G6" s="18">
        <f t="shared" si="12"/>
        <v>0</v>
      </c>
      <c r="H6" s="18">
        <f t="shared" si="12"/>
        <v>0</v>
      </c>
      <c r="I6" s="18">
        <f t="shared" si="12"/>
        <v>0</v>
      </c>
      <c r="J6" s="18">
        <f t="shared" si="12"/>
        <v>0</v>
      </c>
      <c r="K6" s="18">
        <f t="shared" si="12"/>
        <v>0</v>
      </c>
      <c r="L6" s="18">
        <f>L4*0.3*0.65*0.02</f>
        <v>3945.0059999999994</v>
      </c>
      <c r="M6" s="18">
        <f t="shared" ref="M6:N6" si="13">M4*0.3*0.65*0.02</f>
        <v>4438.1317499999996</v>
      </c>
      <c r="N6" s="18">
        <f t="shared" si="13"/>
        <v>4931.2574999999997</v>
      </c>
      <c r="O6" s="19">
        <f t="shared" si="7"/>
        <v>13314.395249999998</v>
      </c>
      <c r="Q6" s="18">
        <f>Q4*0.3*0.65*0.02</f>
        <v>3945.0059999999994</v>
      </c>
      <c r="R6" s="18">
        <f t="shared" ref="R6:S6" si="14">R4*0.3*0.65*0.02</f>
        <v>4438.1317499999996</v>
      </c>
      <c r="S6" s="18">
        <f t="shared" si="14"/>
        <v>4931.2574999999997</v>
      </c>
      <c r="T6" s="18">
        <f>T4*0.3*0.65*0.02</f>
        <v>4931.2574999999997</v>
      </c>
      <c r="U6" s="18">
        <f t="shared" ref="U6:AB6" si="15">U4*0.3*0.65*0.02</f>
        <v>4931.2574999999997</v>
      </c>
      <c r="V6" s="18">
        <f t="shared" si="15"/>
        <v>4931.2574999999997</v>
      </c>
      <c r="W6" s="18">
        <f t="shared" si="15"/>
        <v>5424.3832499999999</v>
      </c>
      <c r="X6" s="18">
        <f t="shared" si="15"/>
        <v>5424.3832499999999</v>
      </c>
      <c r="Y6" s="18">
        <f t="shared" si="15"/>
        <v>5424.3832499999999</v>
      </c>
      <c r="Z6" s="18">
        <f t="shared" si="15"/>
        <v>5424.3832499999999</v>
      </c>
      <c r="AA6" s="18">
        <f t="shared" si="15"/>
        <v>5424.3832499999999</v>
      </c>
      <c r="AB6" s="18">
        <f t="shared" si="15"/>
        <v>5424.3832499999999</v>
      </c>
      <c r="AC6" s="19">
        <f t="shared" si="8"/>
        <v>60654.467249999994</v>
      </c>
      <c r="AE6" s="18">
        <f>AE4*0.3*0.65*0.02</f>
        <v>6903.7604999999994</v>
      </c>
      <c r="AF6" s="18">
        <f t="shared" ref="AF6:AP6" si="16">AF4*0.3*0.65*0.02</f>
        <v>6903.7604999999994</v>
      </c>
      <c r="AG6" s="18">
        <f t="shared" si="16"/>
        <v>7396.8862499999987</v>
      </c>
      <c r="AH6" s="18">
        <f t="shared" si="16"/>
        <v>7396.8862499999987</v>
      </c>
      <c r="AI6" s="18">
        <f t="shared" si="16"/>
        <v>7890.0119999999988</v>
      </c>
      <c r="AJ6" s="18">
        <f t="shared" si="16"/>
        <v>7890.0119999999988</v>
      </c>
      <c r="AK6" s="18">
        <f t="shared" si="16"/>
        <v>8876.2634999999991</v>
      </c>
      <c r="AL6" s="18">
        <f t="shared" si="16"/>
        <v>8876.2634999999991</v>
      </c>
      <c r="AM6" s="18">
        <f t="shared" si="16"/>
        <v>8876.2634999999991</v>
      </c>
      <c r="AN6" s="18">
        <f t="shared" si="16"/>
        <v>8876.2634999999991</v>
      </c>
      <c r="AO6" s="18">
        <f t="shared" si="16"/>
        <v>9862.5149999999994</v>
      </c>
      <c r="AP6" s="18">
        <f t="shared" si="16"/>
        <v>10848.7665</v>
      </c>
      <c r="AQ6" s="19">
        <f t="shared" si="9"/>
        <v>100597.65299999999</v>
      </c>
      <c r="AS6" s="18">
        <f>AS4*0.3*0.65*0.02</f>
        <v>9862.5149999999994</v>
      </c>
      <c r="AT6" s="18">
        <f t="shared" ref="AT6:BD6" si="17">AT4*0.3*0.65*0.02</f>
        <v>9862.5149999999994</v>
      </c>
      <c r="AU6" s="18">
        <f t="shared" si="17"/>
        <v>9862.5149999999994</v>
      </c>
      <c r="AV6" s="18">
        <f t="shared" si="17"/>
        <v>10848.7665</v>
      </c>
      <c r="AW6" s="18">
        <f t="shared" si="17"/>
        <v>10848.7665</v>
      </c>
      <c r="AX6" s="18">
        <f t="shared" si="17"/>
        <v>10848.7665</v>
      </c>
      <c r="AY6" s="18">
        <f t="shared" si="17"/>
        <v>11835.017999999998</v>
      </c>
      <c r="AZ6" s="18">
        <f t="shared" si="17"/>
        <v>11835.017999999998</v>
      </c>
      <c r="BA6" s="18">
        <f t="shared" si="17"/>
        <v>11835.017999999998</v>
      </c>
      <c r="BB6" s="18">
        <f t="shared" si="17"/>
        <v>12821.269499999997</v>
      </c>
      <c r="BC6" s="18">
        <f t="shared" si="17"/>
        <v>12821.269499999997</v>
      </c>
      <c r="BD6" s="18">
        <f t="shared" si="17"/>
        <v>12821.269499999997</v>
      </c>
      <c r="BE6" s="19">
        <f t="shared" si="10"/>
        <v>136102.70699999997</v>
      </c>
      <c r="BG6" s="18">
        <f>BG4*0.3*0.65*0.02</f>
        <v>11835.017999999998</v>
      </c>
      <c r="BH6" s="18">
        <f t="shared" ref="BH6:BR6" si="18">BH4*0.3*0.65*0.02</f>
        <v>11835.017999999998</v>
      </c>
      <c r="BI6" s="18">
        <f t="shared" si="18"/>
        <v>11835.017999999998</v>
      </c>
      <c r="BJ6" s="18">
        <f t="shared" si="18"/>
        <v>12821.269499999997</v>
      </c>
      <c r="BK6" s="18">
        <f t="shared" si="18"/>
        <v>12821.269499999997</v>
      </c>
      <c r="BL6" s="18">
        <f t="shared" si="18"/>
        <v>12821.269499999997</v>
      </c>
      <c r="BM6" s="18">
        <f t="shared" si="18"/>
        <v>13807.520999999999</v>
      </c>
      <c r="BN6" s="18">
        <f t="shared" si="18"/>
        <v>13807.520999999999</v>
      </c>
      <c r="BO6" s="18">
        <f t="shared" si="18"/>
        <v>13807.520999999999</v>
      </c>
      <c r="BP6" s="18">
        <f t="shared" si="18"/>
        <v>13807.520999999999</v>
      </c>
      <c r="BQ6" s="18">
        <f t="shared" si="18"/>
        <v>13807.520999999999</v>
      </c>
      <c r="BR6" s="18">
        <f t="shared" si="18"/>
        <v>13807.520999999999</v>
      </c>
      <c r="BS6" s="19">
        <f t="shared" si="11"/>
        <v>156813.98849999998</v>
      </c>
    </row>
    <row r="7" spans="1:71" x14ac:dyDescent="0.2">
      <c r="A7" s="17" t="s">
        <v>16</v>
      </c>
      <c r="C7" s="18">
        <v>0</v>
      </c>
      <c r="D7" s="18">
        <f>C3*15000*0.5*0.2</f>
        <v>0</v>
      </c>
      <c r="E7" s="18">
        <f t="shared" ref="E7:K7" si="19">D3*15000*0.5*0.2</f>
        <v>0</v>
      </c>
      <c r="F7" s="18">
        <f t="shared" si="19"/>
        <v>0</v>
      </c>
      <c r="G7" s="18">
        <f t="shared" si="19"/>
        <v>0</v>
      </c>
      <c r="H7" s="18">
        <f t="shared" si="19"/>
        <v>0</v>
      </c>
      <c r="I7" s="18">
        <f t="shared" si="19"/>
        <v>0</v>
      </c>
      <c r="J7" s="18">
        <f t="shared" si="19"/>
        <v>0</v>
      </c>
      <c r="K7" s="18">
        <f t="shared" si="19"/>
        <v>0</v>
      </c>
      <c r="L7" s="18">
        <f>L3*0.3*8500*0.2</f>
        <v>4080</v>
      </c>
      <c r="M7" s="18">
        <f t="shared" ref="M7:N7" si="20">M3*0.3*8500*0.2</f>
        <v>4589.9999999999991</v>
      </c>
      <c r="N7" s="18">
        <f t="shared" si="20"/>
        <v>5100</v>
      </c>
      <c r="O7" s="19">
        <f t="shared" si="7"/>
        <v>13770</v>
      </c>
      <c r="Q7" s="18">
        <f>Q3*0.3*8500*0.2</f>
        <v>4080</v>
      </c>
      <c r="R7" s="18">
        <f t="shared" ref="R7:S7" si="21">R3*0.3*8500*0.2</f>
        <v>4589.9999999999991</v>
      </c>
      <c r="S7" s="18">
        <f t="shared" si="21"/>
        <v>5100</v>
      </c>
      <c r="T7" s="18">
        <f>T3*0.3*8500*0.2</f>
        <v>5100</v>
      </c>
      <c r="U7" s="18">
        <f t="shared" ref="U7:AB7" si="22">U3*0.3*8500*0.2</f>
        <v>5100</v>
      </c>
      <c r="V7" s="18">
        <f t="shared" si="22"/>
        <v>5100</v>
      </c>
      <c r="W7" s="18">
        <f t="shared" si="22"/>
        <v>5610</v>
      </c>
      <c r="X7" s="18">
        <f t="shared" si="22"/>
        <v>5610</v>
      </c>
      <c r="Y7" s="18">
        <f t="shared" si="22"/>
        <v>5610</v>
      </c>
      <c r="Z7" s="18">
        <f t="shared" si="22"/>
        <v>5610</v>
      </c>
      <c r="AA7" s="18">
        <f t="shared" si="22"/>
        <v>5610</v>
      </c>
      <c r="AB7" s="18">
        <f t="shared" si="22"/>
        <v>5610</v>
      </c>
      <c r="AC7" s="19">
        <f t="shared" si="8"/>
        <v>62730</v>
      </c>
      <c r="AE7" s="18">
        <f>AE3*0.3*8500*0.2</f>
        <v>7140</v>
      </c>
      <c r="AF7" s="18">
        <f t="shared" ref="AF7:AP7" si="23">AF3*0.3*8500*0.2</f>
        <v>7140</v>
      </c>
      <c r="AG7" s="18">
        <f t="shared" si="23"/>
        <v>7650</v>
      </c>
      <c r="AH7" s="18">
        <f t="shared" si="23"/>
        <v>7650</v>
      </c>
      <c r="AI7" s="18">
        <f t="shared" si="23"/>
        <v>8160</v>
      </c>
      <c r="AJ7" s="18">
        <f t="shared" si="23"/>
        <v>8160</v>
      </c>
      <c r="AK7" s="18">
        <f t="shared" si="23"/>
        <v>9179.9999999999982</v>
      </c>
      <c r="AL7" s="18">
        <f t="shared" si="23"/>
        <v>9179.9999999999982</v>
      </c>
      <c r="AM7" s="18">
        <f t="shared" si="23"/>
        <v>9179.9999999999982</v>
      </c>
      <c r="AN7" s="18">
        <f t="shared" si="23"/>
        <v>9179.9999999999982</v>
      </c>
      <c r="AO7" s="18">
        <f t="shared" si="23"/>
        <v>10200</v>
      </c>
      <c r="AP7" s="18">
        <f t="shared" si="23"/>
        <v>11220</v>
      </c>
      <c r="AQ7" s="19">
        <f t="shared" si="9"/>
        <v>104040</v>
      </c>
      <c r="AS7" s="18">
        <f>AS3*0.3*8500*0.2</f>
        <v>10200</v>
      </c>
      <c r="AT7" s="18">
        <f t="shared" ref="AT7:BD7" si="24">AT3*0.3*8500*0.2</f>
        <v>10200</v>
      </c>
      <c r="AU7" s="18">
        <f t="shared" si="24"/>
        <v>10200</v>
      </c>
      <c r="AV7" s="18">
        <f t="shared" si="24"/>
        <v>11220</v>
      </c>
      <c r="AW7" s="18">
        <f t="shared" si="24"/>
        <v>11220</v>
      </c>
      <c r="AX7" s="18">
        <f t="shared" si="24"/>
        <v>11220</v>
      </c>
      <c r="AY7" s="18">
        <f t="shared" si="24"/>
        <v>12240</v>
      </c>
      <c r="AZ7" s="18">
        <f t="shared" si="24"/>
        <v>12240</v>
      </c>
      <c r="BA7" s="18">
        <f t="shared" si="24"/>
        <v>12240</v>
      </c>
      <c r="BB7" s="18">
        <f t="shared" si="24"/>
        <v>13260</v>
      </c>
      <c r="BC7" s="18">
        <f t="shared" si="24"/>
        <v>13260</v>
      </c>
      <c r="BD7" s="18">
        <f t="shared" si="24"/>
        <v>13260</v>
      </c>
      <c r="BE7" s="19">
        <f t="shared" si="10"/>
        <v>140760</v>
      </c>
      <c r="BG7" s="18">
        <f>BG3*0.3*8500*0.2</f>
        <v>12240</v>
      </c>
      <c r="BH7" s="18">
        <f t="shared" ref="BH7:BR7" si="25">BH3*0.3*8500*0.2</f>
        <v>12240</v>
      </c>
      <c r="BI7" s="18">
        <f t="shared" si="25"/>
        <v>12240</v>
      </c>
      <c r="BJ7" s="18">
        <f t="shared" si="25"/>
        <v>13260</v>
      </c>
      <c r="BK7" s="18">
        <f t="shared" si="25"/>
        <v>13260</v>
      </c>
      <c r="BL7" s="18">
        <f t="shared" si="25"/>
        <v>13260</v>
      </c>
      <c r="BM7" s="18">
        <f t="shared" si="25"/>
        <v>14280</v>
      </c>
      <c r="BN7" s="18">
        <f t="shared" si="25"/>
        <v>14280</v>
      </c>
      <c r="BO7" s="18">
        <f t="shared" si="25"/>
        <v>14280</v>
      </c>
      <c r="BP7" s="18">
        <f t="shared" si="25"/>
        <v>14280</v>
      </c>
      <c r="BQ7" s="18">
        <f t="shared" si="25"/>
        <v>14280</v>
      </c>
      <c r="BR7" s="18">
        <f t="shared" si="25"/>
        <v>14280</v>
      </c>
      <c r="BS7" s="19">
        <f t="shared" si="11"/>
        <v>162180</v>
      </c>
    </row>
    <row r="8" spans="1:71" x14ac:dyDescent="0.2">
      <c r="A8" s="21" t="s">
        <v>17</v>
      </c>
      <c r="C8" s="19">
        <f>SUM(C4:C7)</f>
        <v>0</v>
      </c>
      <c r="D8" s="19">
        <f t="shared" ref="D8:N8" si="26">SUM(D4:D7)</f>
        <v>0</v>
      </c>
      <c r="E8" s="19">
        <f t="shared" si="26"/>
        <v>0</v>
      </c>
      <c r="F8" s="19">
        <f t="shared" si="26"/>
        <v>0</v>
      </c>
      <c r="G8" s="19">
        <f t="shared" si="26"/>
        <v>0</v>
      </c>
      <c r="H8" s="19">
        <f t="shared" si="26"/>
        <v>0</v>
      </c>
      <c r="I8" s="19">
        <f t="shared" si="26"/>
        <v>0</v>
      </c>
      <c r="J8" s="19">
        <f t="shared" si="26"/>
        <v>0</v>
      </c>
      <c r="K8" s="19">
        <f t="shared" si="26"/>
        <v>0</v>
      </c>
      <c r="L8" s="19">
        <f t="shared" si="26"/>
        <v>1019565.0059999999</v>
      </c>
      <c r="M8" s="19">
        <f t="shared" si="26"/>
        <v>1147010.6317499997</v>
      </c>
      <c r="N8" s="19">
        <f t="shared" si="26"/>
        <v>1274456.2574999998</v>
      </c>
      <c r="O8" s="19">
        <f t="shared" si="7"/>
        <v>3441031.8952499996</v>
      </c>
      <c r="Q8" s="19">
        <f t="shared" ref="Q8:S8" si="27">SUM(Q4:Q7)</f>
        <v>1019565.0059999999</v>
      </c>
      <c r="R8" s="19">
        <f t="shared" si="27"/>
        <v>1147010.6317499997</v>
      </c>
      <c r="S8" s="19">
        <f t="shared" si="27"/>
        <v>1274456.2574999998</v>
      </c>
      <c r="T8" s="19">
        <f>SUM(T4:T7)</f>
        <v>1274456.2574999998</v>
      </c>
      <c r="U8" s="19">
        <f t="shared" ref="U8:AB8" si="28">SUM(U4:U7)</f>
        <v>1274456.2574999998</v>
      </c>
      <c r="V8" s="19">
        <f t="shared" si="28"/>
        <v>1274456.2574999998</v>
      </c>
      <c r="W8" s="19">
        <f t="shared" si="28"/>
        <v>1401901.8832499997</v>
      </c>
      <c r="X8" s="19">
        <f t="shared" si="28"/>
        <v>1401901.8832499997</v>
      </c>
      <c r="Y8" s="19">
        <f t="shared" si="28"/>
        <v>1401901.8832499997</v>
      </c>
      <c r="Z8" s="19">
        <f t="shared" si="28"/>
        <v>1401901.8832499997</v>
      </c>
      <c r="AA8" s="19">
        <f t="shared" si="28"/>
        <v>1401901.8832499997</v>
      </c>
      <c r="AB8" s="19">
        <f t="shared" si="28"/>
        <v>1401901.8832499997</v>
      </c>
      <c r="AC8" s="19">
        <f t="shared" si="8"/>
        <v>15675811.967249999</v>
      </c>
      <c r="AE8" s="19">
        <f>SUM(AE4:AE7)</f>
        <v>1784238.7604999999</v>
      </c>
      <c r="AF8" s="19">
        <f t="shared" ref="AF8:AP8" si="29">SUM(AF4:AF7)</f>
        <v>1784238.7604999999</v>
      </c>
      <c r="AG8" s="19">
        <f t="shared" si="29"/>
        <v>1911684.3862499997</v>
      </c>
      <c r="AH8" s="19">
        <f t="shared" si="29"/>
        <v>1911684.3862499997</v>
      </c>
      <c r="AI8" s="19">
        <f t="shared" si="29"/>
        <v>2039130.0119999999</v>
      </c>
      <c r="AJ8" s="19">
        <f t="shared" si="29"/>
        <v>2039130.0119999999</v>
      </c>
      <c r="AK8" s="19">
        <f t="shared" si="29"/>
        <v>2294021.2634999994</v>
      </c>
      <c r="AL8" s="19">
        <f t="shared" si="29"/>
        <v>2294021.2634999994</v>
      </c>
      <c r="AM8" s="19">
        <f t="shared" si="29"/>
        <v>2294021.2634999994</v>
      </c>
      <c r="AN8" s="19">
        <f t="shared" si="29"/>
        <v>2294021.2634999994</v>
      </c>
      <c r="AO8" s="19">
        <f t="shared" si="29"/>
        <v>2548912.5149999997</v>
      </c>
      <c r="AP8" s="19">
        <f t="shared" si="29"/>
        <v>2803803.7664999994</v>
      </c>
      <c r="AQ8" s="19">
        <f t="shared" si="9"/>
        <v>25998907.652999993</v>
      </c>
      <c r="AS8" s="19">
        <f>SUM(AS4:AS7)</f>
        <v>2548912.5149999997</v>
      </c>
      <c r="AT8" s="19">
        <f t="shared" ref="AT8:BD8" si="30">SUM(AT4:AT7)</f>
        <v>2548912.5149999997</v>
      </c>
      <c r="AU8" s="19">
        <f t="shared" si="30"/>
        <v>2548912.5149999997</v>
      </c>
      <c r="AV8" s="19">
        <f t="shared" si="30"/>
        <v>2803803.7664999994</v>
      </c>
      <c r="AW8" s="19">
        <f t="shared" si="30"/>
        <v>2803803.7664999994</v>
      </c>
      <c r="AX8" s="19">
        <f t="shared" si="30"/>
        <v>2803803.7664999994</v>
      </c>
      <c r="AY8" s="19">
        <f t="shared" si="30"/>
        <v>3058695.0179999997</v>
      </c>
      <c r="AZ8" s="19">
        <f t="shared" si="30"/>
        <v>3058695.0179999997</v>
      </c>
      <c r="BA8" s="19">
        <f t="shared" si="30"/>
        <v>3058695.0179999997</v>
      </c>
      <c r="BB8" s="19">
        <f t="shared" si="30"/>
        <v>3313586.2694999995</v>
      </c>
      <c r="BC8" s="19">
        <f t="shared" si="30"/>
        <v>3313586.2694999995</v>
      </c>
      <c r="BD8" s="19">
        <f t="shared" si="30"/>
        <v>3313586.2694999995</v>
      </c>
      <c r="BE8" s="19">
        <f t="shared" si="10"/>
        <v>35174992.706999995</v>
      </c>
      <c r="BG8" s="19">
        <f>SUM(BG4:BG7)</f>
        <v>3058695.0179999997</v>
      </c>
      <c r="BH8" s="19">
        <f t="shared" ref="BH8:BR8" si="31">SUM(BH4:BH7)</f>
        <v>3058695.0179999997</v>
      </c>
      <c r="BI8" s="19">
        <f t="shared" si="31"/>
        <v>3058695.0179999997</v>
      </c>
      <c r="BJ8" s="19">
        <f t="shared" si="31"/>
        <v>3313586.2694999995</v>
      </c>
      <c r="BK8" s="19">
        <f t="shared" si="31"/>
        <v>3313586.2694999995</v>
      </c>
      <c r="BL8" s="19">
        <f t="shared" si="31"/>
        <v>3313586.2694999995</v>
      </c>
      <c r="BM8" s="19">
        <f t="shared" si="31"/>
        <v>3568477.5209999997</v>
      </c>
      <c r="BN8" s="19">
        <f t="shared" si="31"/>
        <v>3568477.5209999997</v>
      </c>
      <c r="BO8" s="19">
        <f t="shared" si="31"/>
        <v>3568477.5209999997</v>
      </c>
      <c r="BP8" s="19">
        <f t="shared" si="31"/>
        <v>3568477.5209999997</v>
      </c>
      <c r="BQ8" s="19">
        <f t="shared" si="31"/>
        <v>3568477.5209999997</v>
      </c>
      <c r="BR8" s="19">
        <f t="shared" si="31"/>
        <v>3568477.5209999997</v>
      </c>
      <c r="BS8" s="19">
        <f t="shared" si="11"/>
        <v>40527708.988499984</v>
      </c>
    </row>
    <row r="9" spans="1:71" x14ac:dyDescent="0.2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2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22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22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22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22"/>
    </row>
    <row r="10" spans="1:71" x14ac:dyDescent="0.2">
      <c r="A10" s="21" t="s">
        <v>127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</row>
    <row r="11" spans="1:71" x14ac:dyDescent="0.2">
      <c r="A11" s="17" t="s">
        <v>18</v>
      </c>
      <c r="B11" s="25">
        <v>109950</v>
      </c>
      <c r="C11" s="18">
        <f>C3*$B$11</f>
        <v>0</v>
      </c>
      <c r="D11" s="18">
        <f t="shared" ref="D11:N11" si="32">D3*$B$11</f>
        <v>0</v>
      </c>
      <c r="E11" s="18">
        <f t="shared" si="32"/>
        <v>0</v>
      </c>
      <c r="F11" s="18">
        <f t="shared" si="32"/>
        <v>0</v>
      </c>
      <c r="G11" s="18">
        <f t="shared" si="32"/>
        <v>0</v>
      </c>
      <c r="H11" s="18">
        <f t="shared" si="32"/>
        <v>0</v>
      </c>
      <c r="I11" s="18">
        <f t="shared" si="32"/>
        <v>0</v>
      </c>
      <c r="J11" s="18">
        <f t="shared" si="32"/>
        <v>0</v>
      </c>
      <c r="K11" s="18">
        <f t="shared" si="32"/>
        <v>0</v>
      </c>
      <c r="L11" s="18">
        <f>L3*$B$11</f>
        <v>879600</v>
      </c>
      <c r="M11" s="18">
        <f t="shared" si="32"/>
        <v>989550</v>
      </c>
      <c r="N11" s="18">
        <f t="shared" si="32"/>
        <v>1099500</v>
      </c>
      <c r="O11" s="19">
        <f t="shared" ref="O11:O15" si="33">SUM(C11:N11)</f>
        <v>2968650</v>
      </c>
      <c r="Q11" s="18">
        <f>Q3*$B$11</f>
        <v>879600</v>
      </c>
      <c r="R11" s="18">
        <f t="shared" ref="R11:S11" si="34">R3*$B$11</f>
        <v>989550</v>
      </c>
      <c r="S11" s="18">
        <f t="shared" si="34"/>
        <v>1099500</v>
      </c>
      <c r="T11" s="18">
        <f>T3*$B$11</f>
        <v>1099500</v>
      </c>
      <c r="U11" s="18">
        <f t="shared" ref="U11:AB11" si="35">U3*$B$11</f>
        <v>1099500</v>
      </c>
      <c r="V11" s="18">
        <f>V3*$B$11</f>
        <v>1099500</v>
      </c>
      <c r="W11" s="18">
        <f t="shared" si="35"/>
        <v>1209450</v>
      </c>
      <c r="X11" s="18">
        <f t="shared" si="35"/>
        <v>1209450</v>
      </c>
      <c r="Y11" s="18">
        <f t="shared" si="35"/>
        <v>1209450</v>
      </c>
      <c r="Z11" s="18">
        <f t="shared" si="35"/>
        <v>1209450</v>
      </c>
      <c r="AA11" s="18">
        <f t="shared" si="35"/>
        <v>1209450</v>
      </c>
      <c r="AB11" s="18">
        <f t="shared" si="35"/>
        <v>1209450</v>
      </c>
      <c r="AC11" s="19">
        <f t="shared" ref="AC11:AC15" si="36">SUM(Q11:AB11)</f>
        <v>13523850</v>
      </c>
      <c r="AE11" s="18">
        <f>AE3*$B$11</f>
        <v>1539300</v>
      </c>
      <c r="AF11" s="18">
        <f t="shared" ref="AF11:AP11" si="37">AF3*$B$11</f>
        <v>1539300</v>
      </c>
      <c r="AG11" s="18">
        <f t="shared" si="37"/>
        <v>1649250</v>
      </c>
      <c r="AH11" s="18">
        <f t="shared" si="37"/>
        <v>1649250</v>
      </c>
      <c r="AI11" s="18">
        <f t="shared" si="37"/>
        <v>1759200</v>
      </c>
      <c r="AJ11" s="18">
        <f t="shared" si="37"/>
        <v>1759200</v>
      </c>
      <c r="AK11" s="18">
        <f t="shared" si="37"/>
        <v>1979100</v>
      </c>
      <c r="AL11" s="18">
        <f t="shared" si="37"/>
        <v>1979100</v>
      </c>
      <c r="AM11" s="18">
        <f t="shared" si="37"/>
        <v>1979100</v>
      </c>
      <c r="AN11" s="18">
        <f t="shared" si="37"/>
        <v>1979100</v>
      </c>
      <c r="AO11" s="18">
        <f t="shared" si="37"/>
        <v>2199000</v>
      </c>
      <c r="AP11" s="18">
        <f t="shared" si="37"/>
        <v>2418900</v>
      </c>
      <c r="AQ11" s="19">
        <f t="shared" ref="AQ11:AQ15" si="38">SUM(AE11:AP11)</f>
        <v>22429800</v>
      </c>
      <c r="AS11" s="18">
        <f>AS3*$B$11</f>
        <v>2199000</v>
      </c>
      <c r="AT11" s="18">
        <f t="shared" ref="AT11:BD11" si="39">AT3*$B$11</f>
        <v>2199000</v>
      </c>
      <c r="AU11" s="18">
        <f t="shared" si="39"/>
        <v>2199000</v>
      </c>
      <c r="AV11" s="18">
        <f t="shared" si="39"/>
        <v>2418900</v>
      </c>
      <c r="AW11" s="18">
        <f t="shared" si="39"/>
        <v>2418900</v>
      </c>
      <c r="AX11" s="18">
        <f t="shared" si="39"/>
        <v>2418900</v>
      </c>
      <c r="AY11" s="18">
        <f t="shared" si="39"/>
        <v>2638800</v>
      </c>
      <c r="AZ11" s="18">
        <f t="shared" si="39"/>
        <v>2638800</v>
      </c>
      <c r="BA11" s="18">
        <f t="shared" si="39"/>
        <v>2638800</v>
      </c>
      <c r="BB11" s="18">
        <f t="shared" si="39"/>
        <v>2858700</v>
      </c>
      <c r="BC11" s="18">
        <f t="shared" si="39"/>
        <v>2858700</v>
      </c>
      <c r="BD11" s="18">
        <f t="shared" si="39"/>
        <v>2858700</v>
      </c>
      <c r="BE11" s="19">
        <f t="shared" ref="BE11:BE15" si="40">SUM(AS11:BD11)</f>
        <v>30346200</v>
      </c>
      <c r="BG11" s="18">
        <f>BG3*$B$11</f>
        <v>2638800</v>
      </c>
      <c r="BH11" s="18">
        <f t="shared" ref="BH11:BR11" si="41">BH3*$B$11</f>
        <v>2638800</v>
      </c>
      <c r="BI11" s="18">
        <f t="shared" si="41"/>
        <v>2638800</v>
      </c>
      <c r="BJ11" s="18">
        <f t="shared" si="41"/>
        <v>2858700</v>
      </c>
      <c r="BK11" s="18">
        <f t="shared" si="41"/>
        <v>2858700</v>
      </c>
      <c r="BL11" s="18">
        <f t="shared" si="41"/>
        <v>2858700</v>
      </c>
      <c r="BM11" s="18">
        <f t="shared" si="41"/>
        <v>3078600</v>
      </c>
      <c r="BN11" s="18">
        <f t="shared" si="41"/>
        <v>3078600</v>
      </c>
      <c r="BO11" s="18">
        <f t="shared" si="41"/>
        <v>3078600</v>
      </c>
      <c r="BP11" s="18">
        <f t="shared" si="41"/>
        <v>3078600</v>
      </c>
      <c r="BQ11" s="18">
        <f t="shared" si="41"/>
        <v>3078600</v>
      </c>
      <c r="BR11" s="18">
        <f t="shared" si="41"/>
        <v>3078600</v>
      </c>
      <c r="BS11" s="19">
        <f t="shared" ref="BS11:BS15" si="42">SUM(BG11:BR11)</f>
        <v>34964100</v>
      </c>
    </row>
    <row r="12" spans="1:71" x14ac:dyDescent="0.2">
      <c r="A12" s="17" t="s">
        <v>19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9">
        <f t="shared" si="33"/>
        <v>0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>
        <f t="shared" si="36"/>
        <v>0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9">
        <f t="shared" si="38"/>
        <v>0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9">
        <f t="shared" si="40"/>
        <v>0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9">
        <f t="shared" si="42"/>
        <v>0</v>
      </c>
    </row>
    <row r="13" spans="1:71" x14ac:dyDescent="0.2">
      <c r="A13" s="17" t="s">
        <v>20</v>
      </c>
      <c r="B13" s="46"/>
      <c r="C13" s="18">
        <f t="shared" ref="C13:N13" si="43">C6*0.5</f>
        <v>0</v>
      </c>
      <c r="D13" s="18">
        <f t="shared" si="43"/>
        <v>0</v>
      </c>
      <c r="E13" s="18">
        <f t="shared" si="43"/>
        <v>0</v>
      </c>
      <c r="F13" s="18">
        <f t="shared" si="43"/>
        <v>0</v>
      </c>
      <c r="G13" s="18">
        <f t="shared" si="43"/>
        <v>0</v>
      </c>
      <c r="H13" s="18">
        <f t="shared" si="43"/>
        <v>0</v>
      </c>
      <c r="I13" s="18">
        <f t="shared" si="43"/>
        <v>0</v>
      </c>
      <c r="J13" s="18">
        <f t="shared" si="43"/>
        <v>0</v>
      </c>
      <c r="K13" s="18">
        <f t="shared" si="43"/>
        <v>0</v>
      </c>
      <c r="L13" s="18">
        <f t="shared" si="43"/>
        <v>1972.5029999999997</v>
      </c>
      <c r="M13" s="18">
        <f t="shared" si="43"/>
        <v>2219.0658749999998</v>
      </c>
      <c r="N13" s="18">
        <f t="shared" si="43"/>
        <v>2465.6287499999999</v>
      </c>
      <c r="O13" s="19">
        <f t="shared" si="33"/>
        <v>6657.1976249999989</v>
      </c>
      <c r="Q13" s="18">
        <f t="shared" ref="Q13:S13" si="44">Q6*0.5</f>
        <v>1972.5029999999997</v>
      </c>
      <c r="R13" s="18">
        <f t="shared" si="44"/>
        <v>2219.0658749999998</v>
      </c>
      <c r="S13" s="18">
        <f t="shared" si="44"/>
        <v>2465.6287499999999</v>
      </c>
      <c r="T13" s="18">
        <f t="shared" ref="T13:AB13" si="45">T6*0.5</f>
        <v>2465.6287499999999</v>
      </c>
      <c r="U13" s="18">
        <f t="shared" si="45"/>
        <v>2465.6287499999999</v>
      </c>
      <c r="V13" s="18">
        <f t="shared" si="45"/>
        <v>2465.6287499999999</v>
      </c>
      <c r="W13" s="18">
        <f t="shared" si="45"/>
        <v>2712.1916249999999</v>
      </c>
      <c r="X13" s="18">
        <f t="shared" si="45"/>
        <v>2712.1916249999999</v>
      </c>
      <c r="Y13" s="18">
        <f t="shared" si="45"/>
        <v>2712.1916249999999</v>
      </c>
      <c r="Z13" s="18">
        <f t="shared" si="45"/>
        <v>2712.1916249999999</v>
      </c>
      <c r="AA13" s="18">
        <f t="shared" si="45"/>
        <v>2712.1916249999999</v>
      </c>
      <c r="AB13" s="18">
        <f t="shared" si="45"/>
        <v>2712.1916249999999</v>
      </c>
      <c r="AC13" s="19">
        <f t="shared" si="36"/>
        <v>30327.233624999997</v>
      </c>
      <c r="AE13" s="18">
        <f t="shared" ref="AE13:AP13" si="46">AE6*0.5</f>
        <v>3451.8802499999997</v>
      </c>
      <c r="AF13" s="18">
        <f t="shared" si="46"/>
        <v>3451.8802499999997</v>
      </c>
      <c r="AG13" s="18">
        <f t="shared" si="46"/>
        <v>3698.4431249999993</v>
      </c>
      <c r="AH13" s="18">
        <f t="shared" si="46"/>
        <v>3698.4431249999993</v>
      </c>
      <c r="AI13" s="18">
        <f t="shared" si="46"/>
        <v>3945.0059999999994</v>
      </c>
      <c r="AJ13" s="18">
        <f t="shared" si="46"/>
        <v>3945.0059999999994</v>
      </c>
      <c r="AK13" s="18">
        <f t="shared" si="46"/>
        <v>4438.1317499999996</v>
      </c>
      <c r="AL13" s="18">
        <f t="shared" si="46"/>
        <v>4438.1317499999996</v>
      </c>
      <c r="AM13" s="18">
        <f t="shared" si="46"/>
        <v>4438.1317499999996</v>
      </c>
      <c r="AN13" s="18">
        <f t="shared" si="46"/>
        <v>4438.1317499999996</v>
      </c>
      <c r="AO13" s="18">
        <f t="shared" si="46"/>
        <v>4931.2574999999997</v>
      </c>
      <c r="AP13" s="18">
        <f t="shared" si="46"/>
        <v>5424.3832499999999</v>
      </c>
      <c r="AQ13" s="19">
        <f t="shared" si="38"/>
        <v>50298.826499999996</v>
      </c>
      <c r="AS13" s="18">
        <f t="shared" ref="AS13:BD13" si="47">AS6*0.5</f>
        <v>4931.2574999999997</v>
      </c>
      <c r="AT13" s="18">
        <f t="shared" si="47"/>
        <v>4931.2574999999997</v>
      </c>
      <c r="AU13" s="18">
        <f t="shared" si="47"/>
        <v>4931.2574999999997</v>
      </c>
      <c r="AV13" s="18">
        <f t="shared" si="47"/>
        <v>5424.3832499999999</v>
      </c>
      <c r="AW13" s="18">
        <f t="shared" si="47"/>
        <v>5424.3832499999999</v>
      </c>
      <c r="AX13" s="18">
        <f t="shared" si="47"/>
        <v>5424.3832499999999</v>
      </c>
      <c r="AY13" s="18">
        <f t="shared" si="47"/>
        <v>5917.5089999999991</v>
      </c>
      <c r="AZ13" s="18">
        <f t="shared" si="47"/>
        <v>5917.5089999999991</v>
      </c>
      <c r="BA13" s="18">
        <f t="shared" si="47"/>
        <v>5917.5089999999991</v>
      </c>
      <c r="BB13" s="18">
        <f t="shared" si="47"/>
        <v>6410.6347499999983</v>
      </c>
      <c r="BC13" s="18">
        <f t="shared" si="47"/>
        <v>6410.6347499999983</v>
      </c>
      <c r="BD13" s="18">
        <f t="shared" si="47"/>
        <v>6410.6347499999983</v>
      </c>
      <c r="BE13" s="19">
        <f t="shared" si="40"/>
        <v>68051.353499999983</v>
      </c>
      <c r="BG13" s="18">
        <f t="shared" ref="BG13:BR13" si="48">BG6*0.5</f>
        <v>5917.5089999999991</v>
      </c>
      <c r="BH13" s="18">
        <f t="shared" si="48"/>
        <v>5917.5089999999991</v>
      </c>
      <c r="BI13" s="18">
        <f t="shared" si="48"/>
        <v>5917.5089999999991</v>
      </c>
      <c r="BJ13" s="18">
        <f t="shared" si="48"/>
        <v>6410.6347499999983</v>
      </c>
      <c r="BK13" s="18">
        <f t="shared" si="48"/>
        <v>6410.6347499999983</v>
      </c>
      <c r="BL13" s="18">
        <f t="shared" si="48"/>
        <v>6410.6347499999983</v>
      </c>
      <c r="BM13" s="18">
        <f t="shared" si="48"/>
        <v>6903.7604999999994</v>
      </c>
      <c r="BN13" s="18">
        <f t="shared" si="48"/>
        <v>6903.7604999999994</v>
      </c>
      <c r="BO13" s="18">
        <f t="shared" si="48"/>
        <v>6903.7604999999994</v>
      </c>
      <c r="BP13" s="18">
        <f t="shared" si="48"/>
        <v>6903.7604999999994</v>
      </c>
      <c r="BQ13" s="18">
        <f t="shared" si="48"/>
        <v>6903.7604999999994</v>
      </c>
      <c r="BR13" s="18">
        <f t="shared" si="48"/>
        <v>6903.7604999999994</v>
      </c>
      <c r="BS13" s="19">
        <f t="shared" si="42"/>
        <v>78406.994249999989</v>
      </c>
    </row>
    <row r="14" spans="1:71" x14ac:dyDescent="0.2">
      <c r="A14" s="17" t="s">
        <v>21</v>
      </c>
      <c r="C14" s="18">
        <f t="shared" ref="C14:N14" si="49">C7*0.5</f>
        <v>0</v>
      </c>
      <c r="D14" s="18">
        <f t="shared" si="49"/>
        <v>0</v>
      </c>
      <c r="E14" s="18">
        <f t="shared" si="49"/>
        <v>0</v>
      </c>
      <c r="F14" s="18">
        <f t="shared" si="49"/>
        <v>0</v>
      </c>
      <c r="G14" s="18">
        <f t="shared" si="49"/>
        <v>0</v>
      </c>
      <c r="H14" s="18">
        <f t="shared" si="49"/>
        <v>0</v>
      </c>
      <c r="I14" s="18">
        <f t="shared" si="49"/>
        <v>0</v>
      </c>
      <c r="J14" s="18">
        <f t="shared" si="49"/>
        <v>0</v>
      </c>
      <c r="K14" s="18">
        <f t="shared" si="49"/>
        <v>0</v>
      </c>
      <c r="L14" s="18">
        <f t="shared" si="49"/>
        <v>2040</v>
      </c>
      <c r="M14" s="18">
        <f t="shared" si="49"/>
        <v>2294.9999999999995</v>
      </c>
      <c r="N14" s="18">
        <f t="shared" si="49"/>
        <v>2550</v>
      </c>
      <c r="O14" s="19">
        <f t="shared" si="33"/>
        <v>6885</v>
      </c>
      <c r="Q14" s="18">
        <f t="shared" ref="Q14:S14" si="50">Q7*0.5</f>
        <v>2040</v>
      </c>
      <c r="R14" s="18">
        <f t="shared" si="50"/>
        <v>2294.9999999999995</v>
      </c>
      <c r="S14" s="18">
        <f t="shared" si="50"/>
        <v>2550</v>
      </c>
      <c r="T14" s="18">
        <f t="shared" ref="T14:AB14" si="51">T7*0.5</f>
        <v>2550</v>
      </c>
      <c r="U14" s="18">
        <f t="shared" si="51"/>
        <v>2550</v>
      </c>
      <c r="V14" s="18">
        <f t="shared" si="51"/>
        <v>2550</v>
      </c>
      <c r="W14" s="18">
        <f t="shared" si="51"/>
        <v>2805</v>
      </c>
      <c r="X14" s="18">
        <f t="shared" si="51"/>
        <v>2805</v>
      </c>
      <c r="Y14" s="18">
        <f t="shared" si="51"/>
        <v>2805</v>
      </c>
      <c r="Z14" s="18">
        <f t="shared" si="51"/>
        <v>2805</v>
      </c>
      <c r="AA14" s="18">
        <f t="shared" si="51"/>
        <v>2805</v>
      </c>
      <c r="AB14" s="18">
        <f t="shared" si="51"/>
        <v>2805</v>
      </c>
      <c r="AC14" s="19">
        <f t="shared" si="36"/>
        <v>31365</v>
      </c>
      <c r="AE14" s="18">
        <f t="shared" ref="AE14:AP14" si="52">AE7*0.5</f>
        <v>3570</v>
      </c>
      <c r="AF14" s="18">
        <f t="shared" si="52"/>
        <v>3570</v>
      </c>
      <c r="AG14" s="18">
        <f t="shared" si="52"/>
        <v>3825</v>
      </c>
      <c r="AH14" s="18">
        <f t="shared" si="52"/>
        <v>3825</v>
      </c>
      <c r="AI14" s="18">
        <f t="shared" si="52"/>
        <v>4080</v>
      </c>
      <c r="AJ14" s="18">
        <f t="shared" si="52"/>
        <v>4080</v>
      </c>
      <c r="AK14" s="18">
        <f t="shared" si="52"/>
        <v>4589.9999999999991</v>
      </c>
      <c r="AL14" s="18">
        <f t="shared" si="52"/>
        <v>4589.9999999999991</v>
      </c>
      <c r="AM14" s="18">
        <f t="shared" si="52"/>
        <v>4589.9999999999991</v>
      </c>
      <c r="AN14" s="18">
        <f t="shared" si="52"/>
        <v>4589.9999999999991</v>
      </c>
      <c r="AO14" s="18">
        <f t="shared" si="52"/>
        <v>5100</v>
      </c>
      <c r="AP14" s="18">
        <f t="shared" si="52"/>
        <v>5610</v>
      </c>
      <c r="AQ14" s="19">
        <f t="shared" si="38"/>
        <v>52020</v>
      </c>
      <c r="AS14" s="18">
        <f t="shared" ref="AS14:BD14" si="53">AS7*0.5</f>
        <v>5100</v>
      </c>
      <c r="AT14" s="18">
        <f t="shared" si="53"/>
        <v>5100</v>
      </c>
      <c r="AU14" s="18">
        <f t="shared" si="53"/>
        <v>5100</v>
      </c>
      <c r="AV14" s="18">
        <f t="shared" si="53"/>
        <v>5610</v>
      </c>
      <c r="AW14" s="18">
        <f t="shared" si="53"/>
        <v>5610</v>
      </c>
      <c r="AX14" s="18">
        <f t="shared" si="53"/>
        <v>5610</v>
      </c>
      <c r="AY14" s="18">
        <f t="shared" si="53"/>
        <v>6120</v>
      </c>
      <c r="AZ14" s="18">
        <f t="shared" si="53"/>
        <v>6120</v>
      </c>
      <c r="BA14" s="18">
        <f t="shared" si="53"/>
        <v>6120</v>
      </c>
      <c r="BB14" s="18">
        <f t="shared" si="53"/>
        <v>6630</v>
      </c>
      <c r="BC14" s="18">
        <f t="shared" si="53"/>
        <v>6630</v>
      </c>
      <c r="BD14" s="18">
        <f t="shared" si="53"/>
        <v>6630</v>
      </c>
      <c r="BE14" s="19">
        <f t="shared" si="40"/>
        <v>70380</v>
      </c>
      <c r="BG14" s="18">
        <f t="shared" ref="BG14:BR14" si="54">BG7*0.5</f>
        <v>6120</v>
      </c>
      <c r="BH14" s="18">
        <f t="shared" si="54"/>
        <v>6120</v>
      </c>
      <c r="BI14" s="18">
        <f t="shared" si="54"/>
        <v>6120</v>
      </c>
      <c r="BJ14" s="18">
        <f t="shared" si="54"/>
        <v>6630</v>
      </c>
      <c r="BK14" s="18">
        <f t="shared" si="54"/>
        <v>6630</v>
      </c>
      <c r="BL14" s="18">
        <f t="shared" si="54"/>
        <v>6630</v>
      </c>
      <c r="BM14" s="18">
        <f t="shared" si="54"/>
        <v>7140</v>
      </c>
      <c r="BN14" s="18">
        <f t="shared" si="54"/>
        <v>7140</v>
      </c>
      <c r="BO14" s="18">
        <f t="shared" si="54"/>
        <v>7140</v>
      </c>
      <c r="BP14" s="18">
        <f t="shared" si="54"/>
        <v>7140</v>
      </c>
      <c r="BQ14" s="18">
        <f t="shared" si="54"/>
        <v>7140</v>
      </c>
      <c r="BR14" s="18">
        <f t="shared" si="54"/>
        <v>7140</v>
      </c>
      <c r="BS14" s="19">
        <f t="shared" si="42"/>
        <v>81090</v>
      </c>
    </row>
    <row r="15" spans="1:71" x14ac:dyDescent="0.2">
      <c r="A15" s="21" t="s">
        <v>22</v>
      </c>
      <c r="C15" s="19">
        <f>SUM(C11:C14)</f>
        <v>0</v>
      </c>
      <c r="D15" s="19">
        <f t="shared" ref="D15:N15" si="55">SUM(D11:D14)</f>
        <v>0</v>
      </c>
      <c r="E15" s="19">
        <f t="shared" si="55"/>
        <v>0</v>
      </c>
      <c r="F15" s="19">
        <f t="shared" si="55"/>
        <v>0</v>
      </c>
      <c r="G15" s="19">
        <f t="shared" si="55"/>
        <v>0</v>
      </c>
      <c r="H15" s="19">
        <f t="shared" si="55"/>
        <v>0</v>
      </c>
      <c r="I15" s="19">
        <f t="shared" si="55"/>
        <v>0</v>
      </c>
      <c r="J15" s="19">
        <f t="shared" si="55"/>
        <v>0</v>
      </c>
      <c r="K15" s="19">
        <f t="shared" si="55"/>
        <v>0</v>
      </c>
      <c r="L15" s="19">
        <f t="shared" si="55"/>
        <v>883612.50300000003</v>
      </c>
      <c r="M15" s="19">
        <f t="shared" si="55"/>
        <v>994064.06587499997</v>
      </c>
      <c r="N15" s="19">
        <f t="shared" si="55"/>
        <v>1104515.6287499999</v>
      </c>
      <c r="O15" s="19">
        <f t="shared" si="33"/>
        <v>2982192.197625</v>
      </c>
      <c r="Q15" s="19">
        <f t="shared" ref="Q15:S15" si="56">SUM(Q11:Q14)</f>
        <v>883612.50300000003</v>
      </c>
      <c r="R15" s="19">
        <f t="shared" si="56"/>
        <v>994064.06587499997</v>
      </c>
      <c r="S15" s="19">
        <f t="shared" si="56"/>
        <v>1104515.6287499999</v>
      </c>
      <c r="T15" s="19">
        <f>SUM(T11:T14)</f>
        <v>1104515.6287499999</v>
      </c>
      <c r="U15" s="19">
        <f t="shared" ref="U15:AB15" si="57">SUM(U11:U14)</f>
        <v>1104515.6287499999</v>
      </c>
      <c r="V15" s="19">
        <f t="shared" si="57"/>
        <v>1104515.6287499999</v>
      </c>
      <c r="W15" s="19">
        <f t="shared" si="57"/>
        <v>1214967.191625</v>
      </c>
      <c r="X15" s="19">
        <f t="shared" si="57"/>
        <v>1214967.191625</v>
      </c>
      <c r="Y15" s="19">
        <f t="shared" si="57"/>
        <v>1214967.191625</v>
      </c>
      <c r="Z15" s="19">
        <f t="shared" si="57"/>
        <v>1214967.191625</v>
      </c>
      <c r="AA15" s="19">
        <f t="shared" si="57"/>
        <v>1214967.191625</v>
      </c>
      <c r="AB15" s="19">
        <f t="shared" si="57"/>
        <v>1214967.191625</v>
      </c>
      <c r="AC15" s="19">
        <f t="shared" si="36"/>
        <v>13585542.233624998</v>
      </c>
      <c r="AE15" s="19">
        <f>SUM(AE11:AE14)</f>
        <v>1546321.8802499999</v>
      </c>
      <c r="AF15" s="19">
        <f t="shared" ref="AF15:AP15" si="58">SUM(AF11:AF14)</f>
        <v>1546321.8802499999</v>
      </c>
      <c r="AG15" s="19">
        <f t="shared" si="58"/>
        <v>1656773.443125</v>
      </c>
      <c r="AH15" s="19">
        <f t="shared" si="58"/>
        <v>1656773.443125</v>
      </c>
      <c r="AI15" s="19">
        <f t="shared" si="58"/>
        <v>1767225.0060000001</v>
      </c>
      <c r="AJ15" s="19">
        <f t="shared" si="58"/>
        <v>1767225.0060000001</v>
      </c>
      <c r="AK15" s="19">
        <f t="shared" si="58"/>
        <v>1988128.1317499999</v>
      </c>
      <c r="AL15" s="19">
        <f t="shared" si="58"/>
        <v>1988128.1317499999</v>
      </c>
      <c r="AM15" s="19">
        <f t="shared" si="58"/>
        <v>1988128.1317499999</v>
      </c>
      <c r="AN15" s="19">
        <f t="shared" si="58"/>
        <v>1988128.1317499999</v>
      </c>
      <c r="AO15" s="19">
        <f t="shared" si="58"/>
        <v>2209031.2574999998</v>
      </c>
      <c r="AP15" s="19">
        <f t="shared" si="58"/>
        <v>2429934.38325</v>
      </c>
      <c r="AQ15" s="19">
        <f t="shared" si="38"/>
        <v>22532118.826500006</v>
      </c>
      <c r="AS15" s="19">
        <f>SUM(AS11:AS14)</f>
        <v>2209031.2574999998</v>
      </c>
      <c r="AT15" s="19">
        <f t="shared" ref="AT15:BD15" si="59">SUM(AT11:AT14)</f>
        <v>2209031.2574999998</v>
      </c>
      <c r="AU15" s="19">
        <f t="shared" si="59"/>
        <v>2209031.2574999998</v>
      </c>
      <c r="AV15" s="19">
        <f t="shared" si="59"/>
        <v>2429934.38325</v>
      </c>
      <c r="AW15" s="19">
        <f t="shared" si="59"/>
        <v>2429934.38325</v>
      </c>
      <c r="AX15" s="19">
        <f t="shared" si="59"/>
        <v>2429934.38325</v>
      </c>
      <c r="AY15" s="19">
        <f t="shared" si="59"/>
        <v>2650837.5090000001</v>
      </c>
      <c r="AZ15" s="19">
        <f t="shared" si="59"/>
        <v>2650837.5090000001</v>
      </c>
      <c r="BA15" s="19">
        <f t="shared" si="59"/>
        <v>2650837.5090000001</v>
      </c>
      <c r="BB15" s="19">
        <f t="shared" si="59"/>
        <v>2871740.6347500002</v>
      </c>
      <c r="BC15" s="19">
        <f t="shared" si="59"/>
        <v>2871740.6347500002</v>
      </c>
      <c r="BD15" s="19">
        <f t="shared" si="59"/>
        <v>2871740.6347500002</v>
      </c>
      <c r="BE15" s="19">
        <f t="shared" si="40"/>
        <v>30484631.353500001</v>
      </c>
      <c r="BG15" s="19">
        <f>SUM(BG11:BG14)</f>
        <v>2650837.5090000001</v>
      </c>
      <c r="BH15" s="19">
        <f t="shared" ref="BH15:BR15" si="60">SUM(BH11:BH14)</f>
        <v>2650837.5090000001</v>
      </c>
      <c r="BI15" s="19">
        <f t="shared" si="60"/>
        <v>2650837.5090000001</v>
      </c>
      <c r="BJ15" s="19">
        <f t="shared" si="60"/>
        <v>2871740.6347500002</v>
      </c>
      <c r="BK15" s="19">
        <f t="shared" si="60"/>
        <v>2871740.6347500002</v>
      </c>
      <c r="BL15" s="19">
        <f t="shared" si="60"/>
        <v>2871740.6347500002</v>
      </c>
      <c r="BM15" s="19">
        <f t="shared" si="60"/>
        <v>3092643.7604999999</v>
      </c>
      <c r="BN15" s="19">
        <f t="shared" si="60"/>
        <v>3092643.7604999999</v>
      </c>
      <c r="BO15" s="19">
        <f t="shared" si="60"/>
        <v>3092643.7604999999</v>
      </c>
      <c r="BP15" s="19">
        <f t="shared" si="60"/>
        <v>3092643.7604999999</v>
      </c>
      <c r="BQ15" s="19">
        <f t="shared" si="60"/>
        <v>3092643.7604999999</v>
      </c>
      <c r="BR15" s="19">
        <f t="shared" si="60"/>
        <v>3092643.7604999999</v>
      </c>
      <c r="BS15" s="19">
        <f t="shared" si="42"/>
        <v>35123596.99425</v>
      </c>
    </row>
    <row r="16" spans="1:71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2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22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22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22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22"/>
    </row>
    <row r="17" spans="1:71" x14ac:dyDescent="0.2">
      <c r="A17" s="21" t="s">
        <v>31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</row>
    <row r="18" spans="1:71" x14ac:dyDescent="0.2">
      <c r="A18" s="17" t="s">
        <v>32</v>
      </c>
      <c r="C18" s="18">
        <f t="shared" ref="C18:N18" si="61">C4-C11</f>
        <v>0</v>
      </c>
      <c r="D18" s="18">
        <f t="shared" si="61"/>
        <v>0</v>
      </c>
      <c r="E18" s="18">
        <f t="shared" si="61"/>
        <v>0</v>
      </c>
      <c r="F18" s="18">
        <f t="shared" si="61"/>
        <v>0</v>
      </c>
      <c r="G18" s="18">
        <f t="shared" si="61"/>
        <v>0</v>
      </c>
      <c r="H18" s="18">
        <f t="shared" si="61"/>
        <v>0</v>
      </c>
      <c r="I18" s="18">
        <f t="shared" si="61"/>
        <v>0</v>
      </c>
      <c r="J18" s="18">
        <f t="shared" si="61"/>
        <v>0</v>
      </c>
      <c r="K18" s="18">
        <f t="shared" si="61"/>
        <v>0</v>
      </c>
      <c r="L18" s="18">
        <f t="shared" si="61"/>
        <v>131939.99999999988</v>
      </c>
      <c r="M18" s="18">
        <f t="shared" si="61"/>
        <v>148432.49999999977</v>
      </c>
      <c r="N18" s="18">
        <f t="shared" si="61"/>
        <v>164924.99999999977</v>
      </c>
      <c r="O18" s="19">
        <f t="shared" ref="O18:O22" si="62">SUM(C18:N18)</f>
        <v>445297.49999999942</v>
      </c>
      <c r="Q18" s="18">
        <f t="shared" ref="Q18:S18" si="63">Q4-Q11</f>
        <v>131939.99999999988</v>
      </c>
      <c r="R18" s="18">
        <f t="shared" si="63"/>
        <v>148432.49999999977</v>
      </c>
      <c r="S18" s="18">
        <f t="shared" si="63"/>
        <v>164924.99999999977</v>
      </c>
      <c r="T18" s="18">
        <f t="shared" ref="T18:AB18" si="64">T4-T11</f>
        <v>164924.99999999977</v>
      </c>
      <c r="U18" s="18">
        <f t="shared" si="64"/>
        <v>164924.99999999977</v>
      </c>
      <c r="V18" s="18">
        <f t="shared" si="64"/>
        <v>164924.99999999977</v>
      </c>
      <c r="W18" s="18">
        <f t="shared" si="64"/>
        <v>181417.49999999977</v>
      </c>
      <c r="X18" s="18">
        <f t="shared" si="64"/>
        <v>181417.49999999977</v>
      </c>
      <c r="Y18" s="18">
        <f t="shared" si="64"/>
        <v>181417.49999999977</v>
      </c>
      <c r="Z18" s="18">
        <f t="shared" si="64"/>
        <v>181417.49999999977</v>
      </c>
      <c r="AA18" s="18">
        <f t="shared" si="64"/>
        <v>181417.49999999977</v>
      </c>
      <c r="AB18" s="18">
        <f t="shared" si="64"/>
        <v>181417.49999999977</v>
      </c>
      <c r="AC18" s="19">
        <f t="shared" ref="AC18:AC22" si="65">SUM(Q18:AB18)</f>
        <v>2028577.4999999974</v>
      </c>
      <c r="AE18" s="18">
        <f t="shared" ref="AE18:AP18" si="66">AE4-AE11</f>
        <v>230894.99999999977</v>
      </c>
      <c r="AF18" s="18">
        <f t="shared" si="66"/>
        <v>230894.99999999977</v>
      </c>
      <c r="AG18" s="18">
        <f t="shared" si="66"/>
        <v>247387.49999999977</v>
      </c>
      <c r="AH18" s="18">
        <f t="shared" si="66"/>
        <v>247387.49999999977</v>
      </c>
      <c r="AI18" s="18">
        <f t="shared" si="66"/>
        <v>263879.99999999977</v>
      </c>
      <c r="AJ18" s="18">
        <f t="shared" si="66"/>
        <v>263879.99999999977</v>
      </c>
      <c r="AK18" s="18">
        <f t="shared" si="66"/>
        <v>296864.99999999953</v>
      </c>
      <c r="AL18" s="18">
        <f t="shared" si="66"/>
        <v>296864.99999999953</v>
      </c>
      <c r="AM18" s="18">
        <f t="shared" si="66"/>
        <v>296864.99999999953</v>
      </c>
      <c r="AN18" s="18">
        <f t="shared" si="66"/>
        <v>296864.99999999953</v>
      </c>
      <c r="AO18" s="18">
        <f t="shared" si="66"/>
        <v>329849.99999999953</v>
      </c>
      <c r="AP18" s="18">
        <f t="shared" si="66"/>
        <v>362834.99999999953</v>
      </c>
      <c r="AQ18" s="19">
        <f t="shared" ref="AQ18:AQ22" si="67">SUM(AE18:AP18)</f>
        <v>3364469.9999999958</v>
      </c>
      <c r="AS18" s="18">
        <f t="shared" ref="AS18:BD18" si="68">AS4-AS11</f>
        <v>329849.99999999953</v>
      </c>
      <c r="AT18" s="18">
        <f t="shared" si="68"/>
        <v>329849.99999999953</v>
      </c>
      <c r="AU18" s="18">
        <f t="shared" si="68"/>
        <v>329849.99999999953</v>
      </c>
      <c r="AV18" s="18">
        <f t="shared" si="68"/>
        <v>362834.99999999953</v>
      </c>
      <c r="AW18" s="18">
        <f t="shared" si="68"/>
        <v>362834.99999999953</v>
      </c>
      <c r="AX18" s="18">
        <f t="shared" si="68"/>
        <v>362834.99999999953</v>
      </c>
      <c r="AY18" s="18">
        <f t="shared" si="68"/>
        <v>395819.99999999953</v>
      </c>
      <c r="AZ18" s="18">
        <f t="shared" si="68"/>
        <v>395819.99999999953</v>
      </c>
      <c r="BA18" s="18">
        <f t="shared" si="68"/>
        <v>395819.99999999953</v>
      </c>
      <c r="BB18" s="18">
        <f t="shared" si="68"/>
        <v>428804.99999999953</v>
      </c>
      <c r="BC18" s="18">
        <f t="shared" si="68"/>
        <v>428804.99999999953</v>
      </c>
      <c r="BD18" s="18">
        <f t="shared" si="68"/>
        <v>428804.99999999953</v>
      </c>
      <c r="BE18" s="19">
        <f t="shared" ref="BE18:BE22" si="69">SUM(AS18:BD18)</f>
        <v>4551929.9999999944</v>
      </c>
      <c r="BG18" s="18">
        <f t="shared" ref="BG18:BR18" si="70">BG4-BG11</f>
        <v>395819.99999999953</v>
      </c>
      <c r="BH18" s="18">
        <f t="shared" si="70"/>
        <v>395819.99999999953</v>
      </c>
      <c r="BI18" s="18">
        <f t="shared" si="70"/>
        <v>395819.99999999953</v>
      </c>
      <c r="BJ18" s="18">
        <f t="shared" si="70"/>
        <v>428804.99999999953</v>
      </c>
      <c r="BK18" s="18">
        <f t="shared" si="70"/>
        <v>428804.99999999953</v>
      </c>
      <c r="BL18" s="18">
        <f t="shared" si="70"/>
        <v>428804.99999999953</v>
      </c>
      <c r="BM18" s="18">
        <f t="shared" si="70"/>
        <v>461789.99999999953</v>
      </c>
      <c r="BN18" s="18">
        <f t="shared" si="70"/>
        <v>461789.99999999953</v>
      </c>
      <c r="BO18" s="18">
        <f t="shared" si="70"/>
        <v>461789.99999999953</v>
      </c>
      <c r="BP18" s="18">
        <f t="shared" si="70"/>
        <v>461789.99999999953</v>
      </c>
      <c r="BQ18" s="18">
        <f t="shared" si="70"/>
        <v>461789.99999999953</v>
      </c>
      <c r="BR18" s="18">
        <f t="shared" si="70"/>
        <v>461789.99999999953</v>
      </c>
      <c r="BS18" s="19">
        <f t="shared" ref="BS18:BS22" si="71">SUM(BG18:BR18)</f>
        <v>5244614.9999999944</v>
      </c>
    </row>
    <row r="19" spans="1:71" x14ac:dyDescent="0.2">
      <c r="A19" s="17" t="s">
        <v>33</v>
      </c>
      <c r="C19" s="18">
        <f t="shared" ref="C19:N19" si="72">C5-C12</f>
        <v>0</v>
      </c>
      <c r="D19" s="18">
        <f t="shared" si="72"/>
        <v>0</v>
      </c>
      <c r="E19" s="18">
        <f t="shared" si="72"/>
        <v>0</v>
      </c>
      <c r="F19" s="18">
        <f t="shared" si="72"/>
        <v>0</v>
      </c>
      <c r="G19" s="18">
        <f t="shared" si="72"/>
        <v>0</v>
      </c>
      <c r="H19" s="18">
        <f t="shared" si="72"/>
        <v>0</v>
      </c>
      <c r="I19" s="18">
        <f t="shared" si="72"/>
        <v>0</v>
      </c>
      <c r="J19" s="18">
        <f t="shared" si="72"/>
        <v>0</v>
      </c>
      <c r="K19" s="18">
        <f t="shared" si="72"/>
        <v>0</v>
      </c>
      <c r="L19" s="18">
        <f t="shared" si="72"/>
        <v>0</v>
      </c>
      <c r="M19" s="18">
        <f t="shared" si="72"/>
        <v>0</v>
      </c>
      <c r="N19" s="18">
        <f t="shared" si="72"/>
        <v>0</v>
      </c>
      <c r="O19" s="19">
        <f t="shared" si="62"/>
        <v>0</v>
      </c>
      <c r="Q19" s="18">
        <f t="shared" ref="Q19:S19" si="73">Q5-Q12</f>
        <v>0</v>
      </c>
      <c r="R19" s="18">
        <f t="shared" si="73"/>
        <v>0</v>
      </c>
      <c r="S19" s="18">
        <f t="shared" si="73"/>
        <v>0</v>
      </c>
      <c r="T19" s="18">
        <f t="shared" ref="T19:AB19" si="74">T5-T12</f>
        <v>0</v>
      </c>
      <c r="U19" s="18">
        <f t="shared" si="74"/>
        <v>0</v>
      </c>
      <c r="V19" s="18">
        <f t="shared" si="74"/>
        <v>0</v>
      </c>
      <c r="W19" s="18">
        <f t="shared" si="74"/>
        <v>0</v>
      </c>
      <c r="X19" s="18">
        <f t="shared" si="74"/>
        <v>0</v>
      </c>
      <c r="Y19" s="18">
        <f t="shared" si="74"/>
        <v>0</v>
      </c>
      <c r="Z19" s="18">
        <f t="shared" si="74"/>
        <v>0</v>
      </c>
      <c r="AA19" s="18">
        <f t="shared" si="74"/>
        <v>0</v>
      </c>
      <c r="AB19" s="18">
        <f t="shared" si="74"/>
        <v>0</v>
      </c>
      <c r="AC19" s="19">
        <f t="shared" si="65"/>
        <v>0</v>
      </c>
      <c r="AE19" s="18">
        <f t="shared" ref="AE19:AP19" si="75">AE5-AE12</f>
        <v>0</v>
      </c>
      <c r="AF19" s="18">
        <f t="shared" si="75"/>
        <v>0</v>
      </c>
      <c r="AG19" s="18">
        <f t="shared" si="75"/>
        <v>0</v>
      </c>
      <c r="AH19" s="18">
        <f t="shared" si="75"/>
        <v>0</v>
      </c>
      <c r="AI19" s="18">
        <f t="shared" si="75"/>
        <v>0</v>
      </c>
      <c r="AJ19" s="18">
        <f t="shared" si="75"/>
        <v>0</v>
      </c>
      <c r="AK19" s="18">
        <f t="shared" si="75"/>
        <v>0</v>
      </c>
      <c r="AL19" s="18">
        <f t="shared" si="75"/>
        <v>0</v>
      </c>
      <c r="AM19" s="18">
        <f t="shared" si="75"/>
        <v>0</v>
      </c>
      <c r="AN19" s="18">
        <f t="shared" si="75"/>
        <v>0</v>
      </c>
      <c r="AO19" s="18">
        <f t="shared" si="75"/>
        <v>0</v>
      </c>
      <c r="AP19" s="18">
        <f t="shared" si="75"/>
        <v>0</v>
      </c>
      <c r="AQ19" s="19">
        <f t="shared" si="67"/>
        <v>0</v>
      </c>
      <c r="AS19" s="18">
        <f t="shared" ref="AS19:BD19" si="76">AS5-AS12</f>
        <v>0</v>
      </c>
      <c r="AT19" s="18">
        <f t="shared" si="76"/>
        <v>0</v>
      </c>
      <c r="AU19" s="18">
        <f t="shared" si="76"/>
        <v>0</v>
      </c>
      <c r="AV19" s="18">
        <f t="shared" si="76"/>
        <v>0</v>
      </c>
      <c r="AW19" s="18">
        <f t="shared" si="76"/>
        <v>0</v>
      </c>
      <c r="AX19" s="18">
        <f t="shared" si="76"/>
        <v>0</v>
      </c>
      <c r="AY19" s="18">
        <f t="shared" si="76"/>
        <v>0</v>
      </c>
      <c r="AZ19" s="18">
        <f t="shared" si="76"/>
        <v>0</v>
      </c>
      <c r="BA19" s="18">
        <f t="shared" si="76"/>
        <v>0</v>
      </c>
      <c r="BB19" s="18">
        <f t="shared" si="76"/>
        <v>0</v>
      </c>
      <c r="BC19" s="18">
        <f t="shared" si="76"/>
        <v>0</v>
      </c>
      <c r="BD19" s="18">
        <f t="shared" si="76"/>
        <v>0</v>
      </c>
      <c r="BE19" s="19">
        <f t="shared" si="69"/>
        <v>0</v>
      </c>
      <c r="BG19" s="18">
        <f t="shared" ref="BG19:BR19" si="77">BG5-BG12</f>
        <v>0</v>
      </c>
      <c r="BH19" s="18">
        <f t="shared" si="77"/>
        <v>0</v>
      </c>
      <c r="BI19" s="18">
        <f t="shared" si="77"/>
        <v>0</v>
      </c>
      <c r="BJ19" s="18">
        <f t="shared" si="77"/>
        <v>0</v>
      </c>
      <c r="BK19" s="18">
        <f t="shared" si="77"/>
        <v>0</v>
      </c>
      <c r="BL19" s="18">
        <f t="shared" si="77"/>
        <v>0</v>
      </c>
      <c r="BM19" s="18">
        <f t="shared" si="77"/>
        <v>0</v>
      </c>
      <c r="BN19" s="18">
        <f t="shared" si="77"/>
        <v>0</v>
      </c>
      <c r="BO19" s="18">
        <f t="shared" si="77"/>
        <v>0</v>
      </c>
      <c r="BP19" s="18">
        <f t="shared" si="77"/>
        <v>0</v>
      </c>
      <c r="BQ19" s="18">
        <f t="shared" si="77"/>
        <v>0</v>
      </c>
      <c r="BR19" s="18">
        <f t="shared" si="77"/>
        <v>0</v>
      </c>
      <c r="BS19" s="19">
        <f t="shared" si="71"/>
        <v>0</v>
      </c>
    </row>
    <row r="20" spans="1:71" x14ac:dyDescent="0.2">
      <c r="A20" s="17" t="s">
        <v>34</v>
      </c>
      <c r="C20" s="18">
        <f t="shared" ref="C20:N20" si="78">C6-C13</f>
        <v>0</v>
      </c>
      <c r="D20" s="18">
        <f t="shared" si="78"/>
        <v>0</v>
      </c>
      <c r="E20" s="18">
        <f t="shared" si="78"/>
        <v>0</v>
      </c>
      <c r="F20" s="18">
        <f t="shared" si="78"/>
        <v>0</v>
      </c>
      <c r="G20" s="18">
        <f t="shared" si="78"/>
        <v>0</v>
      </c>
      <c r="H20" s="18">
        <f t="shared" si="78"/>
        <v>0</v>
      </c>
      <c r="I20" s="18">
        <f t="shared" si="78"/>
        <v>0</v>
      </c>
      <c r="J20" s="18">
        <f t="shared" si="78"/>
        <v>0</v>
      </c>
      <c r="K20" s="18">
        <f t="shared" si="78"/>
        <v>0</v>
      </c>
      <c r="L20" s="18">
        <f t="shared" si="78"/>
        <v>1972.5029999999997</v>
      </c>
      <c r="M20" s="18">
        <f t="shared" si="78"/>
        <v>2219.0658749999998</v>
      </c>
      <c r="N20" s="18">
        <f t="shared" si="78"/>
        <v>2465.6287499999999</v>
      </c>
      <c r="O20" s="19">
        <f t="shared" si="62"/>
        <v>6657.1976249999989</v>
      </c>
      <c r="Q20" s="18">
        <f t="shared" ref="Q20:S20" si="79">Q6-Q13</f>
        <v>1972.5029999999997</v>
      </c>
      <c r="R20" s="18">
        <f t="shared" si="79"/>
        <v>2219.0658749999998</v>
      </c>
      <c r="S20" s="18">
        <f t="shared" si="79"/>
        <v>2465.6287499999999</v>
      </c>
      <c r="T20" s="18">
        <f t="shared" ref="T20:AB20" si="80">T6-T13</f>
        <v>2465.6287499999999</v>
      </c>
      <c r="U20" s="18">
        <f t="shared" si="80"/>
        <v>2465.6287499999999</v>
      </c>
      <c r="V20" s="18">
        <f t="shared" si="80"/>
        <v>2465.6287499999999</v>
      </c>
      <c r="W20" s="18">
        <f t="shared" si="80"/>
        <v>2712.1916249999999</v>
      </c>
      <c r="X20" s="18">
        <f t="shared" si="80"/>
        <v>2712.1916249999999</v>
      </c>
      <c r="Y20" s="18">
        <f t="shared" si="80"/>
        <v>2712.1916249999999</v>
      </c>
      <c r="Z20" s="18">
        <f t="shared" si="80"/>
        <v>2712.1916249999999</v>
      </c>
      <c r="AA20" s="18">
        <f t="shared" si="80"/>
        <v>2712.1916249999999</v>
      </c>
      <c r="AB20" s="18">
        <f t="shared" si="80"/>
        <v>2712.1916249999999</v>
      </c>
      <c r="AC20" s="19">
        <f t="shared" si="65"/>
        <v>30327.233624999997</v>
      </c>
      <c r="AE20" s="18">
        <f t="shared" ref="AE20:AP20" si="81">AE6-AE13</f>
        <v>3451.8802499999997</v>
      </c>
      <c r="AF20" s="18">
        <f t="shared" si="81"/>
        <v>3451.8802499999997</v>
      </c>
      <c r="AG20" s="18">
        <f t="shared" si="81"/>
        <v>3698.4431249999993</v>
      </c>
      <c r="AH20" s="18">
        <f t="shared" si="81"/>
        <v>3698.4431249999993</v>
      </c>
      <c r="AI20" s="18">
        <f t="shared" si="81"/>
        <v>3945.0059999999994</v>
      </c>
      <c r="AJ20" s="18">
        <f t="shared" si="81"/>
        <v>3945.0059999999994</v>
      </c>
      <c r="AK20" s="18">
        <f t="shared" si="81"/>
        <v>4438.1317499999996</v>
      </c>
      <c r="AL20" s="18">
        <f t="shared" si="81"/>
        <v>4438.1317499999996</v>
      </c>
      <c r="AM20" s="18">
        <f t="shared" si="81"/>
        <v>4438.1317499999996</v>
      </c>
      <c r="AN20" s="18">
        <f t="shared" si="81"/>
        <v>4438.1317499999996</v>
      </c>
      <c r="AO20" s="18">
        <f t="shared" si="81"/>
        <v>4931.2574999999997</v>
      </c>
      <c r="AP20" s="18">
        <f t="shared" si="81"/>
        <v>5424.3832499999999</v>
      </c>
      <c r="AQ20" s="19">
        <f t="shared" si="67"/>
        <v>50298.826499999996</v>
      </c>
      <c r="AS20" s="18">
        <f t="shared" ref="AS20:BD20" si="82">AS6-AS13</f>
        <v>4931.2574999999997</v>
      </c>
      <c r="AT20" s="18">
        <f t="shared" si="82"/>
        <v>4931.2574999999997</v>
      </c>
      <c r="AU20" s="18">
        <f t="shared" si="82"/>
        <v>4931.2574999999997</v>
      </c>
      <c r="AV20" s="18">
        <f t="shared" si="82"/>
        <v>5424.3832499999999</v>
      </c>
      <c r="AW20" s="18">
        <f t="shared" si="82"/>
        <v>5424.3832499999999</v>
      </c>
      <c r="AX20" s="18">
        <f t="shared" si="82"/>
        <v>5424.3832499999999</v>
      </c>
      <c r="AY20" s="18">
        <f t="shared" si="82"/>
        <v>5917.5089999999991</v>
      </c>
      <c r="AZ20" s="18">
        <f t="shared" si="82"/>
        <v>5917.5089999999991</v>
      </c>
      <c r="BA20" s="18">
        <f t="shared" si="82"/>
        <v>5917.5089999999991</v>
      </c>
      <c r="BB20" s="18">
        <f t="shared" si="82"/>
        <v>6410.6347499999983</v>
      </c>
      <c r="BC20" s="18">
        <f t="shared" si="82"/>
        <v>6410.6347499999983</v>
      </c>
      <c r="BD20" s="18">
        <f t="shared" si="82"/>
        <v>6410.6347499999983</v>
      </c>
      <c r="BE20" s="19">
        <f t="shared" si="69"/>
        <v>68051.353499999983</v>
      </c>
      <c r="BG20" s="18">
        <f t="shared" ref="BG20:BR20" si="83">BG6-BG13</f>
        <v>5917.5089999999991</v>
      </c>
      <c r="BH20" s="18">
        <f t="shared" si="83"/>
        <v>5917.5089999999991</v>
      </c>
      <c r="BI20" s="18">
        <f t="shared" si="83"/>
        <v>5917.5089999999991</v>
      </c>
      <c r="BJ20" s="18">
        <f t="shared" si="83"/>
        <v>6410.6347499999983</v>
      </c>
      <c r="BK20" s="18">
        <f t="shared" si="83"/>
        <v>6410.6347499999983</v>
      </c>
      <c r="BL20" s="18">
        <f t="shared" si="83"/>
        <v>6410.6347499999983</v>
      </c>
      <c r="BM20" s="18">
        <f t="shared" si="83"/>
        <v>6903.7604999999994</v>
      </c>
      <c r="BN20" s="18">
        <f t="shared" si="83"/>
        <v>6903.7604999999994</v>
      </c>
      <c r="BO20" s="18">
        <f t="shared" si="83"/>
        <v>6903.7604999999994</v>
      </c>
      <c r="BP20" s="18">
        <f t="shared" si="83"/>
        <v>6903.7604999999994</v>
      </c>
      <c r="BQ20" s="18">
        <f t="shared" si="83"/>
        <v>6903.7604999999994</v>
      </c>
      <c r="BR20" s="18">
        <f t="shared" si="83"/>
        <v>6903.7604999999994</v>
      </c>
      <c r="BS20" s="19">
        <f t="shared" si="71"/>
        <v>78406.994249999989</v>
      </c>
    </row>
    <row r="21" spans="1:71" x14ac:dyDescent="0.2">
      <c r="A21" s="17" t="s">
        <v>35</v>
      </c>
      <c r="C21" s="18">
        <f t="shared" ref="C21:N21" si="84">C7-C14</f>
        <v>0</v>
      </c>
      <c r="D21" s="18">
        <f t="shared" si="84"/>
        <v>0</v>
      </c>
      <c r="E21" s="18">
        <f t="shared" si="84"/>
        <v>0</v>
      </c>
      <c r="F21" s="18">
        <f t="shared" si="84"/>
        <v>0</v>
      </c>
      <c r="G21" s="18">
        <f t="shared" si="84"/>
        <v>0</v>
      </c>
      <c r="H21" s="18">
        <f t="shared" si="84"/>
        <v>0</v>
      </c>
      <c r="I21" s="18">
        <f t="shared" si="84"/>
        <v>0</v>
      </c>
      <c r="J21" s="18">
        <f t="shared" si="84"/>
        <v>0</v>
      </c>
      <c r="K21" s="18">
        <f t="shared" si="84"/>
        <v>0</v>
      </c>
      <c r="L21" s="18">
        <f t="shared" si="84"/>
        <v>2040</v>
      </c>
      <c r="M21" s="18">
        <f t="shared" si="84"/>
        <v>2294.9999999999995</v>
      </c>
      <c r="N21" s="18">
        <f t="shared" si="84"/>
        <v>2550</v>
      </c>
      <c r="O21" s="19">
        <f t="shared" si="62"/>
        <v>6885</v>
      </c>
      <c r="Q21" s="18">
        <f t="shared" ref="Q21:S21" si="85">Q7-Q14</f>
        <v>2040</v>
      </c>
      <c r="R21" s="18">
        <f t="shared" si="85"/>
        <v>2294.9999999999995</v>
      </c>
      <c r="S21" s="18">
        <f t="shared" si="85"/>
        <v>2550</v>
      </c>
      <c r="T21" s="18">
        <f t="shared" ref="T21:AB21" si="86">T7-T14</f>
        <v>2550</v>
      </c>
      <c r="U21" s="18">
        <f t="shared" si="86"/>
        <v>2550</v>
      </c>
      <c r="V21" s="18">
        <f t="shared" si="86"/>
        <v>2550</v>
      </c>
      <c r="W21" s="18">
        <f t="shared" si="86"/>
        <v>2805</v>
      </c>
      <c r="X21" s="18">
        <f t="shared" si="86"/>
        <v>2805</v>
      </c>
      <c r="Y21" s="18">
        <f t="shared" si="86"/>
        <v>2805</v>
      </c>
      <c r="Z21" s="18">
        <f t="shared" si="86"/>
        <v>2805</v>
      </c>
      <c r="AA21" s="18">
        <f t="shared" si="86"/>
        <v>2805</v>
      </c>
      <c r="AB21" s="18">
        <f t="shared" si="86"/>
        <v>2805</v>
      </c>
      <c r="AC21" s="19">
        <f t="shared" si="65"/>
        <v>31365</v>
      </c>
      <c r="AE21" s="18">
        <f t="shared" ref="AE21:AP21" si="87">AE7-AE14</f>
        <v>3570</v>
      </c>
      <c r="AF21" s="18">
        <f t="shared" si="87"/>
        <v>3570</v>
      </c>
      <c r="AG21" s="18">
        <f t="shared" si="87"/>
        <v>3825</v>
      </c>
      <c r="AH21" s="18">
        <f t="shared" si="87"/>
        <v>3825</v>
      </c>
      <c r="AI21" s="18">
        <f t="shared" si="87"/>
        <v>4080</v>
      </c>
      <c r="AJ21" s="18">
        <f t="shared" si="87"/>
        <v>4080</v>
      </c>
      <c r="AK21" s="18">
        <f t="shared" si="87"/>
        <v>4589.9999999999991</v>
      </c>
      <c r="AL21" s="18">
        <f t="shared" si="87"/>
        <v>4589.9999999999991</v>
      </c>
      <c r="AM21" s="18">
        <f t="shared" si="87"/>
        <v>4589.9999999999991</v>
      </c>
      <c r="AN21" s="18">
        <f t="shared" si="87"/>
        <v>4589.9999999999991</v>
      </c>
      <c r="AO21" s="18">
        <f t="shared" si="87"/>
        <v>5100</v>
      </c>
      <c r="AP21" s="18">
        <f t="shared" si="87"/>
        <v>5610</v>
      </c>
      <c r="AQ21" s="19">
        <f t="shared" si="67"/>
        <v>52020</v>
      </c>
      <c r="AS21" s="18">
        <f t="shared" ref="AS21:BD21" si="88">AS7-AS14</f>
        <v>5100</v>
      </c>
      <c r="AT21" s="18">
        <f t="shared" si="88"/>
        <v>5100</v>
      </c>
      <c r="AU21" s="18">
        <f t="shared" si="88"/>
        <v>5100</v>
      </c>
      <c r="AV21" s="18">
        <f t="shared" si="88"/>
        <v>5610</v>
      </c>
      <c r="AW21" s="18">
        <f t="shared" si="88"/>
        <v>5610</v>
      </c>
      <c r="AX21" s="18">
        <f t="shared" si="88"/>
        <v>5610</v>
      </c>
      <c r="AY21" s="18">
        <f t="shared" si="88"/>
        <v>6120</v>
      </c>
      <c r="AZ21" s="18">
        <f t="shared" si="88"/>
        <v>6120</v>
      </c>
      <c r="BA21" s="18">
        <f t="shared" si="88"/>
        <v>6120</v>
      </c>
      <c r="BB21" s="18">
        <f t="shared" si="88"/>
        <v>6630</v>
      </c>
      <c r="BC21" s="18">
        <f t="shared" si="88"/>
        <v>6630</v>
      </c>
      <c r="BD21" s="18">
        <f t="shared" si="88"/>
        <v>6630</v>
      </c>
      <c r="BE21" s="19">
        <f t="shared" si="69"/>
        <v>70380</v>
      </c>
      <c r="BG21" s="18">
        <f t="shared" ref="BG21:BR21" si="89">BG7-BG14</f>
        <v>6120</v>
      </c>
      <c r="BH21" s="18">
        <f t="shared" si="89"/>
        <v>6120</v>
      </c>
      <c r="BI21" s="18">
        <f t="shared" si="89"/>
        <v>6120</v>
      </c>
      <c r="BJ21" s="18">
        <f t="shared" si="89"/>
        <v>6630</v>
      </c>
      <c r="BK21" s="18">
        <f t="shared" si="89"/>
        <v>6630</v>
      </c>
      <c r="BL21" s="18">
        <f t="shared" si="89"/>
        <v>6630</v>
      </c>
      <c r="BM21" s="18">
        <f t="shared" si="89"/>
        <v>7140</v>
      </c>
      <c r="BN21" s="18">
        <f t="shared" si="89"/>
        <v>7140</v>
      </c>
      <c r="BO21" s="18">
        <f t="shared" si="89"/>
        <v>7140</v>
      </c>
      <c r="BP21" s="18">
        <f t="shared" si="89"/>
        <v>7140</v>
      </c>
      <c r="BQ21" s="18">
        <f t="shared" si="89"/>
        <v>7140</v>
      </c>
      <c r="BR21" s="18">
        <f t="shared" si="89"/>
        <v>7140</v>
      </c>
      <c r="BS21" s="19">
        <f t="shared" si="71"/>
        <v>81090</v>
      </c>
    </row>
    <row r="22" spans="1:71" x14ac:dyDescent="0.2">
      <c r="A22" s="21" t="s">
        <v>36</v>
      </c>
      <c r="C22" s="19">
        <f>SUM(C18:C21)</f>
        <v>0</v>
      </c>
      <c r="D22" s="19">
        <f t="shared" ref="D22:N22" si="90">SUM(D18:D21)</f>
        <v>0</v>
      </c>
      <c r="E22" s="19">
        <f t="shared" si="90"/>
        <v>0</v>
      </c>
      <c r="F22" s="19">
        <f t="shared" si="90"/>
        <v>0</v>
      </c>
      <c r="G22" s="19">
        <f t="shared" si="90"/>
        <v>0</v>
      </c>
      <c r="H22" s="19">
        <f t="shared" si="90"/>
        <v>0</v>
      </c>
      <c r="I22" s="19">
        <f t="shared" si="90"/>
        <v>0</v>
      </c>
      <c r="J22" s="19">
        <f t="shared" si="90"/>
        <v>0</v>
      </c>
      <c r="K22" s="19">
        <f t="shared" si="90"/>
        <v>0</v>
      </c>
      <c r="L22" s="19">
        <f t="shared" si="90"/>
        <v>135952.50299999988</v>
      </c>
      <c r="M22" s="19">
        <f t="shared" si="90"/>
        <v>152946.56587499977</v>
      </c>
      <c r="N22" s="19">
        <f t="shared" si="90"/>
        <v>169940.62874999977</v>
      </c>
      <c r="O22" s="19">
        <f t="shared" si="62"/>
        <v>458839.69762499945</v>
      </c>
      <c r="Q22" s="19">
        <f t="shared" ref="Q22:S22" si="91">SUM(Q18:Q21)</f>
        <v>135952.50299999988</v>
      </c>
      <c r="R22" s="19">
        <f t="shared" si="91"/>
        <v>152946.56587499977</v>
      </c>
      <c r="S22" s="19">
        <f t="shared" si="91"/>
        <v>169940.62874999977</v>
      </c>
      <c r="T22" s="19">
        <f>SUM(T18:T21)</f>
        <v>169940.62874999977</v>
      </c>
      <c r="U22" s="19">
        <f t="shared" ref="U22:AB22" si="92">SUM(U18:U21)</f>
        <v>169940.62874999977</v>
      </c>
      <c r="V22" s="19">
        <f t="shared" si="92"/>
        <v>169940.62874999977</v>
      </c>
      <c r="W22" s="19">
        <f t="shared" si="92"/>
        <v>186934.69162499977</v>
      </c>
      <c r="X22" s="19">
        <f t="shared" si="92"/>
        <v>186934.69162499977</v>
      </c>
      <c r="Y22" s="19">
        <f t="shared" si="92"/>
        <v>186934.69162499977</v>
      </c>
      <c r="Z22" s="19">
        <f t="shared" si="92"/>
        <v>186934.69162499977</v>
      </c>
      <c r="AA22" s="19">
        <f t="shared" si="92"/>
        <v>186934.69162499977</v>
      </c>
      <c r="AB22" s="19">
        <f t="shared" si="92"/>
        <v>186934.69162499977</v>
      </c>
      <c r="AC22" s="19">
        <f t="shared" si="65"/>
        <v>2090269.7336249973</v>
      </c>
      <c r="AE22" s="19">
        <f>SUM(AE18:AE21)</f>
        <v>237916.88024999975</v>
      </c>
      <c r="AF22" s="19">
        <f t="shared" ref="AF22:AP22" si="93">SUM(AF18:AF21)</f>
        <v>237916.88024999975</v>
      </c>
      <c r="AG22" s="19">
        <f t="shared" si="93"/>
        <v>254910.94312499976</v>
      </c>
      <c r="AH22" s="19">
        <f t="shared" si="93"/>
        <v>254910.94312499976</v>
      </c>
      <c r="AI22" s="19">
        <f t="shared" si="93"/>
        <v>271905.00599999976</v>
      </c>
      <c r="AJ22" s="19">
        <f t="shared" si="93"/>
        <v>271905.00599999976</v>
      </c>
      <c r="AK22" s="19">
        <f t="shared" si="93"/>
        <v>305893.13174999953</v>
      </c>
      <c r="AL22" s="19">
        <f t="shared" si="93"/>
        <v>305893.13174999953</v>
      </c>
      <c r="AM22" s="19">
        <f t="shared" si="93"/>
        <v>305893.13174999953</v>
      </c>
      <c r="AN22" s="19">
        <f t="shared" si="93"/>
        <v>305893.13174999953</v>
      </c>
      <c r="AO22" s="19">
        <f t="shared" si="93"/>
        <v>339881.25749999954</v>
      </c>
      <c r="AP22" s="19">
        <f t="shared" si="93"/>
        <v>373869.38324999955</v>
      </c>
      <c r="AQ22" s="19">
        <f t="shared" si="67"/>
        <v>3466788.8264999958</v>
      </c>
      <c r="AS22" s="19">
        <f>SUM(AS18:AS21)</f>
        <v>339881.25749999954</v>
      </c>
      <c r="AT22" s="19">
        <f t="shared" ref="AT22:BD22" si="94">SUM(AT18:AT21)</f>
        <v>339881.25749999954</v>
      </c>
      <c r="AU22" s="19">
        <f t="shared" si="94"/>
        <v>339881.25749999954</v>
      </c>
      <c r="AV22" s="19">
        <f t="shared" si="94"/>
        <v>373869.38324999955</v>
      </c>
      <c r="AW22" s="19">
        <f t="shared" si="94"/>
        <v>373869.38324999955</v>
      </c>
      <c r="AX22" s="19">
        <f t="shared" si="94"/>
        <v>373869.38324999955</v>
      </c>
      <c r="AY22" s="19">
        <f t="shared" si="94"/>
        <v>407857.50899999955</v>
      </c>
      <c r="AZ22" s="19">
        <f t="shared" si="94"/>
        <v>407857.50899999955</v>
      </c>
      <c r="BA22" s="19">
        <f t="shared" si="94"/>
        <v>407857.50899999955</v>
      </c>
      <c r="BB22" s="19">
        <f t="shared" si="94"/>
        <v>441845.63474999956</v>
      </c>
      <c r="BC22" s="19">
        <f t="shared" si="94"/>
        <v>441845.63474999956</v>
      </c>
      <c r="BD22" s="19">
        <f t="shared" si="94"/>
        <v>441845.63474999956</v>
      </c>
      <c r="BE22" s="19">
        <f t="shared" si="69"/>
        <v>4690361.3534999946</v>
      </c>
      <c r="BG22" s="19">
        <f>SUM(BG18:BG21)</f>
        <v>407857.50899999955</v>
      </c>
      <c r="BH22" s="19">
        <f t="shared" ref="BH22:BR22" si="95">SUM(BH18:BH21)</f>
        <v>407857.50899999955</v>
      </c>
      <c r="BI22" s="19">
        <f t="shared" si="95"/>
        <v>407857.50899999955</v>
      </c>
      <c r="BJ22" s="19">
        <f t="shared" si="95"/>
        <v>441845.63474999956</v>
      </c>
      <c r="BK22" s="19">
        <f t="shared" si="95"/>
        <v>441845.63474999956</v>
      </c>
      <c r="BL22" s="19">
        <f t="shared" si="95"/>
        <v>441845.63474999956</v>
      </c>
      <c r="BM22" s="19">
        <f t="shared" si="95"/>
        <v>475833.76049999951</v>
      </c>
      <c r="BN22" s="19">
        <f t="shared" si="95"/>
        <v>475833.76049999951</v>
      </c>
      <c r="BO22" s="19">
        <f t="shared" si="95"/>
        <v>475833.76049999951</v>
      </c>
      <c r="BP22" s="19">
        <f t="shared" si="95"/>
        <v>475833.76049999951</v>
      </c>
      <c r="BQ22" s="19">
        <f t="shared" si="95"/>
        <v>475833.76049999951</v>
      </c>
      <c r="BR22" s="19">
        <f t="shared" si="95"/>
        <v>475833.76049999951</v>
      </c>
      <c r="BS22" s="19">
        <f t="shared" si="71"/>
        <v>5404111.9942499949</v>
      </c>
    </row>
    <row r="23" spans="1:71" x14ac:dyDescent="0.2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2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22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22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22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22"/>
    </row>
    <row r="24" spans="1:71" x14ac:dyDescent="0.2">
      <c r="A24" s="21" t="s">
        <v>23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</row>
    <row r="25" spans="1:71" x14ac:dyDescent="0.2">
      <c r="A25" s="17" t="s">
        <v>24</v>
      </c>
      <c r="C25" s="18"/>
      <c r="D25" s="18"/>
      <c r="E25" s="18"/>
      <c r="F25" s="18"/>
      <c r="G25" s="18"/>
      <c r="H25" s="18"/>
      <c r="I25" s="18"/>
      <c r="J25" s="18"/>
      <c r="K25" s="18"/>
      <c r="L25" s="18">
        <f>5000</f>
        <v>5000</v>
      </c>
      <c r="M25" s="18">
        <f>5000</f>
        <v>5000</v>
      </c>
      <c r="N25" s="18">
        <f>5000</f>
        <v>5000</v>
      </c>
      <c r="O25" s="19">
        <f t="shared" ref="O25:O31" si="96">SUM(C25:N25)</f>
        <v>15000</v>
      </c>
      <c r="Q25" s="18">
        <f>5000</f>
        <v>5000</v>
      </c>
      <c r="R25" s="18">
        <f>5000</f>
        <v>5000</v>
      </c>
      <c r="S25" s="18">
        <f>5000</f>
        <v>5000</v>
      </c>
      <c r="T25" s="18">
        <f>5000</f>
        <v>5000</v>
      </c>
      <c r="U25" s="18">
        <f>5000</f>
        <v>5000</v>
      </c>
      <c r="V25" s="18">
        <f>5000</f>
        <v>5000</v>
      </c>
      <c r="W25" s="18">
        <f>5000</f>
        <v>5000</v>
      </c>
      <c r="X25" s="18">
        <f>5000</f>
        <v>5000</v>
      </c>
      <c r="Y25" s="18">
        <f>5000</f>
        <v>5000</v>
      </c>
      <c r="Z25" s="18">
        <f>5000</f>
        <v>5000</v>
      </c>
      <c r="AA25" s="18">
        <f>5000</f>
        <v>5000</v>
      </c>
      <c r="AB25" s="18">
        <f>5000</f>
        <v>5000</v>
      </c>
      <c r="AC25" s="19">
        <f t="shared" ref="AC25:AC32" si="97">SUM(Q25:AB25)</f>
        <v>60000</v>
      </c>
      <c r="AE25" s="18">
        <f t="shared" ref="AE25:AP25" si="98">5000+10000</f>
        <v>15000</v>
      </c>
      <c r="AF25" s="18">
        <f t="shared" si="98"/>
        <v>15000</v>
      </c>
      <c r="AG25" s="18">
        <f t="shared" si="98"/>
        <v>15000</v>
      </c>
      <c r="AH25" s="18">
        <f t="shared" si="98"/>
        <v>15000</v>
      </c>
      <c r="AI25" s="18">
        <f t="shared" si="98"/>
        <v>15000</v>
      </c>
      <c r="AJ25" s="18">
        <f t="shared" si="98"/>
        <v>15000</v>
      </c>
      <c r="AK25" s="18">
        <f t="shared" si="98"/>
        <v>15000</v>
      </c>
      <c r="AL25" s="18">
        <f t="shared" si="98"/>
        <v>15000</v>
      </c>
      <c r="AM25" s="18">
        <f t="shared" si="98"/>
        <v>15000</v>
      </c>
      <c r="AN25" s="18">
        <f t="shared" si="98"/>
        <v>15000</v>
      </c>
      <c r="AO25" s="18">
        <f t="shared" si="98"/>
        <v>15000</v>
      </c>
      <c r="AP25" s="18">
        <f t="shared" si="98"/>
        <v>15000</v>
      </c>
      <c r="AQ25" s="19">
        <f t="shared" ref="AQ25:AQ32" si="99">SUM(AE25:AP25)</f>
        <v>180000</v>
      </c>
      <c r="AS25" s="18">
        <f t="shared" ref="AS25:BD25" si="100">5000+10000</f>
        <v>15000</v>
      </c>
      <c r="AT25" s="18">
        <f t="shared" si="100"/>
        <v>15000</v>
      </c>
      <c r="AU25" s="18">
        <f t="shared" si="100"/>
        <v>15000</v>
      </c>
      <c r="AV25" s="18">
        <f t="shared" si="100"/>
        <v>15000</v>
      </c>
      <c r="AW25" s="18">
        <f t="shared" si="100"/>
        <v>15000</v>
      </c>
      <c r="AX25" s="18">
        <f t="shared" si="100"/>
        <v>15000</v>
      </c>
      <c r="AY25" s="18">
        <f t="shared" si="100"/>
        <v>15000</v>
      </c>
      <c r="AZ25" s="18">
        <f t="shared" si="100"/>
        <v>15000</v>
      </c>
      <c r="BA25" s="18">
        <f t="shared" si="100"/>
        <v>15000</v>
      </c>
      <c r="BB25" s="18">
        <f t="shared" si="100"/>
        <v>15000</v>
      </c>
      <c r="BC25" s="18">
        <f t="shared" si="100"/>
        <v>15000</v>
      </c>
      <c r="BD25" s="18">
        <f t="shared" si="100"/>
        <v>15000</v>
      </c>
      <c r="BE25" s="19">
        <f t="shared" ref="BE25:BE32" si="101">SUM(AS25:BD25)</f>
        <v>180000</v>
      </c>
      <c r="BG25" s="18">
        <f t="shared" ref="BG25:BR25" si="102">5000+10000</f>
        <v>15000</v>
      </c>
      <c r="BH25" s="18">
        <f t="shared" si="102"/>
        <v>15000</v>
      </c>
      <c r="BI25" s="18">
        <f t="shared" si="102"/>
        <v>15000</v>
      </c>
      <c r="BJ25" s="18">
        <f t="shared" si="102"/>
        <v>15000</v>
      </c>
      <c r="BK25" s="18">
        <f t="shared" si="102"/>
        <v>15000</v>
      </c>
      <c r="BL25" s="18">
        <f t="shared" si="102"/>
        <v>15000</v>
      </c>
      <c r="BM25" s="18">
        <f t="shared" si="102"/>
        <v>15000</v>
      </c>
      <c r="BN25" s="18">
        <f t="shared" si="102"/>
        <v>15000</v>
      </c>
      <c r="BO25" s="18">
        <f t="shared" si="102"/>
        <v>15000</v>
      </c>
      <c r="BP25" s="18">
        <f t="shared" si="102"/>
        <v>15000</v>
      </c>
      <c r="BQ25" s="18">
        <f t="shared" si="102"/>
        <v>15000</v>
      </c>
      <c r="BR25" s="18">
        <f t="shared" si="102"/>
        <v>15000</v>
      </c>
      <c r="BS25" s="19">
        <f t="shared" ref="BS25:BS32" si="103">SUM(BG25:BR25)</f>
        <v>180000</v>
      </c>
    </row>
    <row r="26" spans="1:71" x14ac:dyDescent="0.2">
      <c r="A26" s="17" t="s">
        <v>30</v>
      </c>
      <c r="C26" s="18"/>
      <c r="D26" s="18"/>
      <c r="E26" s="18"/>
      <c r="F26" s="18"/>
      <c r="G26" s="18"/>
      <c r="H26" s="18"/>
      <c r="I26" s="18"/>
      <c r="J26" s="18"/>
      <c r="K26" s="18"/>
      <c r="L26" s="18">
        <v>1000</v>
      </c>
      <c r="M26" s="18">
        <v>1000</v>
      </c>
      <c r="N26" s="18">
        <v>1000</v>
      </c>
      <c r="O26" s="19">
        <f t="shared" si="96"/>
        <v>3000</v>
      </c>
      <c r="Q26" s="18">
        <v>1000</v>
      </c>
      <c r="R26" s="18">
        <v>1000</v>
      </c>
      <c r="S26" s="18">
        <v>1000</v>
      </c>
      <c r="T26" s="18">
        <v>1000</v>
      </c>
      <c r="U26" s="18">
        <v>1000</v>
      </c>
      <c r="V26" s="18">
        <v>1000</v>
      </c>
      <c r="W26" s="18">
        <v>1000</v>
      </c>
      <c r="X26" s="18">
        <v>1000</v>
      </c>
      <c r="Y26" s="18">
        <v>1000</v>
      </c>
      <c r="Z26" s="18">
        <v>1000</v>
      </c>
      <c r="AA26" s="18">
        <v>1000</v>
      </c>
      <c r="AB26" s="18">
        <v>1000</v>
      </c>
      <c r="AC26" s="19">
        <f t="shared" si="97"/>
        <v>12000</v>
      </c>
      <c r="AE26" s="18">
        <v>1500</v>
      </c>
      <c r="AF26" s="18">
        <v>1500</v>
      </c>
      <c r="AG26" s="18">
        <v>1500</v>
      </c>
      <c r="AH26" s="18">
        <v>1500</v>
      </c>
      <c r="AI26" s="18">
        <v>1500</v>
      </c>
      <c r="AJ26" s="18">
        <v>1500</v>
      </c>
      <c r="AK26" s="18">
        <v>1500</v>
      </c>
      <c r="AL26" s="18">
        <v>1500</v>
      </c>
      <c r="AM26" s="18">
        <v>1500</v>
      </c>
      <c r="AN26" s="18">
        <v>1500</v>
      </c>
      <c r="AO26" s="18">
        <v>1500</v>
      </c>
      <c r="AP26" s="18">
        <v>1500</v>
      </c>
      <c r="AQ26" s="19">
        <f t="shared" si="99"/>
        <v>18000</v>
      </c>
      <c r="AS26" s="18">
        <v>1500</v>
      </c>
      <c r="AT26" s="18">
        <v>1500</v>
      </c>
      <c r="AU26" s="18">
        <v>1500</v>
      </c>
      <c r="AV26" s="18">
        <v>1500</v>
      </c>
      <c r="AW26" s="18">
        <v>1500</v>
      </c>
      <c r="AX26" s="18">
        <v>1500</v>
      </c>
      <c r="AY26" s="18">
        <v>1500</v>
      </c>
      <c r="AZ26" s="18">
        <v>1500</v>
      </c>
      <c r="BA26" s="18">
        <v>1500</v>
      </c>
      <c r="BB26" s="18">
        <v>1500</v>
      </c>
      <c r="BC26" s="18">
        <v>1500</v>
      </c>
      <c r="BD26" s="18">
        <v>1500</v>
      </c>
      <c r="BE26" s="19">
        <f t="shared" si="101"/>
        <v>18000</v>
      </c>
      <c r="BG26" s="18">
        <v>1500</v>
      </c>
      <c r="BH26" s="18">
        <v>1500</v>
      </c>
      <c r="BI26" s="18">
        <v>1500</v>
      </c>
      <c r="BJ26" s="18">
        <v>1500</v>
      </c>
      <c r="BK26" s="18">
        <v>1500</v>
      </c>
      <c r="BL26" s="18">
        <v>1500</v>
      </c>
      <c r="BM26" s="18">
        <v>1500</v>
      </c>
      <c r="BN26" s="18">
        <v>1500</v>
      </c>
      <c r="BO26" s="18">
        <v>1500</v>
      </c>
      <c r="BP26" s="18">
        <v>1500</v>
      </c>
      <c r="BQ26" s="18">
        <v>1500</v>
      </c>
      <c r="BR26" s="18">
        <v>1500</v>
      </c>
      <c r="BS26" s="19">
        <f t="shared" si="103"/>
        <v>18000</v>
      </c>
    </row>
    <row r="27" spans="1:71" x14ac:dyDescent="0.2">
      <c r="A27" s="17" t="s">
        <v>48</v>
      </c>
      <c r="C27" s="18"/>
      <c r="D27" s="18"/>
      <c r="E27" s="18"/>
      <c r="F27" s="18"/>
      <c r="G27" s="18"/>
      <c r="H27" s="18"/>
      <c r="I27" s="18"/>
      <c r="J27" s="18"/>
      <c r="K27" s="18"/>
      <c r="L27" s="18">
        <f>(10000+6500)*1.3</f>
        <v>21450</v>
      </c>
      <c r="M27" s="18">
        <f t="shared" ref="M27:N27" si="104">(10000+6500)*1.3</f>
        <v>21450</v>
      </c>
      <c r="N27" s="18">
        <f t="shared" si="104"/>
        <v>21450</v>
      </c>
      <c r="O27" s="19">
        <f t="shared" si="96"/>
        <v>64350</v>
      </c>
      <c r="Q27" s="18">
        <f>(10000+6500)*1.3</f>
        <v>21450</v>
      </c>
      <c r="R27" s="18">
        <f t="shared" ref="R27:S27" si="105">(10000+6500)*1.3</f>
        <v>21450</v>
      </c>
      <c r="S27" s="18">
        <f t="shared" si="105"/>
        <v>21450</v>
      </c>
      <c r="T27" s="18">
        <f>(10000+6500)*1.3</f>
        <v>21450</v>
      </c>
      <c r="U27" s="18">
        <f t="shared" ref="U27:AB27" si="106">(10000+6500)*1.3</f>
        <v>21450</v>
      </c>
      <c r="V27" s="18">
        <f t="shared" si="106"/>
        <v>21450</v>
      </c>
      <c r="W27" s="18">
        <f t="shared" si="106"/>
        <v>21450</v>
      </c>
      <c r="X27" s="18">
        <f t="shared" si="106"/>
        <v>21450</v>
      </c>
      <c r="Y27" s="18">
        <f t="shared" si="106"/>
        <v>21450</v>
      </c>
      <c r="Z27" s="18">
        <f t="shared" si="106"/>
        <v>21450</v>
      </c>
      <c r="AA27" s="18">
        <f t="shared" si="106"/>
        <v>21450</v>
      </c>
      <c r="AB27" s="18">
        <f t="shared" si="106"/>
        <v>21450</v>
      </c>
      <c r="AC27" s="19">
        <f t="shared" si="97"/>
        <v>257400</v>
      </c>
      <c r="AE27" s="18">
        <f>(10000+6500)*1.3</f>
        <v>21450</v>
      </c>
      <c r="AF27" s="18">
        <f t="shared" ref="AF27:AP27" si="107">(10000+6500)*1.3</f>
        <v>21450</v>
      </c>
      <c r="AG27" s="18">
        <f t="shared" si="107"/>
        <v>21450</v>
      </c>
      <c r="AH27" s="18">
        <f t="shared" si="107"/>
        <v>21450</v>
      </c>
      <c r="AI27" s="18">
        <f t="shared" si="107"/>
        <v>21450</v>
      </c>
      <c r="AJ27" s="18">
        <f t="shared" si="107"/>
        <v>21450</v>
      </c>
      <c r="AK27" s="18">
        <f t="shared" si="107"/>
        <v>21450</v>
      </c>
      <c r="AL27" s="18">
        <f t="shared" si="107"/>
        <v>21450</v>
      </c>
      <c r="AM27" s="18">
        <f t="shared" si="107"/>
        <v>21450</v>
      </c>
      <c r="AN27" s="18">
        <f t="shared" si="107"/>
        <v>21450</v>
      </c>
      <c r="AO27" s="18">
        <f t="shared" si="107"/>
        <v>21450</v>
      </c>
      <c r="AP27" s="18">
        <f t="shared" si="107"/>
        <v>21450</v>
      </c>
      <c r="AQ27" s="19">
        <f t="shared" si="99"/>
        <v>257400</v>
      </c>
      <c r="AS27" s="18">
        <f>(10000+6500)*1.3</f>
        <v>21450</v>
      </c>
      <c r="AT27" s="18">
        <f t="shared" ref="AT27:BD27" si="108">(10000+6500)*1.3</f>
        <v>21450</v>
      </c>
      <c r="AU27" s="18">
        <f t="shared" si="108"/>
        <v>21450</v>
      </c>
      <c r="AV27" s="18">
        <f t="shared" si="108"/>
        <v>21450</v>
      </c>
      <c r="AW27" s="18">
        <f t="shared" si="108"/>
        <v>21450</v>
      </c>
      <c r="AX27" s="18">
        <f t="shared" si="108"/>
        <v>21450</v>
      </c>
      <c r="AY27" s="18">
        <f t="shared" si="108"/>
        <v>21450</v>
      </c>
      <c r="AZ27" s="18">
        <f t="shared" si="108"/>
        <v>21450</v>
      </c>
      <c r="BA27" s="18">
        <f t="shared" si="108"/>
        <v>21450</v>
      </c>
      <c r="BB27" s="18">
        <f t="shared" si="108"/>
        <v>21450</v>
      </c>
      <c r="BC27" s="18">
        <f t="shared" si="108"/>
        <v>21450</v>
      </c>
      <c r="BD27" s="18">
        <f t="shared" si="108"/>
        <v>21450</v>
      </c>
      <c r="BE27" s="19">
        <f t="shared" si="101"/>
        <v>257400</v>
      </c>
      <c r="BG27" s="18">
        <f>(10000+6500)*1.3</f>
        <v>21450</v>
      </c>
      <c r="BH27" s="18">
        <f t="shared" ref="BH27:BR27" si="109">(10000+6500)*1.3</f>
        <v>21450</v>
      </c>
      <c r="BI27" s="18">
        <f t="shared" si="109"/>
        <v>21450</v>
      </c>
      <c r="BJ27" s="18">
        <f t="shared" si="109"/>
        <v>21450</v>
      </c>
      <c r="BK27" s="18">
        <f t="shared" si="109"/>
        <v>21450</v>
      </c>
      <c r="BL27" s="18">
        <f t="shared" si="109"/>
        <v>21450</v>
      </c>
      <c r="BM27" s="18">
        <f t="shared" si="109"/>
        <v>21450</v>
      </c>
      <c r="BN27" s="18">
        <f t="shared" si="109"/>
        <v>21450</v>
      </c>
      <c r="BO27" s="18">
        <f t="shared" si="109"/>
        <v>21450</v>
      </c>
      <c r="BP27" s="18">
        <f t="shared" si="109"/>
        <v>21450</v>
      </c>
      <c r="BQ27" s="18">
        <f t="shared" si="109"/>
        <v>21450</v>
      </c>
      <c r="BR27" s="18">
        <f t="shared" si="109"/>
        <v>21450</v>
      </c>
      <c r="BS27" s="19">
        <f t="shared" si="103"/>
        <v>257400</v>
      </c>
    </row>
    <row r="28" spans="1:71" x14ac:dyDescent="0.2">
      <c r="A28" s="17" t="s">
        <v>25</v>
      </c>
      <c r="C28" s="18"/>
      <c r="D28" s="18"/>
      <c r="E28" s="18"/>
      <c r="F28" s="18"/>
      <c r="G28" s="18"/>
      <c r="H28" s="18"/>
      <c r="I28" s="18"/>
      <c r="J28" s="18"/>
      <c r="K28" s="18"/>
      <c r="L28" s="18">
        <v>250</v>
      </c>
      <c r="M28" s="18">
        <v>250</v>
      </c>
      <c r="N28" s="18">
        <v>250</v>
      </c>
      <c r="O28" s="19">
        <f t="shared" si="96"/>
        <v>750</v>
      </c>
      <c r="Q28" s="18">
        <v>250</v>
      </c>
      <c r="R28" s="18">
        <v>250</v>
      </c>
      <c r="S28" s="18">
        <v>250</v>
      </c>
      <c r="T28" s="18">
        <v>250</v>
      </c>
      <c r="U28" s="18">
        <v>250</v>
      </c>
      <c r="V28" s="18">
        <v>250</v>
      </c>
      <c r="W28" s="18">
        <v>250</v>
      </c>
      <c r="X28" s="18">
        <v>250</v>
      </c>
      <c r="Y28" s="18">
        <v>250</v>
      </c>
      <c r="Z28" s="18">
        <v>250</v>
      </c>
      <c r="AA28" s="18">
        <v>250</v>
      </c>
      <c r="AB28" s="18">
        <v>250</v>
      </c>
      <c r="AC28" s="19">
        <f t="shared" si="97"/>
        <v>3000</v>
      </c>
      <c r="AE28" s="18">
        <v>250</v>
      </c>
      <c r="AF28" s="18">
        <v>250</v>
      </c>
      <c r="AG28" s="18">
        <v>250</v>
      </c>
      <c r="AH28" s="18">
        <v>250</v>
      </c>
      <c r="AI28" s="18">
        <v>250</v>
      </c>
      <c r="AJ28" s="18">
        <v>250</v>
      </c>
      <c r="AK28" s="18">
        <v>250</v>
      </c>
      <c r="AL28" s="18">
        <v>250</v>
      </c>
      <c r="AM28" s="18">
        <v>250</v>
      </c>
      <c r="AN28" s="18">
        <v>250</v>
      </c>
      <c r="AO28" s="18">
        <v>250</v>
      </c>
      <c r="AP28" s="18">
        <v>250</v>
      </c>
      <c r="AQ28" s="19">
        <f t="shared" si="99"/>
        <v>3000</v>
      </c>
      <c r="AS28" s="18">
        <v>250</v>
      </c>
      <c r="AT28" s="18">
        <v>250</v>
      </c>
      <c r="AU28" s="18">
        <v>250</v>
      </c>
      <c r="AV28" s="18">
        <v>250</v>
      </c>
      <c r="AW28" s="18">
        <v>250</v>
      </c>
      <c r="AX28" s="18">
        <v>250</v>
      </c>
      <c r="AY28" s="18">
        <v>250</v>
      </c>
      <c r="AZ28" s="18">
        <v>250</v>
      </c>
      <c r="BA28" s="18">
        <v>250</v>
      </c>
      <c r="BB28" s="18">
        <v>250</v>
      </c>
      <c r="BC28" s="18">
        <v>250</v>
      </c>
      <c r="BD28" s="18">
        <v>250</v>
      </c>
      <c r="BE28" s="19">
        <f t="shared" si="101"/>
        <v>3000</v>
      </c>
      <c r="BG28" s="18">
        <v>250</v>
      </c>
      <c r="BH28" s="18">
        <v>250</v>
      </c>
      <c r="BI28" s="18">
        <v>250</v>
      </c>
      <c r="BJ28" s="18">
        <v>250</v>
      </c>
      <c r="BK28" s="18">
        <v>250</v>
      </c>
      <c r="BL28" s="18">
        <v>250</v>
      </c>
      <c r="BM28" s="18">
        <v>250</v>
      </c>
      <c r="BN28" s="18">
        <v>250</v>
      </c>
      <c r="BO28" s="18">
        <v>250</v>
      </c>
      <c r="BP28" s="18">
        <v>250</v>
      </c>
      <c r="BQ28" s="18">
        <v>250</v>
      </c>
      <c r="BR28" s="18">
        <v>250</v>
      </c>
      <c r="BS28" s="19">
        <f t="shared" si="103"/>
        <v>3000</v>
      </c>
    </row>
    <row r="29" spans="1:71" x14ac:dyDescent="0.2">
      <c r="A29" s="17" t="s">
        <v>28</v>
      </c>
      <c r="C29" s="18"/>
      <c r="D29" s="18"/>
      <c r="E29" s="18"/>
      <c r="F29" s="18"/>
      <c r="G29" s="18"/>
      <c r="H29" s="18"/>
      <c r="I29" s="18"/>
      <c r="J29" s="18"/>
      <c r="K29" s="18"/>
      <c r="L29" s="18">
        <v>1000</v>
      </c>
      <c r="M29" s="18">
        <v>1000</v>
      </c>
      <c r="N29" s="18">
        <v>1000</v>
      </c>
      <c r="O29" s="19">
        <f t="shared" si="96"/>
        <v>3000</v>
      </c>
      <c r="Q29" s="18">
        <v>1000</v>
      </c>
      <c r="R29" s="18">
        <v>1000</v>
      </c>
      <c r="S29" s="18">
        <v>1000</v>
      </c>
      <c r="T29" s="18">
        <v>1000</v>
      </c>
      <c r="U29" s="18">
        <v>1000</v>
      </c>
      <c r="V29" s="18">
        <v>1000</v>
      </c>
      <c r="W29" s="18">
        <v>1000</v>
      </c>
      <c r="X29" s="18">
        <v>1000</v>
      </c>
      <c r="Y29" s="18">
        <v>1000</v>
      </c>
      <c r="Z29" s="18">
        <v>1000</v>
      </c>
      <c r="AA29" s="18">
        <v>1000</v>
      </c>
      <c r="AB29" s="18">
        <v>1000</v>
      </c>
      <c r="AC29" s="19">
        <f t="shared" si="97"/>
        <v>12000</v>
      </c>
      <c r="AE29" s="18">
        <v>1000</v>
      </c>
      <c r="AF29" s="18">
        <v>1000</v>
      </c>
      <c r="AG29" s="18">
        <v>1000</v>
      </c>
      <c r="AH29" s="18">
        <v>1000</v>
      </c>
      <c r="AI29" s="18">
        <v>1000</v>
      </c>
      <c r="AJ29" s="18">
        <v>1000</v>
      </c>
      <c r="AK29" s="18">
        <v>1000</v>
      </c>
      <c r="AL29" s="18">
        <v>1000</v>
      </c>
      <c r="AM29" s="18">
        <v>1000</v>
      </c>
      <c r="AN29" s="18">
        <v>1000</v>
      </c>
      <c r="AO29" s="18">
        <v>1000</v>
      </c>
      <c r="AP29" s="18">
        <v>1000</v>
      </c>
      <c r="AQ29" s="19">
        <f t="shared" si="99"/>
        <v>12000</v>
      </c>
      <c r="AS29" s="18">
        <v>1000</v>
      </c>
      <c r="AT29" s="18">
        <v>1000</v>
      </c>
      <c r="AU29" s="18">
        <v>1000</v>
      </c>
      <c r="AV29" s="18">
        <v>1000</v>
      </c>
      <c r="AW29" s="18">
        <v>1000</v>
      </c>
      <c r="AX29" s="18">
        <v>1000</v>
      </c>
      <c r="AY29" s="18">
        <v>1000</v>
      </c>
      <c r="AZ29" s="18">
        <v>1000</v>
      </c>
      <c r="BA29" s="18">
        <v>1000</v>
      </c>
      <c r="BB29" s="18">
        <v>1000</v>
      </c>
      <c r="BC29" s="18">
        <v>1000</v>
      </c>
      <c r="BD29" s="18">
        <v>1000</v>
      </c>
      <c r="BE29" s="19">
        <f t="shared" si="101"/>
        <v>12000</v>
      </c>
      <c r="BG29" s="18">
        <v>1000</v>
      </c>
      <c r="BH29" s="18">
        <v>1000</v>
      </c>
      <c r="BI29" s="18">
        <v>1000</v>
      </c>
      <c r="BJ29" s="18">
        <v>1000</v>
      </c>
      <c r="BK29" s="18">
        <v>1000</v>
      </c>
      <c r="BL29" s="18">
        <v>1000</v>
      </c>
      <c r="BM29" s="18">
        <v>1000</v>
      </c>
      <c r="BN29" s="18">
        <v>1000</v>
      </c>
      <c r="BO29" s="18">
        <v>1000</v>
      </c>
      <c r="BP29" s="18">
        <v>1000</v>
      </c>
      <c r="BQ29" s="18">
        <v>1000</v>
      </c>
      <c r="BR29" s="18">
        <v>1000</v>
      </c>
      <c r="BS29" s="19">
        <f t="shared" si="103"/>
        <v>12000</v>
      </c>
    </row>
    <row r="30" spans="1:71" x14ac:dyDescent="0.2">
      <c r="A30" s="17" t="s">
        <v>29</v>
      </c>
      <c r="C30" s="18"/>
      <c r="D30" s="18"/>
      <c r="E30" s="18"/>
      <c r="F30" s="18"/>
      <c r="G30" s="18"/>
      <c r="H30" s="18"/>
      <c r="I30" s="18"/>
      <c r="J30" s="18"/>
      <c r="K30" s="18"/>
      <c r="L30" s="18">
        <v>0</v>
      </c>
      <c r="M30" s="18">
        <v>0</v>
      </c>
      <c r="N30" s="18">
        <v>0</v>
      </c>
      <c r="O30" s="19">
        <f t="shared" si="96"/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9">
        <f t="shared" si="97"/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9">
        <f t="shared" si="99"/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9">
        <f t="shared" si="101"/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9">
        <f t="shared" si="103"/>
        <v>0</v>
      </c>
    </row>
    <row r="31" spans="1:71" x14ac:dyDescent="0.2">
      <c r="A31" s="17" t="s">
        <v>26</v>
      </c>
      <c r="C31" s="18"/>
      <c r="D31" s="18"/>
      <c r="E31" s="18"/>
      <c r="F31" s="18"/>
      <c r="G31" s="18"/>
      <c r="H31" s="18"/>
      <c r="I31" s="18"/>
      <c r="J31" s="18"/>
      <c r="K31" s="18"/>
      <c r="L31" s="18">
        <v>500</v>
      </c>
      <c r="M31" s="18">
        <v>500</v>
      </c>
      <c r="N31" s="18">
        <v>500</v>
      </c>
      <c r="O31" s="19">
        <f t="shared" si="96"/>
        <v>1500</v>
      </c>
      <c r="Q31" s="18">
        <v>500</v>
      </c>
      <c r="R31" s="18">
        <v>500</v>
      </c>
      <c r="S31" s="18">
        <v>500</v>
      </c>
      <c r="T31" s="18">
        <v>500</v>
      </c>
      <c r="U31" s="18">
        <v>500</v>
      </c>
      <c r="V31" s="18">
        <v>500</v>
      </c>
      <c r="W31" s="18">
        <v>500</v>
      </c>
      <c r="X31" s="18">
        <v>500</v>
      </c>
      <c r="Y31" s="18">
        <v>500</v>
      </c>
      <c r="Z31" s="18">
        <v>500</v>
      </c>
      <c r="AA31" s="18">
        <v>500</v>
      </c>
      <c r="AB31" s="18">
        <v>500</v>
      </c>
      <c r="AC31" s="19">
        <f t="shared" si="97"/>
        <v>6000</v>
      </c>
      <c r="AE31" s="18">
        <v>500</v>
      </c>
      <c r="AF31" s="18">
        <v>500</v>
      </c>
      <c r="AG31" s="18">
        <v>500</v>
      </c>
      <c r="AH31" s="18">
        <v>500</v>
      </c>
      <c r="AI31" s="18">
        <v>500</v>
      </c>
      <c r="AJ31" s="18">
        <v>500</v>
      </c>
      <c r="AK31" s="18">
        <v>500</v>
      </c>
      <c r="AL31" s="18">
        <v>500</v>
      </c>
      <c r="AM31" s="18">
        <v>500</v>
      </c>
      <c r="AN31" s="18">
        <v>500</v>
      </c>
      <c r="AO31" s="18">
        <v>500</v>
      </c>
      <c r="AP31" s="18">
        <v>500</v>
      </c>
      <c r="AQ31" s="19">
        <f t="shared" si="99"/>
        <v>6000</v>
      </c>
      <c r="AS31" s="18">
        <v>500</v>
      </c>
      <c r="AT31" s="18">
        <v>500</v>
      </c>
      <c r="AU31" s="18">
        <v>500</v>
      </c>
      <c r="AV31" s="18">
        <v>500</v>
      </c>
      <c r="AW31" s="18">
        <v>500</v>
      </c>
      <c r="AX31" s="18">
        <v>500</v>
      </c>
      <c r="AY31" s="18">
        <v>500</v>
      </c>
      <c r="AZ31" s="18">
        <v>500</v>
      </c>
      <c r="BA31" s="18">
        <v>500</v>
      </c>
      <c r="BB31" s="18">
        <v>500</v>
      </c>
      <c r="BC31" s="18">
        <v>500</v>
      </c>
      <c r="BD31" s="18">
        <v>500</v>
      </c>
      <c r="BE31" s="19">
        <f t="shared" si="101"/>
        <v>6000</v>
      </c>
      <c r="BG31" s="18">
        <v>500</v>
      </c>
      <c r="BH31" s="18">
        <v>500</v>
      </c>
      <c r="BI31" s="18">
        <v>500</v>
      </c>
      <c r="BJ31" s="18">
        <v>500</v>
      </c>
      <c r="BK31" s="18">
        <v>500</v>
      </c>
      <c r="BL31" s="18">
        <v>500</v>
      </c>
      <c r="BM31" s="18">
        <v>500</v>
      </c>
      <c r="BN31" s="18">
        <v>500</v>
      </c>
      <c r="BO31" s="18">
        <v>500</v>
      </c>
      <c r="BP31" s="18">
        <v>500</v>
      </c>
      <c r="BQ31" s="18">
        <v>500</v>
      </c>
      <c r="BR31" s="18">
        <v>500</v>
      </c>
      <c r="BS31" s="19">
        <f t="shared" si="103"/>
        <v>6000</v>
      </c>
    </row>
    <row r="32" spans="1:71" x14ac:dyDescent="0.2">
      <c r="A32" s="21" t="s">
        <v>45</v>
      </c>
      <c r="C32" s="19">
        <f t="shared" ref="C32:N32" si="110">SUM(C25:C31)</f>
        <v>0</v>
      </c>
      <c r="D32" s="19">
        <f t="shared" si="110"/>
        <v>0</v>
      </c>
      <c r="E32" s="19">
        <f t="shared" si="110"/>
        <v>0</v>
      </c>
      <c r="F32" s="19">
        <f t="shared" si="110"/>
        <v>0</v>
      </c>
      <c r="G32" s="19">
        <f t="shared" si="110"/>
        <v>0</v>
      </c>
      <c r="H32" s="19">
        <f t="shared" si="110"/>
        <v>0</v>
      </c>
      <c r="I32" s="19">
        <f t="shared" si="110"/>
        <v>0</v>
      </c>
      <c r="J32" s="19">
        <f t="shared" si="110"/>
        <v>0</v>
      </c>
      <c r="K32" s="19">
        <f t="shared" si="110"/>
        <v>0</v>
      </c>
      <c r="L32" s="19">
        <f t="shared" si="110"/>
        <v>29200</v>
      </c>
      <c r="M32" s="19">
        <f t="shared" si="110"/>
        <v>29200</v>
      </c>
      <c r="N32" s="19">
        <f t="shared" si="110"/>
        <v>29200</v>
      </c>
      <c r="O32" s="19">
        <f t="shared" ref="O32" si="111">SUM(C32:N32)</f>
        <v>87600</v>
      </c>
      <c r="Q32" s="19">
        <f t="shared" ref="Q32:S32" si="112">SUM(Q25:Q31)</f>
        <v>29200</v>
      </c>
      <c r="R32" s="19">
        <f t="shared" si="112"/>
        <v>29200</v>
      </c>
      <c r="S32" s="19">
        <f t="shared" si="112"/>
        <v>29200</v>
      </c>
      <c r="T32" s="19">
        <f t="shared" ref="T32:AB32" si="113">SUM(T25:T31)</f>
        <v>29200</v>
      </c>
      <c r="U32" s="19">
        <f t="shared" si="113"/>
        <v>29200</v>
      </c>
      <c r="V32" s="19">
        <f t="shared" si="113"/>
        <v>29200</v>
      </c>
      <c r="W32" s="19">
        <f t="shared" si="113"/>
        <v>29200</v>
      </c>
      <c r="X32" s="19">
        <f t="shared" si="113"/>
        <v>29200</v>
      </c>
      <c r="Y32" s="19">
        <f t="shared" si="113"/>
        <v>29200</v>
      </c>
      <c r="Z32" s="19">
        <f t="shared" si="113"/>
        <v>29200</v>
      </c>
      <c r="AA32" s="19">
        <f t="shared" si="113"/>
        <v>29200</v>
      </c>
      <c r="AB32" s="19">
        <f t="shared" si="113"/>
        <v>29200</v>
      </c>
      <c r="AC32" s="19">
        <f t="shared" si="97"/>
        <v>350400</v>
      </c>
      <c r="AE32" s="19">
        <f t="shared" ref="AE32:AP32" si="114">SUM(AE25:AE31)</f>
        <v>39700</v>
      </c>
      <c r="AF32" s="19">
        <f t="shared" si="114"/>
        <v>39700</v>
      </c>
      <c r="AG32" s="19">
        <f t="shared" si="114"/>
        <v>39700</v>
      </c>
      <c r="AH32" s="19">
        <f t="shared" si="114"/>
        <v>39700</v>
      </c>
      <c r="AI32" s="19">
        <f t="shared" si="114"/>
        <v>39700</v>
      </c>
      <c r="AJ32" s="19">
        <f t="shared" si="114"/>
        <v>39700</v>
      </c>
      <c r="AK32" s="19">
        <f t="shared" si="114"/>
        <v>39700</v>
      </c>
      <c r="AL32" s="19">
        <f t="shared" si="114"/>
        <v>39700</v>
      </c>
      <c r="AM32" s="19">
        <f t="shared" si="114"/>
        <v>39700</v>
      </c>
      <c r="AN32" s="19">
        <f t="shared" si="114"/>
        <v>39700</v>
      </c>
      <c r="AO32" s="19">
        <f t="shared" si="114"/>
        <v>39700</v>
      </c>
      <c r="AP32" s="19">
        <f t="shared" si="114"/>
        <v>39700</v>
      </c>
      <c r="AQ32" s="19">
        <f t="shared" si="99"/>
        <v>476400</v>
      </c>
      <c r="AS32" s="19">
        <f t="shared" ref="AS32:BD32" si="115">SUM(AS25:AS31)</f>
        <v>39700</v>
      </c>
      <c r="AT32" s="19">
        <f t="shared" si="115"/>
        <v>39700</v>
      </c>
      <c r="AU32" s="19">
        <f t="shared" si="115"/>
        <v>39700</v>
      </c>
      <c r="AV32" s="19">
        <f t="shared" si="115"/>
        <v>39700</v>
      </c>
      <c r="AW32" s="19">
        <f t="shared" si="115"/>
        <v>39700</v>
      </c>
      <c r="AX32" s="19">
        <f t="shared" si="115"/>
        <v>39700</v>
      </c>
      <c r="AY32" s="19">
        <f t="shared" si="115"/>
        <v>39700</v>
      </c>
      <c r="AZ32" s="19">
        <f t="shared" si="115"/>
        <v>39700</v>
      </c>
      <c r="BA32" s="19">
        <f t="shared" si="115"/>
        <v>39700</v>
      </c>
      <c r="BB32" s="19">
        <f t="shared" si="115"/>
        <v>39700</v>
      </c>
      <c r="BC32" s="19">
        <f t="shared" si="115"/>
        <v>39700</v>
      </c>
      <c r="BD32" s="19">
        <f t="shared" si="115"/>
        <v>39700</v>
      </c>
      <c r="BE32" s="19">
        <f t="shared" si="101"/>
        <v>476400</v>
      </c>
      <c r="BG32" s="19">
        <f t="shared" ref="BG32:BR32" si="116">SUM(BG25:BG31)</f>
        <v>39700</v>
      </c>
      <c r="BH32" s="19">
        <f t="shared" si="116"/>
        <v>39700</v>
      </c>
      <c r="BI32" s="19">
        <f t="shared" si="116"/>
        <v>39700</v>
      </c>
      <c r="BJ32" s="19">
        <f t="shared" si="116"/>
        <v>39700</v>
      </c>
      <c r="BK32" s="19">
        <f t="shared" si="116"/>
        <v>39700</v>
      </c>
      <c r="BL32" s="19">
        <f t="shared" si="116"/>
        <v>39700</v>
      </c>
      <c r="BM32" s="19">
        <f t="shared" si="116"/>
        <v>39700</v>
      </c>
      <c r="BN32" s="19">
        <f t="shared" si="116"/>
        <v>39700</v>
      </c>
      <c r="BO32" s="19">
        <f t="shared" si="116"/>
        <v>39700</v>
      </c>
      <c r="BP32" s="19">
        <f t="shared" si="116"/>
        <v>39700</v>
      </c>
      <c r="BQ32" s="19">
        <f t="shared" si="116"/>
        <v>39700</v>
      </c>
      <c r="BR32" s="19">
        <f t="shared" si="116"/>
        <v>39700</v>
      </c>
      <c r="BS32" s="19">
        <f t="shared" si="103"/>
        <v>476400</v>
      </c>
    </row>
    <row r="33" spans="1:71" x14ac:dyDescent="0.2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4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4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4"/>
    </row>
    <row r="34" spans="1:71" x14ac:dyDescent="0.2">
      <c r="A34" s="21" t="s">
        <v>38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</row>
    <row r="35" spans="1:71" x14ac:dyDescent="0.2">
      <c r="A35" s="17" t="s">
        <v>39</v>
      </c>
      <c r="C35" s="25"/>
      <c r="D35" s="25"/>
      <c r="E35" s="25"/>
      <c r="F35" s="25"/>
      <c r="G35" s="25"/>
      <c r="H35" s="25"/>
      <c r="I35" s="25"/>
      <c r="J35" s="25"/>
      <c r="K35" s="25"/>
      <c r="L35" s="25">
        <f>L18*0.17</f>
        <v>22429.799999999981</v>
      </c>
      <c r="M35" s="25">
        <f t="shared" ref="M35:N35" si="117">M18*0.17</f>
        <v>25233.524999999961</v>
      </c>
      <c r="N35" s="25">
        <f t="shared" si="117"/>
        <v>28037.249999999964</v>
      </c>
      <c r="O35" s="31">
        <f t="shared" ref="O35:O42" si="118">SUM(C35:N35)</f>
        <v>75700.574999999895</v>
      </c>
      <c r="Q35" s="25">
        <f>Q18*0.17</f>
        <v>22429.799999999981</v>
      </c>
      <c r="R35" s="25">
        <f t="shared" ref="R35:S35" si="119">R18*0.17</f>
        <v>25233.524999999961</v>
      </c>
      <c r="S35" s="25">
        <f t="shared" si="119"/>
        <v>28037.249999999964</v>
      </c>
      <c r="T35" s="25">
        <f t="shared" ref="T35:AB35" si="120">T18*0.17</f>
        <v>28037.249999999964</v>
      </c>
      <c r="U35" s="25">
        <f t="shared" si="120"/>
        <v>28037.249999999964</v>
      </c>
      <c r="V35" s="25">
        <f t="shared" si="120"/>
        <v>28037.249999999964</v>
      </c>
      <c r="W35" s="25">
        <f t="shared" si="120"/>
        <v>30840.974999999962</v>
      </c>
      <c r="X35" s="25">
        <f t="shared" si="120"/>
        <v>30840.974999999962</v>
      </c>
      <c r="Y35" s="25">
        <f t="shared" si="120"/>
        <v>30840.974999999962</v>
      </c>
      <c r="Z35" s="25">
        <f t="shared" si="120"/>
        <v>30840.974999999962</v>
      </c>
      <c r="AA35" s="25">
        <f t="shared" si="120"/>
        <v>30840.974999999962</v>
      </c>
      <c r="AB35" s="25">
        <f t="shared" si="120"/>
        <v>30840.974999999962</v>
      </c>
      <c r="AC35" s="31">
        <f t="shared" ref="AC35:AC42" si="121">SUM(Q35:AB35)</f>
        <v>344858.17499999964</v>
      </c>
      <c r="AE35" s="25">
        <f t="shared" ref="AE35:AP35" si="122">AE18*0.17</f>
        <v>39252.149999999965</v>
      </c>
      <c r="AF35" s="25">
        <f t="shared" si="122"/>
        <v>39252.149999999965</v>
      </c>
      <c r="AG35" s="25">
        <f t="shared" si="122"/>
        <v>42055.874999999964</v>
      </c>
      <c r="AH35" s="25">
        <f t="shared" si="122"/>
        <v>42055.874999999964</v>
      </c>
      <c r="AI35" s="25">
        <f t="shared" si="122"/>
        <v>44859.599999999962</v>
      </c>
      <c r="AJ35" s="25">
        <f t="shared" si="122"/>
        <v>44859.599999999962</v>
      </c>
      <c r="AK35" s="25">
        <f t="shared" si="122"/>
        <v>50467.049999999923</v>
      </c>
      <c r="AL35" s="25">
        <f t="shared" si="122"/>
        <v>50467.049999999923</v>
      </c>
      <c r="AM35" s="25">
        <f t="shared" si="122"/>
        <v>50467.049999999923</v>
      </c>
      <c r="AN35" s="25">
        <f t="shared" si="122"/>
        <v>50467.049999999923</v>
      </c>
      <c r="AO35" s="25">
        <f t="shared" si="122"/>
        <v>56074.499999999927</v>
      </c>
      <c r="AP35" s="25">
        <f t="shared" si="122"/>
        <v>61681.949999999924</v>
      </c>
      <c r="AQ35" s="31">
        <f t="shared" ref="AQ35:AQ42" si="123">SUM(AE35:AP35)</f>
        <v>571959.89999999944</v>
      </c>
      <c r="AS35" s="25">
        <f t="shared" ref="AS35:BD35" si="124">AS18*0.17</f>
        <v>56074.499999999927</v>
      </c>
      <c r="AT35" s="25">
        <f t="shared" si="124"/>
        <v>56074.499999999927</v>
      </c>
      <c r="AU35" s="25">
        <f t="shared" si="124"/>
        <v>56074.499999999927</v>
      </c>
      <c r="AV35" s="25">
        <f t="shared" si="124"/>
        <v>61681.949999999924</v>
      </c>
      <c r="AW35" s="25">
        <f t="shared" si="124"/>
        <v>61681.949999999924</v>
      </c>
      <c r="AX35" s="25">
        <f t="shared" si="124"/>
        <v>61681.949999999924</v>
      </c>
      <c r="AY35" s="25">
        <f t="shared" si="124"/>
        <v>67289.399999999921</v>
      </c>
      <c r="AZ35" s="25">
        <f t="shared" si="124"/>
        <v>67289.399999999921</v>
      </c>
      <c r="BA35" s="25">
        <f t="shared" si="124"/>
        <v>67289.399999999921</v>
      </c>
      <c r="BB35" s="25">
        <f t="shared" si="124"/>
        <v>72896.849999999933</v>
      </c>
      <c r="BC35" s="25">
        <f t="shared" si="124"/>
        <v>72896.849999999933</v>
      </c>
      <c r="BD35" s="25">
        <f t="shared" si="124"/>
        <v>72896.849999999933</v>
      </c>
      <c r="BE35" s="31">
        <f t="shared" ref="BE35:BE42" si="125">SUM(AS35:BD35)</f>
        <v>773828.09999999916</v>
      </c>
      <c r="BG35" s="25">
        <f t="shared" ref="BG35:BR35" si="126">BG18*0.17</f>
        <v>67289.399999999921</v>
      </c>
      <c r="BH35" s="25">
        <f t="shared" si="126"/>
        <v>67289.399999999921</v>
      </c>
      <c r="BI35" s="25">
        <f t="shared" si="126"/>
        <v>67289.399999999921</v>
      </c>
      <c r="BJ35" s="25">
        <f t="shared" si="126"/>
        <v>72896.849999999933</v>
      </c>
      <c r="BK35" s="25">
        <f t="shared" si="126"/>
        <v>72896.849999999933</v>
      </c>
      <c r="BL35" s="25">
        <f t="shared" si="126"/>
        <v>72896.849999999933</v>
      </c>
      <c r="BM35" s="25">
        <f t="shared" si="126"/>
        <v>78504.29999999993</v>
      </c>
      <c r="BN35" s="25">
        <f t="shared" si="126"/>
        <v>78504.29999999993</v>
      </c>
      <c r="BO35" s="25">
        <f t="shared" si="126"/>
        <v>78504.29999999993</v>
      </c>
      <c r="BP35" s="25">
        <f t="shared" si="126"/>
        <v>78504.29999999993</v>
      </c>
      <c r="BQ35" s="25">
        <f t="shared" si="126"/>
        <v>78504.29999999993</v>
      </c>
      <c r="BR35" s="25">
        <f t="shared" si="126"/>
        <v>78504.29999999993</v>
      </c>
      <c r="BS35" s="31">
        <f t="shared" ref="BS35:BS42" si="127">SUM(BG35:BR35)</f>
        <v>891584.54999999912</v>
      </c>
    </row>
    <row r="36" spans="1:71" x14ac:dyDescent="0.2">
      <c r="A36" s="17" t="s">
        <v>51</v>
      </c>
      <c r="C36" s="25"/>
      <c r="D36" s="25"/>
      <c r="E36" s="25"/>
      <c r="F36" s="25"/>
      <c r="G36" s="25"/>
      <c r="H36" s="25"/>
      <c r="I36" s="25"/>
      <c r="J36" s="25"/>
      <c r="K36" s="25"/>
      <c r="L36" s="25">
        <v>0</v>
      </c>
      <c r="M36" s="25">
        <v>0</v>
      </c>
      <c r="N36" s="25">
        <v>0</v>
      </c>
      <c r="O36" s="31">
        <f t="shared" si="118"/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31">
        <f t="shared" si="121"/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31">
        <f t="shared" si="123"/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31">
        <f t="shared" si="125"/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31">
        <f t="shared" si="127"/>
        <v>0</v>
      </c>
    </row>
    <row r="37" spans="1:71" x14ac:dyDescent="0.2">
      <c r="A37" s="17" t="s">
        <v>50</v>
      </c>
      <c r="C37" s="25"/>
      <c r="D37" s="25"/>
      <c r="E37" s="25"/>
      <c r="F37" s="25"/>
      <c r="G37" s="25"/>
      <c r="H37" s="25"/>
      <c r="I37" s="25"/>
      <c r="J37" s="25"/>
      <c r="K37" s="25"/>
      <c r="L37" s="25">
        <f>L11*0.008</f>
        <v>7036.8</v>
      </c>
      <c r="M37" s="25">
        <f t="shared" ref="M37:N37" si="128">M11*0.008</f>
        <v>7916.4000000000005</v>
      </c>
      <c r="N37" s="25">
        <f t="shared" si="128"/>
        <v>8796</v>
      </c>
      <c r="O37" s="31">
        <f t="shared" si="118"/>
        <v>23749.200000000001</v>
      </c>
      <c r="Q37" s="25">
        <f>Q11*0.008</f>
        <v>7036.8</v>
      </c>
      <c r="R37" s="25">
        <f t="shared" ref="R37:S37" si="129">R11*0.008</f>
        <v>7916.4000000000005</v>
      </c>
      <c r="S37" s="25">
        <f t="shared" si="129"/>
        <v>8796</v>
      </c>
      <c r="T37" s="25">
        <f>T11*0.008</f>
        <v>8796</v>
      </c>
      <c r="U37" s="25">
        <f t="shared" ref="U37:AB37" si="130">U11*0.008</f>
        <v>8796</v>
      </c>
      <c r="V37" s="25">
        <f t="shared" si="130"/>
        <v>8796</v>
      </c>
      <c r="W37" s="25">
        <f t="shared" si="130"/>
        <v>9675.6</v>
      </c>
      <c r="X37" s="25">
        <f t="shared" si="130"/>
        <v>9675.6</v>
      </c>
      <c r="Y37" s="25">
        <f t="shared" si="130"/>
        <v>9675.6</v>
      </c>
      <c r="Z37" s="25">
        <f t="shared" si="130"/>
        <v>9675.6</v>
      </c>
      <c r="AA37" s="25">
        <f t="shared" si="130"/>
        <v>9675.6</v>
      </c>
      <c r="AB37" s="25">
        <f t="shared" si="130"/>
        <v>9675.6</v>
      </c>
      <c r="AC37" s="31">
        <f t="shared" si="121"/>
        <v>108190.80000000002</v>
      </c>
      <c r="AE37" s="25">
        <f>AE11*0.008</f>
        <v>12314.4</v>
      </c>
      <c r="AF37" s="25">
        <f t="shared" ref="AF37:AP37" si="131">AF11*0.008</f>
        <v>12314.4</v>
      </c>
      <c r="AG37" s="25">
        <f t="shared" si="131"/>
        <v>13194</v>
      </c>
      <c r="AH37" s="25">
        <f t="shared" si="131"/>
        <v>13194</v>
      </c>
      <c r="AI37" s="25">
        <f t="shared" si="131"/>
        <v>14073.6</v>
      </c>
      <c r="AJ37" s="25">
        <f t="shared" si="131"/>
        <v>14073.6</v>
      </c>
      <c r="AK37" s="25">
        <f t="shared" si="131"/>
        <v>15832.800000000001</v>
      </c>
      <c r="AL37" s="25">
        <f t="shared" si="131"/>
        <v>15832.800000000001</v>
      </c>
      <c r="AM37" s="25">
        <f t="shared" si="131"/>
        <v>15832.800000000001</v>
      </c>
      <c r="AN37" s="25">
        <f t="shared" si="131"/>
        <v>15832.800000000001</v>
      </c>
      <c r="AO37" s="25">
        <f t="shared" si="131"/>
        <v>17592</v>
      </c>
      <c r="AP37" s="25">
        <f t="shared" si="131"/>
        <v>19351.2</v>
      </c>
      <c r="AQ37" s="31">
        <f t="shared" si="123"/>
        <v>179438.40000000002</v>
      </c>
      <c r="AS37" s="25">
        <f>AS11*0.008</f>
        <v>17592</v>
      </c>
      <c r="AT37" s="25">
        <f t="shared" ref="AT37:BD37" si="132">AT11*0.008</f>
        <v>17592</v>
      </c>
      <c r="AU37" s="25">
        <f t="shared" si="132"/>
        <v>17592</v>
      </c>
      <c r="AV37" s="25">
        <f t="shared" si="132"/>
        <v>19351.2</v>
      </c>
      <c r="AW37" s="25">
        <f t="shared" si="132"/>
        <v>19351.2</v>
      </c>
      <c r="AX37" s="25">
        <f t="shared" si="132"/>
        <v>19351.2</v>
      </c>
      <c r="AY37" s="25">
        <f t="shared" si="132"/>
        <v>21110.400000000001</v>
      </c>
      <c r="AZ37" s="25">
        <f t="shared" si="132"/>
        <v>21110.400000000001</v>
      </c>
      <c r="BA37" s="25">
        <f t="shared" si="132"/>
        <v>21110.400000000001</v>
      </c>
      <c r="BB37" s="25">
        <f t="shared" si="132"/>
        <v>22869.600000000002</v>
      </c>
      <c r="BC37" s="25">
        <f t="shared" si="132"/>
        <v>22869.600000000002</v>
      </c>
      <c r="BD37" s="25">
        <f t="shared" si="132"/>
        <v>22869.600000000002</v>
      </c>
      <c r="BE37" s="31">
        <f t="shared" si="125"/>
        <v>242769.6</v>
      </c>
      <c r="BG37" s="25">
        <f>BG11*0.008</f>
        <v>21110.400000000001</v>
      </c>
      <c r="BH37" s="25">
        <f t="shared" ref="BH37:BR37" si="133">BH11*0.008</f>
        <v>21110.400000000001</v>
      </c>
      <c r="BI37" s="25">
        <f t="shared" si="133"/>
        <v>21110.400000000001</v>
      </c>
      <c r="BJ37" s="25">
        <f t="shared" si="133"/>
        <v>22869.600000000002</v>
      </c>
      <c r="BK37" s="25">
        <f t="shared" si="133"/>
        <v>22869.600000000002</v>
      </c>
      <c r="BL37" s="25">
        <f t="shared" si="133"/>
        <v>22869.600000000002</v>
      </c>
      <c r="BM37" s="25">
        <f t="shared" si="133"/>
        <v>24628.799999999999</v>
      </c>
      <c r="BN37" s="25">
        <f t="shared" si="133"/>
        <v>24628.799999999999</v>
      </c>
      <c r="BO37" s="25">
        <f t="shared" si="133"/>
        <v>24628.799999999999</v>
      </c>
      <c r="BP37" s="25">
        <f t="shared" si="133"/>
        <v>24628.799999999999</v>
      </c>
      <c r="BQ37" s="25">
        <f t="shared" si="133"/>
        <v>24628.799999999999</v>
      </c>
      <c r="BR37" s="25">
        <f t="shared" si="133"/>
        <v>24628.799999999999</v>
      </c>
      <c r="BS37" s="31">
        <f t="shared" si="127"/>
        <v>279712.79999999993</v>
      </c>
    </row>
    <row r="38" spans="1:71" x14ac:dyDescent="0.2">
      <c r="A38" s="17" t="s">
        <v>40</v>
      </c>
      <c r="C38" s="18"/>
      <c r="D38" s="18"/>
      <c r="E38" s="18"/>
      <c r="F38" s="18"/>
      <c r="G38" s="18"/>
      <c r="H38" s="18"/>
      <c r="I38" s="18"/>
      <c r="J38" s="18"/>
      <c r="K38" s="18"/>
      <c r="L38" s="18">
        <f t="shared" ref="L38:N38" si="134">L3*550</f>
        <v>4400</v>
      </c>
      <c r="M38" s="18">
        <f t="shared" si="134"/>
        <v>4950</v>
      </c>
      <c r="N38" s="18">
        <f t="shared" si="134"/>
        <v>5500</v>
      </c>
      <c r="O38" s="31">
        <f t="shared" si="118"/>
        <v>14850</v>
      </c>
      <c r="Q38" s="18">
        <f t="shared" ref="Q38:S38" si="135">Q3*550</f>
        <v>4400</v>
      </c>
      <c r="R38" s="18">
        <f t="shared" si="135"/>
        <v>4950</v>
      </c>
      <c r="S38" s="18">
        <f t="shared" si="135"/>
        <v>5500</v>
      </c>
      <c r="T38" s="18">
        <f t="shared" ref="T38:AB38" si="136">T3*550</f>
        <v>5500</v>
      </c>
      <c r="U38" s="18">
        <f t="shared" si="136"/>
        <v>5500</v>
      </c>
      <c r="V38" s="18">
        <f t="shared" si="136"/>
        <v>5500</v>
      </c>
      <c r="W38" s="18">
        <f t="shared" si="136"/>
        <v>6050</v>
      </c>
      <c r="X38" s="18">
        <f t="shared" si="136"/>
        <v>6050</v>
      </c>
      <c r="Y38" s="18">
        <f t="shared" si="136"/>
        <v>6050</v>
      </c>
      <c r="Z38" s="18">
        <f t="shared" si="136"/>
        <v>6050</v>
      </c>
      <c r="AA38" s="18">
        <f t="shared" si="136"/>
        <v>6050</v>
      </c>
      <c r="AB38" s="18">
        <f t="shared" si="136"/>
        <v>6050</v>
      </c>
      <c r="AC38" s="31">
        <f t="shared" si="121"/>
        <v>67650</v>
      </c>
      <c r="AE38" s="18">
        <f t="shared" ref="AE38:AP38" si="137">AE3*550</f>
        <v>7700</v>
      </c>
      <c r="AF38" s="18">
        <f t="shared" si="137"/>
        <v>7700</v>
      </c>
      <c r="AG38" s="18">
        <f t="shared" si="137"/>
        <v>8250</v>
      </c>
      <c r="AH38" s="18">
        <f t="shared" si="137"/>
        <v>8250</v>
      </c>
      <c r="AI38" s="18">
        <f t="shared" si="137"/>
        <v>8800</v>
      </c>
      <c r="AJ38" s="18">
        <f t="shared" si="137"/>
        <v>8800</v>
      </c>
      <c r="AK38" s="18">
        <f t="shared" si="137"/>
        <v>9900</v>
      </c>
      <c r="AL38" s="18">
        <f t="shared" si="137"/>
        <v>9900</v>
      </c>
      <c r="AM38" s="18">
        <f t="shared" si="137"/>
        <v>9900</v>
      </c>
      <c r="AN38" s="18">
        <f t="shared" si="137"/>
        <v>9900</v>
      </c>
      <c r="AO38" s="18">
        <f t="shared" si="137"/>
        <v>11000</v>
      </c>
      <c r="AP38" s="18">
        <f t="shared" si="137"/>
        <v>12100</v>
      </c>
      <c r="AQ38" s="31">
        <f t="shared" si="123"/>
        <v>112200</v>
      </c>
      <c r="AS38" s="18">
        <f t="shared" ref="AS38:BD38" si="138">AS3*550</f>
        <v>11000</v>
      </c>
      <c r="AT38" s="18">
        <f t="shared" si="138"/>
        <v>11000</v>
      </c>
      <c r="AU38" s="18">
        <f t="shared" si="138"/>
        <v>11000</v>
      </c>
      <c r="AV38" s="18">
        <f t="shared" si="138"/>
        <v>12100</v>
      </c>
      <c r="AW38" s="18">
        <f t="shared" si="138"/>
        <v>12100</v>
      </c>
      <c r="AX38" s="18">
        <f t="shared" si="138"/>
        <v>12100</v>
      </c>
      <c r="AY38" s="18">
        <f t="shared" si="138"/>
        <v>13200</v>
      </c>
      <c r="AZ38" s="18">
        <f t="shared" si="138"/>
        <v>13200</v>
      </c>
      <c r="BA38" s="18">
        <f t="shared" si="138"/>
        <v>13200</v>
      </c>
      <c r="BB38" s="18">
        <f t="shared" si="138"/>
        <v>14300</v>
      </c>
      <c r="BC38" s="18">
        <f t="shared" si="138"/>
        <v>14300</v>
      </c>
      <c r="BD38" s="18">
        <f t="shared" si="138"/>
        <v>14300</v>
      </c>
      <c r="BE38" s="31">
        <f t="shared" si="125"/>
        <v>151800</v>
      </c>
      <c r="BG38" s="18">
        <f t="shared" ref="BG38:BR38" si="139">BG3*550</f>
        <v>13200</v>
      </c>
      <c r="BH38" s="18">
        <f t="shared" si="139"/>
        <v>13200</v>
      </c>
      <c r="BI38" s="18">
        <f t="shared" si="139"/>
        <v>13200</v>
      </c>
      <c r="BJ38" s="18">
        <f t="shared" si="139"/>
        <v>14300</v>
      </c>
      <c r="BK38" s="18">
        <f t="shared" si="139"/>
        <v>14300</v>
      </c>
      <c r="BL38" s="18">
        <f t="shared" si="139"/>
        <v>14300</v>
      </c>
      <c r="BM38" s="18">
        <f t="shared" si="139"/>
        <v>15400</v>
      </c>
      <c r="BN38" s="18">
        <f t="shared" si="139"/>
        <v>15400</v>
      </c>
      <c r="BO38" s="18">
        <f t="shared" si="139"/>
        <v>15400</v>
      </c>
      <c r="BP38" s="18">
        <f t="shared" si="139"/>
        <v>15400</v>
      </c>
      <c r="BQ38" s="18">
        <f t="shared" si="139"/>
        <v>15400</v>
      </c>
      <c r="BR38" s="18">
        <f t="shared" si="139"/>
        <v>15400</v>
      </c>
      <c r="BS38" s="31">
        <f t="shared" si="127"/>
        <v>174900</v>
      </c>
    </row>
    <row r="39" spans="1:71" x14ac:dyDescent="0.2">
      <c r="A39" s="17" t="s">
        <v>41</v>
      </c>
      <c r="C39" s="25"/>
      <c r="D39" s="25"/>
      <c r="E39" s="25"/>
      <c r="F39" s="25"/>
      <c r="G39" s="25"/>
      <c r="H39" s="25"/>
      <c r="I39" s="25"/>
      <c r="J39" s="25"/>
      <c r="K39" s="25"/>
      <c r="L39" s="25">
        <v>0</v>
      </c>
      <c r="M39" s="25">
        <v>0</v>
      </c>
      <c r="N39" s="25">
        <v>0</v>
      </c>
      <c r="O39" s="31">
        <f t="shared" si="118"/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31">
        <f t="shared" si="121"/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31">
        <f t="shared" si="123"/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31">
        <f t="shared" si="125"/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31">
        <f t="shared" si="127"/>
        <v>0</v>
      </c>
    </row>
    <row r="40" spans="1:71" x14ac:dyDescent="0.2">
      <c r="A40" s="17" t="s">
        <v>42</v>
      </c>
      <c r="C40" s="18"/>
      <c r="D40" s="18"/>
      <c r="E40" s="18"/>
      <c r="F40" s="18"/>
      <c r="G40" s="18"/>
      <c r="H40" s="18"/>
      <c r="I40" s="18"/>
      <c r="J40" s="18"/>
      <c r="K40" s="18"/>
      <c r="L40" s="18">
        <v>0</v>
      </c>
      <c r="M40" s="18">
        <v>0</v>
      </c>
      <c r="N40" s="18">
        <v>0</v>
      </c>
      <c r="O40" s="31">
        <f t="shared" si="118"/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31">
        <f t="shared" si="121"/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31">
        <f t="shared" si="123"/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31">
        <f t="shared" si="125"/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31">
        <f t="shared" si="127"/>
        <v>0</v>
      </c>
    </row>
    <row r="41" spans="1:71" x14ac:dyDescent="0.2">
      <c r="A41" s="17" t="s">
        <v>43</v>
      </c>
      <c r="C41" s="18"/>
      <c r="D41" s="18"/>
      <c r="E41" s="18"/>
      <c r="F41" s="18"/>
      <c r="G41" s="18"/>
      <c r="H41" s="18"/>
      <c r="I41" s="18"/>
      <c r="J41" s="18"/>
      <c r="K41" s="18"/>
      <c r="L41" s="18">
        <f t="shared" ref="L41:N41" si="140">L3*300</f>
        <v>2400</v>
      </c>
      <c r="M41" s="18">
        <f t="shared" si="140"/>
        <v>2700</v>
      </c>
      <c r="N41" s="18">
        <f t="shared" si="140"/>
        <v>3000</v>
      </c>
      <c r="O41" s="31">
        <f t="shared" si="118"/>
        <v>8100</v>
      </c>
      <c r="Q41" s="18">
        <f t="shared" ref="Q41:S41" si="141">Q3*300</f>
        <v>2400</v>
      </c>
      <c r="R41" s="18">
        <f t="shared" si="141"/>
        <v>2700</v>
      </c>
      <c r="S41" s="18">
        <f t="shared" si="141"/>
        <v>3000</v>
      </c>
      <c r="T41" s="18">
        <f t="shared" ref="T41:AB41" si="142">T3*300</f>
        <v>3000</v>
      </c>
      <c r="U41" s="18">
        <f t="shared" si="142"/>
        <v>3000</v>
      </c>
      <c r="V41" s="18">
        <f t="shared" si="142"/>
        <v>3000</v>
      </c>
      <c r="W41" s="18">
        <f t="shared" si="142"/>
        <v>3300</v>
      </c>
      <c r="X41" s="18">
        <f t="shared" si="142"/>
        <v>3300</v>
      </c>
      <c r="Y41" s="18">
        <f t="shared" si="142"/>
        <v>3300</v>
      </c>
      <c r="Z41" s="18">
        <f t="shared" si="142"/>
        <v>3300</v>
      </c>
      <c r="AA41" s="18">
        <f t="shared" si="142"/>
        <v>3300</v>
      </c>
      <c r="AB41" s="18">
        <f t="shared" si="142"/>
        <v>3300</v>
      </c>
      <c r="AC41" s="31">
        <f t="shared" si="121"/>
        <v>36900</v>
      </c>
      <c r="AE41" s="18">
        <f t="shared" ref="AE41:AP41" si="143">AE3*300</f>
        <v>4200</v>
      </c>
      <c r="AF41" s="18">
        <f t="shared" si="143"/>
        <v>4200</v>
      </c>
      <c r="AG41" s="18">
        <f t="shared" si="143"/>
        <v>4500</v>
      </c>
      <c r="AH41" s="18">
        <f t="shared" si="143"/>
        <v>4500</v>
      </c>
      <c r="AI41" s="18">
        <f t="shared" si="143"/>
        <v>4800</v>
      </c>
      <c r="AJ41" s="18">
        <f t="shared" si="143"/>
        <v>4800</v>
      </c>
      <c r="AK41" s="18">
        <f t="shared" si="143"/>
        <v>5400</v>
      </c>
      <c r="AL41" s="18">
        <f t="shared" si="143"/>
        <v>5400</v>
      </c>
      <c r="AM41" s="18">
        <f t="shared" si="143"/>
        <v>5400</v>
      </c>
      <c r="AN41" s="18">
        <f t="shared" si="143"/>
        <v>5400</v>
      </c>
      <c r="AO41" s="18">
        <f t="shared" si="143"/>
        <v>6000</v>
      </c>
      <c r="AP41" s="18">
        <f t="shared" si="143"/>
        <v>6600</v>
      </c>
      <c r="AQ41" s="31">
        <f t="shared" si="123"/>
        <v>61200</v>
      </c>
      <c r="AS41" s="18">
        <f t="shared" ref="AS41:BD41" si="144">AS3*300</f>
        <v>6000</v>
      </c>
      <c r="AT41" s="18">
        <f t="shared" si="144"/>
        <v>6000</v>
      </c>
      <c r="AU41" s="18">
        <f t="shared" si="144"/>
        <v>6000</v>
      </c>
      <c r="AV41" s="18">
        <f t="shared" si="144"/>
        <v>6600</v>
      </c>
      <c r="AW41" s="18">
        <f t="shared" si="144"/>
        <v>6600</v>
      </c>
      <c r="AX41" s="18">
        <f t="shared" si="144"/>
        <v>6600</v>
      </c>
      <c r="AY41" s="18">
        <f t="shared" si="144"/>
        <v>7200</v>
      </c>
      <c r="AZ41" s="18">
        <f t="shared" si="144"/>
        <v>7200</v>
      </c>
      <c r="BA41" s="18">
        <f t="shared" si="144"/>
        <v>7200</v>
      </c>
      <c r="BB41" s="18">
        <f t="shared" si="144"/>
        <v>7800</v>
      </c>
      <c r="BC41" s="18">
        <f t="shared" si="144"/>
        <v>7800</v>
      </c>
      <c r="BD41" s="18">
        <f t="shared" si="144"/>
        <v>7800</v>
      </c>
      <c r="BE41" s="31">
        <f t="shared" si="125"/>
        <v>82800</v>
      </c>
      <c r="BG41" s="18">
        <f t="shared" ref="BG41:BR41" si="145">BG3*300</f>
        <v>7200</v>
      </c>
      <c r="BH41" s="18">
        <f t="shared" si="145"/>
        <v>7200</v>
      </c>
      <c r="BI41" s="18">
        <f t="shared" si="145"/>
        <v>7200</v>
      </c>
      <c r="BJ41" s="18">
        <f t="shared" si="145"/>
        <v>7800</v>
      </c>
      <c r="BK41" s="18">
        <f t="shared" si="145"/>
        <v>7800</v>
      </c>
      <c r="BL41" s="18">
        <f t="shared" si="145"/>
        <v>7800</v>
      </c>
      <c r="BM41" s="18">
        <f t="shared" si="145"/>
        <v>8400</v>
      </c>
      <c r="BN41" s="18">
        <f t="shared" si="145"/>
        <v>8400</v>
      </c>
      <c r="BO41" s="18">
        <f t="shared" si="145"/>
        <v>8400</v>
      </c>
      <c r="BP41" s="18">
        <f t="shared" si="145"/>
        <v>8400</v>
      </c>
      <c r="BQ41" s="18">
        <f t="shared" si="145"/>
        <v>8400</v>
      </c>
      <c r="BR41" s="18">
        <f t="shared" si="145"/>
        <v>8400</v>
      </c>
      <c r="BS41" s="31">
        <f t="shared" si="127"/>
        <v>95400</v>
      </c>
    </row>
    <row r="42" spans="1:71" x14ac:dyDescent="0.2">
      <c r="A42" s="17" t="s">
        <v>44</v>
      </c>
      <c r="C42" s="18"/>
      <c r="D42" s="18"/>
      <c r="E42" s="18"/>
      <c r="F42" s="18"/>
      <c r="G42" s="18"/>
      <c r="H42" s="18"/>
      <c r="I42" s="18"/>
      <c r="J42" s="18"/>
      <c r="K42" s="18"/>
      <c r="L42" s="18">
        <v>0</v>
      </c>
      <c r="M42" s="18">
        <v>0</v>
      </c>
      <c r="N42" s="18">
        <v>0</v>
      </c>
      <c r="O42" s="31">
        <f t="shared" si="118"/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31">
        <f t="shared" si="121"/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31">
        <f t="shared" si="123"/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31">
        <f t="shared" si="125"/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31">
        <f t="shared" si="127"/>
        <v>0</v>
      </c>
    </row>
    <row r="43" spans="1:71" x14ac:dyDescent="0.2">
      <c r="A43" s="21" t="s">
        <v>46</v>
      </c>
      <c r="C43" s="19">
        <f t="shared" ref="C43:N43" si="146">SUM(C35:C42)</f>
        <v>0</v>
      </c>
      <c r="D43" s="19">
        <f t="shared" si="146"/>
        <v>0</v>
      </c>
      <c r="E43" s="19">
        <f t="shared" si="146"/>
        <v>0</v>
      </c>
      <c r="F43" s="19">
        <f t="shared" si="146"/>
        <v>0</v>
      </c>
      <c r="G43" s="19">
        <f t="shared" si="146"/>
        <v>0</v>
      </c>
      <c r="H43" s="19">
        <f t="shared" si="146"/>
        <v>0</v>
      </c>
      <c r="I43" s="19">
        <f t="shared" si="146"/>
        <v>0</v>
      </c>
      <c r="J43" s="19">
        <f t="shared" si="146"/>
        <v>0</v>
      </c>
      <c r="K43" s="19">
        <f t="shared" si="146"/>
        <v>0</v>
      </c>
      <c r="L43" s="19">
        <f t="shared" si="146"/>
        <v>36266.599999999977</v>
      </c>
      <c r="M43" s="19">
        <f t="shared" si="146"/>
        <v>40799.924999999959</v>
      </c>
      <c r="N43" s="19">
        <f t="shared" si="146"/>
        <v>45333.249999999964</v>
      </c>
      <c r="O43" s="31">
        <f t="shared" ref="O43" si="147">SUM(C43:N43)</f>
        <v>122399.77499999991</v>
      </c>
      <c r="Q43" s="19">
        <f t="shared" ref="Q43:S43" si="148">SUM(Q35:Q42)</f>
        <v>36266.599999999977</v>
      </c>
      <c r="R43" s="19">
        <f t="shared" si="148"/>
        <v>40799.924999999959</v>
      </c>
      <c r="S43" s="19">
        <f t="shared" si="148"/>
        <v>45333.249999999964</v>
      </c>
      <c r="T43" s="19">
        <f t="shared" ref="T43:AB43" si="149">SUM(T35:T42)</f>
        <v>45333.249999999964</v>
      </c>
      <c r="U43" s="19">
        <f t="shared" si="149"/>
        <v>45333.249999999964</v>
      </c>
      <c r="V43" s="19">
        <f t="shared" si="149"/>
        <v>45333.249999999964</v>
      </c>
      <c r="W43" s="19">
        <f t="shared" si="149"/>
        <v>49866.574999999961</v>
      </c>
      <c r="X43" s="19">
        <f t="shared" si="149"/>
        <v>49866.574999999961</v>
      </c>
      <c r="Y43" s="19">
        <f t="shared" si="149"/>
        <v>49866.574999999961</v>
      </c>
      <c r="Z43" s="19">
        <f t="shared" si="149"/>
        <v>49866.574999999961</v>
      </c>
      <c r="AA43" s="19">
        <f t="shared" si="149"/>
        <v>49866.574999999961</v>
      </c>
      <c r="AB43" s="19">
        <f t="shared" si="149"/>
        <v>49866.574999999961</v>
      </c>
      <c r="AC43" s="31">
        <f t="shared" ref="AC43" si="150">SUM(Q43:AB43)</f>
        <v>557598.97499999963</v>
      </c>
      <c r="AE43" s="19">
        <v>100089.47445454556</v>
      </c>
      <c r="AF43" s="19">
        <v>100089.47445454556</v>
      </c>
      <c r="AG43" s="19">
        <v>100089.47445454556</v>
      </c>
      <c r="AH43" s="19">
        <v>110731.57981818193</v>
      </c>
      <c r="AI43" s="19">
        <v>110731.57981818193</v>
      </c>
      <c r="AJ43" s="19">
        <v>110731.57981818193</v>
      </c>
      <c r="AK43" s="19">
        <v>110731.57981818193</v>
      </c>
      <c r="AL43" s="19">
        <v>110731.57981818193</v>
      </c>
      <c r="AM43" s="19">
        <v>110731.57981818193</v>
      </c>
      <c r="AN43" s="19">
        <v>110731.57981818193</v>
      </c>
      <c r="AO43" s="19">
        <v>117826.31672727274</v>
      </c>
      <c r="AP43" s="19">
        <v>117826.31672727274</v>
      </c>
      <c r="AQ43" s="31">
        <f t="shared" ref="AQ43" si="151">SUM(AE43:AP43)</f>
        <v>1311042.1155454556</v>
      </c>
      <c r="AS43" s="19">
        <v>100089.47445454556</v>
      </c>
      <c r="AT43" s="19">
        <v>100089.47445454556</v>
      </c>
      <c r="AU43" s="19">
        <v>100089.47445454556</v>
      </c>
      <c r="AV43" s="19">
        <v>110731.57981818193</v>
      </c>
      <c r="AW43" s="19">
        <v>110731.57981818193</v>
      </c>
      <c r="AX43" s="19">
        <v>110731.57981818193</v>
      </c>
      <c r="AY43" s="19">
        <v>110731.57981818193</v>
      </c>
      <c r="AZ43" s="19">
        <v>110731.57981818193</v>
      </c>
      <c r="BA43" s="19">
        <v>110731.57981818193</v>
      </c>
      <c r="BB43" s="19">
        <v>110731.57981818193</v>
      </c>
      <c r="BC43" s="19">
        <v>117826.31672727274</v>
      </c>
      <c r="BD43" s="19">
        <v>117826.31672727274</v>
      </c>
      <c r="BE43" s="31">
        <f t="shared" ref="BE43" si="152">SUM(AS43:BD43)</f>
        <v>1311042.1155454556</v>
      </c>
      <c r="BG43" s="19">
        <v>100089.47445454556</v>
      </c>
      <c r="BH43" s="19">
        <v>100089.47445454556</v>
      </c>
      <c r="BI43" s="19">
        <v>100089.47445454556</v>
      </c>
      <c r="BJ43" s="19">
        <v>110731.57981818193</v>
      </c>
      <c r="BK43" s="19">
        <v>110731.57981818193</v>
      </c>
      <c r="BL43" s="19">
        <v>110731.57981818193</v>
      </c>
      <c r="BM43" s="19">
        <v>110731.57981818193</v>
      </c>
      <c r="BN43" s="19">
        <v>110731.57981818193</v>
      </c>
      <c r="BO43" s="19">
        <v>110731.57981818193</v>
      </c>
      <c r="BP43" s="19">
        <v>110731.57981818193</v>
      </c>
      <c r="BQ43" s="19">
        <v>117826.31672727274</v>
      </c>
      <c r="BR43" s="19">
        <v>117826.31672727274</v>
      </c>
      <c r="BS43" s="31">
        <f t="shared" ref="BS43" si="153">SUM(BG43:BR43)</f>
        <v>1311042.1155454556</v>
      </c>
    </row>
    <row r="44" spans="1:71" x14ac:dyDescent="0.2">
      <c r="AC44" s="26"/>
      <c r="AQ44" s="26"/>
      <c r="BE44" s="26"/>
      <c r="BS44" s="26"/>
    </row>
    <row r="45" spans="1:71" x14ac:dyDescent="0.2">
      <c r="A45" s="32" t="s">
        <v>47</v>
      </c>
      <c r="C45" s="33">
        <f t="shared" ref="C45:N45" si="154">C22-C32-C43</f>
        <v>0</v>
      </c>
      <c r="D45" s="33">
        <f t="shared" si="154"/>
        <v>0</v>
      </c>
      <c r="E45" s="33">
        <f t="shared" si="154"/>
        <v>0</v>
      </c>
      <c r="F45" s="33">
        <f t="shared" si="154"/>
        <v>0</v>
      </c>
      <c r="G45" s="33">
        <f t="shared" si="154"/>
        <v>0</v>
      </c>
      <c r="H45" s="33">
        <f t="shared" si="154"/>
        <v>0</v>
      </c>
      <c r="I45" s="33">
        <f t="shared" si="154"/>
        <v>0</v>
      </c>
      <c r="J45" s="33">
        <f t="shared" si="154"/>
        <v>0</v>
      </c>
      <c r="K45" s="33">
        <f t="shared" si="154"/>
        <v>0</v>
      </c>
      <c r="L45" s="33">
        <f t="shared" si="154"/>
        <v>70485.902999999904</v>
      </c>
      <c r="M45" s="33">
        <f t="shared" si="154"/>
        <v>82946.640874999808</v>
      </c>
      <c r="N45" s="33">
        <f t="shared" si="154"/>
        <v>95407.3787499998</v>
      </c>
      <c r="O45" s="34">
        <f>SUM(C45:N45)</f>
        <v>248839.92262499951</v>
      </c>
      <c r="Q45" s="33">
        <f t="shared" ref="Q45:S45" si="155">Q22-Q32-Q43</f>
        <v>70485.902999999904</v>
      </c>
      <c r="R45" s="33">
        <f t="shared" si="155"/>
        <v>82946.640874999808</v>
      </c>
      <c r="S45" s="33">
        <f t="shared" si="155"/>
        <v>95407.3787499998</v>
      </c>
      <c r="T45" s="33">
        <f t="shared" ref="T45:AB45" si="156">T22-T32-T43</f>
        <v>95407.3787499998</v>
      </c>
      <c r="U45" s="33">
        <f t="shared" si="156"/>
        <v>95407.3787499998</v>
      </c>
      <c r="V45" s="33">
        <f>V22-V32-V43</f>
        <v>95407.3787499998</v>
      </c>
      <c r="W45" s="33">
        <f t="shared" si="156"/>
        <v>107868.11662499982</v>
      </c>
      <c r="X45" s="33">
        <f t="shared" si="156"/>
        <v>107868.11662499982</v>
      </c>
      <c r="Y45" s="33">
        <f t="shared" si="156"/>
        <v>107868.11662499982</v>
      </c>
      <c r="Z45" s="33">
        <f t="shared" si="156"/>
        <v>107868.11662499982</v>
      </c>
      <c r="AA45" s="33">
        <f t="shared" si="156"/>
        <v>107868.11662499982</v>
      </c>
      <c r="AB45" s="33">
        <f t="shared" si="156"/>
        <v>107868.11662499982</v>
      </c>
      <c r="AC45" s="34">
        <f>SUM(Q45:AB45)</f>
        <v>1182270.7586249977</v>
      </c>
      <c r="AE45" s="33">
        <v>395073.51466836419</v>
      </c>
      <c r="AF45" s="33">
        <v>454274.48025054601</v>
      </c>
      <c r="AG45" s="33">
        <v>454274.48025054601</v>
      </c>
      <c r="AH45" s="33">
        <v>497579.74397781875</v>
      </c>
      <c r="AI45" s="33">
        <v>522951.58637018234</v>
      </c>
      <c r="AJ45" s="33">
        <v>522951.58637018234</v>
      </c>
      <c r="AK45" s="33">
        <v>522951.58637018234</v>
      </c>
      <c r="AL45" s="33">
        <v>522951.58637018234</v>
      </c>
      <c r="AM45" s="33">
        <v>522951.58637018234</v>
      </c>
      <c r="AN45" s="33">
        <v>522951.58637018234</v>
      </c>
      <c r="AO45" s="33">
        <v>551821.7621883637</v>
      </c>
      <c r="AP45" s="33">
        <v>568736.32378327288</v>
      </c>
      <c r="AQ45" s="34">
        <f>SUM(AE45:AP45)</f>
        <v>6059469.8233400052</v>
      </c>
      <c r="AS45" s="33">
        <v>395073.51466836419</v>
      </c>
      <c r="AT45" s="33">
        <v>454274.48025054601</v>
      </c>
      <c r="AU45" s="33">
        <v>454274.48025054601</v>
      </c>
      <c r="AV45" s="33">
        <v>497579.74397781875</v>
      </c>
      <c r="AW45" s="33">
        <v>522951.58637018234</v>
      </c>
      <c r="AX45" s="33">
        <v>522951.58637018234</v>
      </c>
      <c r="AY45" s="33">
        <v>522951.58637018234</v>
      </c>
      <c r="AZ45" s="33">
        <v>522951.58637018234</v>
      </c>
      <c r="BA45" s="33">
        <v>522951.58637018234</v>
      </c>
      <c r="BB45" s="33">
        <v>522951.58637018234</v>
      </c>
      <c r="BC45" s="33">
        <v>551821.7621883637</v>
      </c>
      <c r="BD45" s="33">
        <v>568736.32378327288</v>
      </c>
      <c r="BE45" s="34">
        <f>SUM(AS45:BD45)</f>
        <v>6059469.8233400052</v>
      </c>
      <c r="BG45" s="33">
        <v>395073.51466836419</v>
      </c>
      <c r="BH45" s="33">
        <v>454274.48025054601</v>
      </c>
      <c r="BI45" s="33">
        <v>454274.48025054601</v>
      </c>
      <c r="BJ45" s="33">
        <v>497579.74397781875</v>
      </c>
      <c r="BK45" s="33">
        <v>522951.58637018234</v>
      </c>
      <c r="BL45" s="33">
        <v>522951.58637018234</v>
      </c>
      <c r="BM45" s="33">
        <v>522951.58637018234</v>
      </c>
      <c r="BN45" s="33">
        <v>522951.58637018234</v>
      </c>
      <c r="BO45" s="33">
        <v>522951.58637018234</v>
      </c>
      <c r="BP45" s="33">
        <v>522951.58637018234</v>
      </c>
      <c r="BQ45" s="33">
        <v>551821.7621883637</v>
      </c>
      <c r="BR45" s="33">
        <v>568736.32378327288</v>
      </c>
      <c r="BS45" s="34">
        <f>SUM(BG45:BR45)</f>
        <v>6059469.8233400052</v>
      </c>
    </row>
    <row r="47" spans="1:71" x14ac:dyDescent="0.2">
      <c r="V47" s="53"/>
    </row>
  </sheetData>
  <mergeCells count="5">
    <mergeCell ref="C1:O1"/>
    <mergeCell ref="Q1:AC1"/>
    <mergeCell ref="AE1:AQ1"/>
    <mergeCell ref="AS1:BE1"/>
    <mergeCell ref="BG1:B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B9BD-E651-42EB-8D09-E091307C71F6}">
  <dimension ref="A1:BS37"/>
  <sheetViews>
    <sheetView workbookViewId="0">
      <pane xSplit="1" ySplit="2" topLeftCell="M3" activePane="bottomRight" state="frozen"/>
      <selection activeCell="N4" sqref="N4:N6"/>
      <selection pane="topRight" activeCell="N4" sqref="N4:N6"/>
      <selection pane="bottomLeft" activeCell="N4" sqref="N4:N6"/>
      <selection pane="bottomRight" activeCell="M33" sqref="M33"/>
    </sheetView>
  </sheetViews>
  <sheetFormatPr baseColWidth="10" defaultRowHeight="15" x14ac:dyDescent="0.2"/>
  <cols>
    <col min="1" max="1" width="26.5" bestFit="1" customWidth="1"/>
    <col min="2" max="2" width="14.1640625" bestFit="1" customWidth="1"/>
    <col min="4" max="4" width="11.6640625" bestFit="1" customWidth="1"/>
    <col min="6" max="14" width="11.6640625" bestFit="1" customWidth="1"/>
    <col min="15" max="15" width="14.1640625" style="8" bestFit="1" customWidth="1"/>
    <col min="57" max="57" width="12.5" bestFit="1" customWidth="1"/>
  </cols>
  <sheetData>
    <row r="1" spans="1:71" s="20" customFormat="1" x14ac:dyDescent="0.2">
      <c r="C1" s="52">
        <v>2021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52">
        <v>2022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E1" s="52">
        <v>2023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S1" s="52">
        <v>2024</v>
      </c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G1" s="52">
        <v>2025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</row>
    <row r="2" spans="1:71" s="1" customForma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5</v>
      </c>
      <c r="W2" s="15" t="s">
        <v>6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12</v>
      </c>
      <c r="AE2" s="15" t="s">
        <v>0</v>
      </c>
      <c r="AF2" s="15" t="s">
        <v>1</v>
      </c>
      <c r="AG2" s="15" t="s">
        <v>2</v>
      </c>
      <c r="AH2" s="15" t="s">
        <v>3</v>
      </c>
      <c r="AI2" s="15" t="s">
        <v>4</v>
      </c>
      <c r="AJ2" s="15" t="s">
        <v>5</v>
      </c>
      <c r="AK2" s="15" t="s">
        <v>6</v>
      </c>
      <c r="AL2" s="15" t="s">
        <v>7</v>
      </c>
      <c r="AM2" s="15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S2" s="15" t="s">
        <v>0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5</v>
      </c>
      <c r="AY2" s="15" t="s">
        <v>6</v>
      </c>
      <c r="AZ2" s="15" t="s">
        <v>7</v>
      </c>
      <c r="BA2" s="15" t="s">
        <v>8</v>
      </c>
      <c r="BB2" s="15" t="s">
        <v>9</v>
      </c>
      <c r="BC2" s="15" t="s">
        <v>10</v>
      </c>
      <c r="BD2" s="15" t="s">
        <v>11</v>
      </c>
      <c r="BE2" s="15" t="s">
        <v>12</v>
      </c>
      <c r="BG2" s="15" t="s">
        <v>0</v>
      </c>
      <c r="BH2" s="15" t="s">
        <v>1</v>
      </c>
      <c r="BI2" s="15" t="s">
        <v>2</v>
      </c>
      <c r="BJ2" s="15" t="s">
        <v>3</v>
      </c>
      <c r="BK2" s="15" t="s">
        <v>4</v>
      </c>
      <c r="BL2" s="15" t="s">
        <v>5</v>
      </c>
      <c r="BM2" s="15" t="s">
        <v>6</v>
      </c>
      <c r="BN2" s="15" t="s">
        <v>7</v>
      </c>
      <c r="BO2" s="15" t="s">
        <v>8</v>
      </c>
      <c r="BP2" s="15" t="s">
        <v>9</v>
      </c>
      <c r="BQ2" s="15" t="s">
        <v>10</v>
      </c>
      <c r="BR2" s="15" t="s">
        <v>11</v>
      </c>
      <c r="BS2" s="15" t="s">
        <v>12</v>
      </c>
    </row>
    <row r="3" spans="1:71" s="1" customFormat="1" x14ac:dyDescent="0.2">
      <c r="A3" s="35" t="s">
        <v>37</v>
      </c>
      <c r="C3" s="36">
        <f>Ventas!C3*0.3</f>
        <v>0</v>
      </c>
      <c r="D3" s="36">
        <f>Ventas!D3*0.3</f>
        <v>0</v>
      </c>
      <c r="E3" s="36">
        <f>Ventas!E3*0.3</f>
        <v>0</v>
      </c>
      <c r="F3" s="36">
        <f>Ventas!F3*0.3</f>
        <v>0</v>
      </c>
      <c r="G3" s="36">
        <f>Ventas!G3*0.3</f>
        <v>0</v>
      </c>
      <c r="H3" s="36">
        <f>Ventas!H3*0.3</f>
        <v>0</v>
      </c>
      <c r="I3" s="36">
        <f>Ventas!I3*0.3</f>
        <v>0</v>
      </c>
      <c r="J3" s="36">
        <f>Ventas!J3*0.3</f>
        <v>0</v>
      </c>
      <c r="K3" s="36">
        <f>Ventas!K3*0.3</f>
        <v>0</v>
      </c>
      <c r="L3" s="36">
        <v>0</v>
      </c>
      <c r="M3" s="36">
        <v>2</v>
      </c>
      <c r="N3" s="36">
        <v>2</v>
      </c>
      <c r="O3" s="11">
        <f>SUM(C3:N3)</f>
        <v>4</v>
      </c>
      <c r="Q3" s="36">
        <v>2</v>
      </c>
      <c r="R3" s="36">
        <v>2</v>
      </c>
      <c r="S3" s="36">
        <v>2</v>
      </c>
      <c r="T3" s="36">
        <v>2</v>
      </c>
      <c r="U3" s="36">
        <v>2</v>
      </c>
      <c r="V3" s="36">
        <v>2</v>
      </c>
      <c r="W3" s="36">
        <v>2</v>
      </c>
      <c r="X3" s="36">
        <v>2</v>
      </c>
      <c r="Y3" s="36">
        <v>2</v>
      </c>
      <c r="Z3" s="36">
        <v>2</v>
      </c>
      <c r="AA3" s="36">
        <v>2</v>
      </c>
      <c r="AB3" s="36">
        <v>2</v>
      </c>
      <c r="AC3" s="11">
        <f>SUM(Q3:AB3)</f>
        <v>24</v>
      </c>
      <c r="AE3" s="36">
        <v>3</v>
      </c>
      <c r="AF3" s="36">
        <v>3</v>
      </c>
      <c r="AG3" s="36">
        <v>3</v>
      </c>
      <c r="AH3" s="36">
        <v>3</v>
      </c>
      <c r="AI3" s="36">
        <v>3</v>
      </c>
      <c r="AJ3" s="36">
        <v>3</v>
      </c>
      <c r="AK3" s="36">
        <v>3</v>
      </c>
      <c r="AL3" s="36">
        <v>3</v>
      </c>
      <c r="AM3" s="36">
        <v>3</v>
      </c>
      <c r="AN3" s="36">
        <v>3</v>
      </c>
      <c r="AO3" s="36">
        <v>3</v>
      </c>
      <c r="AP3" s="36">
        <v>3</v>
      </c>
      <c r="AQ3" s="11">
        <f>SUM(AE3:AP3)</f>
        <v>36</v>
      </c>
      <c r="AS3" s="36">
        <v>4</v>
      </c>
      <c r="AT3" s="36">
        <v>4</v>
      </c>
      <c r="AU3" s="36">
        <v>4</v>
      </c>
      <c r="AV3" s="36">
        <v>4</v>
      </c>
      <c r="AW3" s="36">
        <v>4</v>
      </c>
      <c r="AX3" s="36">
        <v>4</v>
      </c>
      <c r="AY3" s="36">
        <v>4</v>
      </c>
      <c r="AZ3" s="36">
        <v>4</v>
      </c>
      <c r="BA3" s="36">
        <v>4</v>
      </c>
      <c r="BB3" s="36">
        <v>4</v>
      </c>
      <c r="BC3" s="36">
        <v>4</v>
      </c>
      <c r="BD3" s="36">
        <v>4</v>
      </c>
      <c r="BE3" s="11">
        <f>SUM(AS3:BD3)</f>
        <v>48</v>
      </c>
      <c r="BG3" s="36">
        <v>5</v>
      </c>
      <c r="BH3" s="36">
        <v>5</v>
      </c>
      <c r="BI3" s="36">
        <v>5</v>
      </c>
      <c r="BJ3" s="36">
        <v>5</v>
      </c>
      <c r="BK3" s="36">
        <v>5</v>
      </c>
      <c r="BL3" s="36">
        <v>5</v>
      </c>
      <c r="BM3" s="36">
        <v>5</v>
      </c>
      <c r="BN3" s="36">
        <v>5</v>
      </c>
      <c r="BO3" s="36">
        <v>5</v>
      </c>
      <c r="BP3" s="36">
        <v>5</v>
      </c>
      <c r="BQ3" s="36">
        <v>5</v>
      </c>
      <c r="BR3" s="36">
        <v>5</v>
      </c>
      <c r="BS3" s="11">
        <f>SUM(BG3:BR3)</f>
        <v>60</v>
      </c>
    </row>
    <row r="4" spans="1:71" x14ac:dyDescent="0.2">
      <c r="A4" s="12" t="s">
        <v>13</v>
      </c>
      <c r="B4" s="2">
        <v>100000</v>
      </c>
      <c r="C4" s="2">
        <f>C3*$B$4</f>
        <v>0</v>
      </c>
      <c r="D4" s="2">
        <f t="shared" ref="D4:N4" si="0">D3*$B$4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200000</v>
      </c>
      <c r="N4" s="2">
        <f t="shared" si="0"/>
        <v>200000</v>
      </c>
      <c r="O4" s="10">
        <f>SUM(C4:N4)</f>
        <v>400000</v>
      </c>
      <c r="Q4" s="2">
        <f>Q3*$B$4</f>
        <v>200000</v>
      </c>
      <c r="R4" s="2">
        <f t="shared" ref="R4:AB4" si="1">R3*$B$4</f>
        <v>200000</v>
      </c>
      <c r="S4" s="2">
        <f t="shared" si="1"/>
        <v>200000</v>
      </c>
      <c r="T4" s="2">
        <f t="shared" si="1"/>
        <v>200000</v>
      </c>
      <c r="U4" s="2">
        <f t="shared" si="1"/>
        <v>200000</v>
      </c>
      <c r="V4" s="2">
        <f t="shared" si="1"/>
        <v>200000</v>
      </c>
      <c r="W4" s="2">
        <f t="shared" si="1"/>
        <v>200000</v>
      </c>
      <c r="X4" s="2">
        <f t="shared" si="1"/>
        <v>200000</v>
      </c>
      <c r="Y4" s="2">
        <f t="shared" si="1"/>
        <v>200000</v>
      </c>
      <c r="Z4" s="2">
        <f t="shared" si="1"/>
        <v>200000</v>
      </c>
      <c r="AA4" s="2">
        <f t="shared" si="1"/>
        <v>200000</v>
      </c>
      <c r="AB4" s="2">
        <f t="shared" si="1"/>
        <v>200000</v>
      </c>
      <c r="AC4" s="10">
        <f>SUM(Q4:AB4)</f>
        <v>2400000</v>
      </c>
      <c r="AE4" s="2">
        <f>AE3*$B$4</f>
        <v>300000</v>
      </c>
      <c r="AF4" s="2">
        <f t="shared" ref="AF4:AP4" si="2">AF3*$B$4</f>
        <v>300000</v>
      </c>
      <c r="AG4" s="2">
        <f t="shared" si="2"/>
        <v>300000</v>
      </c>
      <c r="AH4" s="2">
        <f t="shared" si="2"/>
        <v>300000</v>
      </c>
      <c r="AI4" s="2">
        <f t="shared" si="2"/>
        <v>300000</v>
      </c>
      <c r="AJ4" s="2">
        <f t="shared" si="2"/>
        <v>300000</v>
      </c>
      <c r="AK4" s="2">
        <f t="shared" si="2"/>
        <v>300000</v>
      </c>
      <c r="AL4" s="2">
        <f t="shared" si="2"/>
        <v>300000</v>
      </c>
      <c r="AM4" s="2">
        <f t="shared" si="2"/>
        <v>300000</v>
      </c>
      <c r="AN4" s="2">
        <f t="shared" si="2"/>
        <v>300000</v>
      </c>
      <c r="AO4" s="2">
        <f t="shared" si="2"/>
        <v>300000</v>
      </c>
      <c r="AP4" s="2">
        <f t="shared" si="2"/>
        <v>300000</v>
      </c>
      <c r="AQ4" s="10">
        <f>SUM(AE4:AP4)</f>
        <v>3600000</v>
      </c>
      <c r="AS4" s="2">
        <f>AS3*$B$4</f>
        <v>400000</v>
      </c>
      <c r="AT4" s="2">
        <f t="shared" ref="AT4:BD4" si="3">AT3*$B$4</f>
        <v>400000</v>
      </c>
      <c r="AU4" s="2">
        <f t="shared" si="3"/>
        <v>400000</v>
      </c>
      <c r="AV4" s="2">
        <f t="shared" si="3"/>
        <v>400000</v>
      </c>
      <c r="AW4" s="2">
        <f t="shared" si="3"/>
        <v>400000</v>
      </c>
      <c r="AX4" s="2">
        <f t="shared" si="3"/>
        <v>400000</v>
      </c>
      <c r="AY4" s="2">
        <f t="shared" si="3"/>
        <v>400000</v>
      </c>
      <c r="AZ4" s="2">
        <f t="shared" si="3"/>
        <v>400000</v>
      </c>
      <c r="BA4" s="2">
        <f t="shared" si="3"/>
        <v>400000</v>
      </c>
      <c r="BB4" s="2">
        <f t="shared" si="3"/>
        <v>400000</v>
      </c>
      <c r="BC4" s="2">
        <f t="shared" si="3"/>
        <v>400000</v>
      </c>
      <c r="BD4" s="2">
        <f t="shared" si="3"/>
        <v>400000</v>
      </c>
      <c r="BE4" s="10">
        <f>SUM(AS4:BD4)</f>
        <v>4800000</v>
      </c>
      <c r="BG4" s="2">
        <f>BG3*$B$4</f>
        <v>500000</v>
      </c>
      <c r="BH4" s="2">
        <f t="shared" ref="BH4:BR4" si="4">BH3*$B$4</f>
        <v>500000</v>
      </c>
      <c r="BI4" s="2">
        <f t="shared" si="4"/>
        <v>500000</v>
      </c>
      <c r="BJ4" s="2">
        <f t="shared" si="4"/>
        <v>500000</v>
      </c>
      <c r="BK4" s="2">
        <f t="shared" si="4"/>
        <v>500000</v>
      </c>
      <c r="BL4" s="2">
        <f t="shared" si="4"/>
        <v>500000</v>
      </c>
      <c r="BM4" s="2">
        <f t="shared" si="4"/>
        <v>500000</v>
      </c>
      <c r="BN4" s="2">
        <f t="shared" si="4"/>
        <v>500000</v>
      </c>
      <c r="BO4" s="2">
        <f t="shared" si="4"/>
        <v>500000</v>
      </c>
      <c r="BP4" s="2">
        <f t="shared" si="4"/>
        <v>500000</v>
      </c>
      <c r="BQ4" s="2">
        <f t="shared" si="4"/>
        <v>500000</v>
      </c>
      <c r="BR4" s="2">
        <f t="shared" si="4"/>
        <v>500000</v>
      </c>
      <c r="BS4" s="10">
        <f>SUM(BG4:BR4)</f>
        <v>6000000</v>
      </c>
    </row>
    <row r="5" spans="1:71" x14ac:dyDescent="0.2">
      <c r="A5" s="12" t="s">
        <v>15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0">
        <f t="shared" ref="O5:O7" si="5">SUM(C5:N5)</f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0">
        <f t="shared" ref="AC5:AC7" si="6">SUM(Q5:AB5)</f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10">
        <f t="shared" ref="AQ5:AQ7" si="7">SUM(AE5:AP5)</f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10">
        <f t="shared" ref="BE5:BE7" si="8">SUM(AS5:BD5)</f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10">
        <f t="shared" ref="BS5:BS7" si="9">SUM(BG5:BR5)</f>
        <v>0</v>
      </c>
    </row>
    <row r="6" spans="1:71" x14ac:dyDescent="0.2">
      <c r="A6" s="12" t="s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0">
        <f t="shared" si="5"/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0">
        <f t="shared" si="6"/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10">
        <f t="shared" si="7"/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10">
        <f t="shared" si="8"/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10">
        <f t="shared" si="9"/>
        <v>0</v>
      </c>
    </row>
    <row r="7" spans="1:71" x14ac:dyDescent="0.2">
      <c r="A7" s="9" t="s">
        <v>17</v>
      </c>
      <c r="C7" s="10">
        <f t="shared" ref="C7:N7" si="10">SUM(C4:C6)</f>
        <v>0</v>
      </c>
      <c r="D7" s="10">
        <f t="shared" si="10"/>
        <v>0</v>
      </c>
      <c r="E7" s="10">
        <f t="shared" si="10"/>
        <v>0</v>
      </c>
      <c r="F7" s="10">
        <f t="shared" si="10"/>
        <v>0</v>
      </c>
      <c r="G7" s="10">
        <f t="shared" si="10"/>
        <v>0</v>
      </c>
      <c r="H7" s="10">
        <f t="shared" si="10"/>
        <v>0</v>
      </c>
      <c r="I7" s="10">
        <f t="shared" si="10"/>
        <v>0</v>
      </c>
      <c r="J7" s="10">
        <f t="shared" si="10"/>
        <v>0</v>
      </c>
      <c r="K7" s="10">
        <f t="shared" si="10"/>
        <v>0</v>
      </c>
      <c r="L7" s="10">
        <f t="shared" si="10"/>
        <v>0</v>
      </c>
      <c r="M7" s="10">
        <f t="shared" si="10"/>
        <v>200000</v>
      </c>
      <c r="N7" s="10">
        <f t="shared" si="10"/>
        <v>200000</v>
      </c>
      <c r="O7" s="10">
        <f t="shared" si="5"/>
        <v>400000</v>
      </c>
      <c r="Q7" s="10">
        <f t="shared" ref="Q7:AB7" si="11">SUM(Q4:Q6)</f>
        <v>200000</v>
      </c>
      <c r="R7" s="10">
        <f t="shared" si="11"/>
        <v>200000</v>
      </c>
      <c r="S7" s="10">
        <f t="shared" si="11"/>
        <v>200000</v>
      </c>
      <c r="T7" s="10">
        <f t="shared" si="11"/>
        <v>200000</v>
      </c>
      <c r="U7" s="10">
        <f t="shared" si="11"/>
        <v>200000</v>
      </c>
      <c r="V7" s="10">
        <f t="shared" si="11"/>
        <v>200000</v>
      </c>
      <c r="W7" s="10">
        <f t="shared" si="11"/>
        <v>200000</v>
      </c>
      <c r="X7" s="10">
        <f t="shared" si="11"/>
        <v>200000</v>
      </c>
      <c r="Y7" s="10">
        <f t="shared" si="11"/>
        <v>200000</v>
      </c>
      <c r="Z7" s="10">
        <f t="shared" si="11"/>
        <v>200000</v>
      </c>
      <c r="AA7" s="10">
        <f t="shared" si="11"/>
        <v>200000</v>
      </c>
      <c r="AB7" s="10">
        <f t="shared" si="11"/>
        <v>200000</v>
      </c>
      <c r="AC7" s="10">
        <f t="shared" si="6"/>
        <v>2400000</v>
      </c>
      <c r="AE7" s="10">
        <f t="shared" ref="AE7:AP7" si="12">SUM(AE4:AE6)</f>
        <v>300000</v>
      </c>
      <c r="AF7" s="10">
        <f t="shared" si="12"/>
        <v>300000</v>
      </c>
      <c r="AG7" s="10">
        <f t="shared" si="12"/>
        <v>300000</v>
      </c>
      <c r="AH7" s="10">
        <f t="shared" si="12"/>
        <v>300000</v>
      </c>
      <c r="AI7" s="10">
        <f t="shared" si="12"/>
        <v>300000</v>
      </c>
      <c r="AJ7" s="10">
        <f t="shared" si="12"/>
        <v>300000</v>
      </c>
      <c r="AK7" s="10">
        <f t="shared" si="12"/>
        <v>300000</v>
      </c>
      <c r="AL7" s="10">
        <f t="shared" si="12"/>
        <v>300000</v>
      </c>
      <c r="AM7" s="10">
        <f t="shared" si="12"/>
        <v>300000</v>
      </c>
      <c r="AN7" s="10">
        <f t="shared" si="12"/>
        <v>300000</v>
      </c>
      <c r="AO7" s="10">
        <f t="shared" si="12"/>
        <v>300000</v>
      </c>
      <c r="AP7" s="10">
        <f t="shared" si="12"/>
        <v>300000</v>
      </c>
      <c r="AQ7" s="10">
        <f t="shared" si="7"/>
        <v>3600000</v>
      </c>
      <c r="AS7" s="10">
        <f t="shared" ref="AS7:BD7" si="13">SUM(AS4:AS6)</f>
        <v>400000</v>
      </c>
      <c r="AT7" s="10">
        <f t="shared" si="13"/>
        <v>400000</v>
      </c>
      <c r="AU7" s="10">
        <f t="shared" si="13"/>
        <v>400000</v>
      </c>
      <c r="AV7" s="10">
        <f t="shared" si="13"/>
        <v>400000</v>
      </c>
      <c r="AW7" s="10">
        <f t="shared" si="13"/>
        <v>400000</v>
      </c>
      <c r="AX7" s="10">
        <f t="shared" si="13"/>
        <v>400000</v>
      </c>
      <c r="AY7" s="10">
        <f t="shared" si="13"/>
        <v>400000</v>
      </c>
      <c r="AZ7" s="10">
        <f t="shared" si="13"/>
        <v>400000</v>
      </c>
      <c r="BA7" s="10">
        <f t="shared" si="13"/>
        <v>400000</v>
      </c>
      <c r="BB7" s="10">
        <f t="shared" si="13"/>
        <v>400000</v>
      </c>
      <c r="BC7" s="10">
        <f t="shared" si="13"/>
        <v>400000</v>
      </c>
      <c r="BD7" s="10">
        <f t="shared" si="13"/>
        <v>400000</v>
      </c>
      <c r="BE7" s="10">
        <f t="shared" si="8"/>
        <v>4800000</v>
      </c>
      <c r="BG7" s="10">
        <f t="shared" ref="BG7:BR7" si="14">SUM(BG4:BG6)</f>
        <v>500000</v>
      </c>
      <c r="BH7" s="10">
        <f t="shared" si="14"/>
        <v>500000</v>
      </c>
      <c r="BI7" s="10">
        <f t="shared" si="14"/>
        <v>500000</v>
      </c>
      <c r="BJ7" s="10">
        <f t="shared" si="14"/>
        <v>500000</v>
      </c>
      <c r="BK7" s="10">
        <f t="shared" si="14"/>
        <v>500000</v>
      </c>
      <c r="BL7" s="10">
        <f t="shared" si="14"/>
        <v>500000</v>
      </c>
      <c r="BM7" s="10">
        <f t="shared" si="14"/>
        <v>500000</v>
      </c>
      <c r="BN7" s="10">
        <f t="shared" si="14"/>
        <v>500000</v>
      </c>
      <c r="BO7" s="10">
        <f t="shared" si="14"/>
        <v>500000</v>
      </c>
      <c r="BP7" s="10">
        <f t="shared" si="14"/>
        <v>500000</v>
      </c>
      <c r="BQ7" s="10">
        <f t="shared" si="14"/>
        <v>500000</v>
      </c>
      <c r="BR7" s="10">
        <f t="shared" si="14"/>
        <v>500000</v>
      </c>
      <c r="BS7" s="10">
        <f t="shared" si="9"/>
        <v>6000000</v>
      </c>
    </row>
    <row r="8" spans="1:71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2">
      <c r="A9" s="9" t="s">
        <v>127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3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3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3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3"/>
    </row>
    <row r="10" spans="1:71" x14ac:dyDescent="0.2">
      <c r="A10" s="12" t="s">
        <v>18</v>
      </c>
      <c r="B10" s="2">
        <v>90000</v>
      </c>
      <c r="C10" s="2">
        <f t="shared" ref="C10:N10" si="15">C3*$B$10</f>
        <v>0</v>
      </c>
      <c r="D10" s="2">
        <f t="shared" si="15"/>
        <v>0</v>
      </c>
      <c r="E10" s="2">
        <f t="shared" si="15"/>
        <v>0</v>
      </c>
      <c r="F10" s="2">
        <f t="shared" si="15"/>
        <v>0</v>
      </c>
      <c r="G10" s="2">
        <f t="shared" si="15"/>
        <v>0</v>
      </c>
      <c r="H10" s="2">
        <f t="shared" si="15"/>
        <v>0</v>
      </c>
      <c r="I10" s="2">
        <f t="shared" si="15"/>
        <v>0</v>
      </c>
      <c r="J10" s="2">
        <f t="shared" si="15"/>
        <v>0</v>
      </c>
      <c r="K10" s="2">
        <f t="shared" si="15"/>
        <v>0</v>
      </c>
      <c r="L10" s="2">
        <f t="shared" si="15"/>
        <v>0</v>
      </c>
      <c r="M10" s="2">
        <f t="shared" si="15"/>
        <v>180000</v>
      </c>
      <c r="N10" s="2">
        <f t="shared" si="15"/>
        <v>180000</v>
      </c>
      <c r="O10" s="10">
        <f t="shared" ref="O10:O13" si="16">SUM(C10:N10)</f>
        <v>360000</v>
      </c>
      <c r="Q10" s="2">
        <f t="shared" ref="Q10:AB10" si="17">Q3*$B$10</f>
        <v>180000</v>
      </c>
      <c r="R10" s="2">
        <f t="shared" si="17"/>
        <v>180000</v>
      </c>
      <c r="S10" s="2">
        <f t="shared" si="17"/>
        <v>180000</v>
      </c>
      <c r="T10" s="2">
        <f t="shared" si="17"/>
        <v>180000</v>
      </c>
      <c r="U10" s="2">
        <f t="shared" si="17"/>
        <v>180000</v>
      </c>
      <c r="V10" s="2">
        <f t="shared" si="17"/>
        <v>180000</v>
      </c>
      <c r="W10" s="2">
        <f t="shared" si="17"/>
        <v>180000</v>
      </c>
      <c r="X10" s="2">
        <f t="shared" si="17"/>
        <v>180000</v>
      </c>
      <c r="Y10" s="2">
        <f t="shared" si="17"/>
        <v>180000</v>
      </c>
      <c r="Z10" s="2">
        <f t="shared" si="17"/>
        <v>180000</v>
      </c>
      <c r="AA10" s="2">
        <f t="shared" si="17"/>
        <v>180000</v>
      </c>
      <c r="AB10" s="2">
        <f t="shared" si="17"/>
        <v>180000</v>
      </c>
      <c r="AC10" s="10">
        <f t="shared" ref="AC10:AC13" si="18">SUM(Q10:AB10)</f>
        <v>2160000</v>
      </c>
      <c r="AE10" s="2">
        <f t="shared" ref="AE10:AP10" si="19">AE3*$B$10</f>
        <v>270000</v>
      </c>
      <c r="AF10" s="2">
        <f t="shared" si="19"/>
        <v>270000</v>
      </c>
      <c r="AG10" s="2">
        <f t="shared" si="19"/>
        <v>270000</v>
      </c>
      <c r="AH10" s="2">
        <f t="shared" si="19"/>
        <v>270000</v>
      </c>
      <c r="AI10" s="2">
        <f t="shared" si="19"/>
        <v>270000</v>
      </c>
      <c r="AJ10" s="2">
        <f t="shared" si="19"/>
        <v>270000</v>
      </c>
      <c r="AK10" s="2">
        <f t="shared" si="19"/>
        <v>270000</v>
      </c>
      <c r="AL10" s="2">
        <f t="shared" si="19"/>
        <v>270000</v>
      </c>
      <c r="AM10" s="2">
        <f t="shared" si="19"/>
        <v>270000</v>
      </c>
      <c r="AN10" s="2">
        <f t="shared" si="19"/>
        <v>270000</v>
      </c>
      <c r="AO10" s="2">
        <f t="shared" si="19"/>
        <v>270000</v>
      </c>
      <c r="AP10" s="2">
        <f t="shared" si="19"/>
        <v>270000</v>
      </c>
      <c r="AQ10" s="10">
        <f t="shared" ref="AQ10:AQ13" si="20">SUM(AE10:AP10)</f>
        <v>3240000</v>
      </c>
      <c r="AS10" s="2">
        <f t="shared" ref="AS10:BD10" si="21">AS3*$B$10</f>
        <v>360000</v>
      </c>
      <c r="AT10" s="2">
        <f t="shared" si="21"/>
        <v>360000</v>
      </c>
      <c r="AU10" s="2">
        <f t="shared" si="21"/>
        <v>360000</v>
      </c>
      <c r="AV10" s="2">
        <f t="shared" si="21"/>
        <v>360000</v>
      </c>
      <c r="AW10" s="2">
        <f t="shared" si="21"/>
        <v>360000</v>
      </c>
      <c r="AX10" s="2">
        <f t="shared" si="21"/>
        <v>360000</v>
      </c>
      <c r="AY10" s="2">
        <f t="shared" si="21"/>
        <v>360000</v>
      </c>
      <c r="AZ10" s="2">
        <f t="shared" si="21"/>
        <v>360000</v>
      </c>
      <c r="BA10" s="2">
        <f t="shared" si="21"/>
        <v>360000</v>
      </c>
      <c r="BB10" s="2">
        <f t="shared" si="21"/>
        <v>360000</v>
      </c>
      <c r="BC10" s="2">
        <f t="shared" si="21"/>
        <v>360000</v>
      </c>
      <c r="BD10" s="2">
        <f t="shared" si="21"/>
        <v>360000</v>
      </c>
      <c r="BE10" s="10">
        <f t="shared" ref="BE10:BE13" si="22">SUM(AS10:BD10)</f>
        <v>4320000</v>
      </c>
      <c r="BG10" s="2">
        <f t="shared" ref="BG10:BR10" si="23">BG3*$B$10</f>
        <v>450000</v>
      </c>
      <c r="BH10" s="2">
        <f t="shared" si="23"/>
        <v>450000</v>
      </c>
      <c r="BI10" s="2">
        <f t="shared" si="23"/>
        <v>450000</v>
      </c>
      <c r="BJ10" s="2">
        <f t="shared" si="23"/>
        <v>450000</v>
      </c>
      <c r="BK10" s="2">
        <f t="shared" si="23"/>
        <v>450000</v>
      </c>
      <c r="BL10" s="2">
        <f t="shared" si="23"/>
        <v>450000</v>
      </c>
      <c r="BM10" s="2">
        <f t="shared" si="23"/>
        <v>450000</v>
      </c>
      <c r="BN10" s="2">
        <f t="shared" si="23"/>
        <v>450000</v>
      </c>
      <c r="BO10" s="2">
        <f t="shared" si="23"/>
        <v>450000</v>
      </c>
      <c r="BP10" s="2">
        <f t="shared" si="23"/>
        <v>450000</v>
      </c>
      <c r="BQ10" s="2">
        <f t="shared" si="23"/>
        <v>450000</v>
      </c>
      <c r="BR10" s="2">
        <f t="shared" si="23"/>
        <v>450000</v>
      </c>
      <c r="BS10" s="10">
        <f t="shared" ref="BS10:BS13" si="24">SUM(BG10:BR10)</f>
        <v>5400000</v>
      </c>
    </row>
    <row r="11" spans="1:71" x14ac:dyDescent="0.2">
      <c r="A11" s="12" t="s">
        <v>20</v>
      </c>
      <c r="C11" s="2"/>
      <c r="D11" s="2"/>
      <c r="E11" s="2">
        <f t="shared" ref="E11:N11" si="25">E5*0.5</f>
        <v>0</v>
      </c>
      <c r="F11" s="2">
        <f t="shared" si="25"/>
        <v>0</v>
      </c>
      <c r="G11" s="2">
        <f t="shared" si="25"/>
        <v>0</v>
      </c>
      <c r="H11" s="2">
        <f t="shared" si="25"/>
        <v>0</v>
      </c>
      <c r="I11" s="2">
        <f t="shared" si="25"/>
        <v>0</v>
      </c>
      <c r="J11" s="2">
        <f t="shared" si="25"/>
        <v>0</v>
      </c>
      <c r="K11" s="2">
        <f t="shared" si="25"/>
        <v>0</v>
      </c>
      <c r="L11" s="2">
        <f t="shared" si="25"/>
        <v>0</v>
      </c>
      <c r="M11" s="2">
        <f t="shared" si="25"/>
        <v>0</v>
      </c>
      <c r="N11" s="2">
        <f t="shared" si="25"/>
        <v>0</v>
      </c>
      <c r="O11" s="10">
        <f t="shared" si="16"/>
        <v>0</v>
      </c>
      <c r="Q11" s="2"/>
      <c r="R11" s="2"/>
      <c r="S11" s="2">
        <f t="shared" ref="S11:AB11" si="26">S5*0.5</f>
        <v>0</v>
      </c>
      <c r="T11" s="2">
        <f t="shared" si="26"/>
        <v>0</v>
      </c>
      <c r="U11" s="2">
        <f t="shared" si="26"/>
        <v>0</v>
      </c>
      <c r="V11" s="2">
        <f t="shared" si="26"/>
        <v>0</v>
      </c>
      <c r="W11" s="2">
        <f t="shared" si="26"/>
        <v>0</v>
      </c>
      <c r="X11" s="2">
        <f t="shared" si="26"/>
        <v>0</v>
      </c>
      <c r="Y11" s="2">
        <f t="shared" si="26"/>
        <v>0</v>
      </c>
      <c r="Z11" s="2">
        <f t="shared" si="26"/>
        <v>0</v>
      </c>
      <c r="AA11" s="2">
        <f t="shared" si="26"/>
        <v>0</v>
      </c>
      <c r="AB11" s="2">
        <f t="shared" si="26"/>
        <v>0</v>
      </c>
      <c r="AC11" s="10">
        <f t="shared" si="18"/>
        <v>0</v>
      </c>
      <c r="AE11" s="2"/>
      <c r="AF11" s="2"/>
      <c r="AG11" s="2">
        <f t="shared" ref="AG11:AP11" si="27">AG5*0.5</f>
        <v>0</v>
      </c>
      <c r="AH11" s="2">
        <f t="shared" si="27"/>
        <v>0</v>
      </c>
      <c r="AI11" s="2">
        <f t="shared" si="27"/>
        <v>0</v>
      </c>
      <c r="AJ11" s="2">
        <f t="shared" si="27"/>
        <v>0</v>
      </c>
      <c r="AK11" s="2">
        <f t="shared" si="27"/>
        <v>0</v>
      </c>
      <c r="AL11" s="2">
        <f t="shared" si="27"/>
        <v>0</v>
      </c>
      <c r="AM11" s="2">
        <f t="shared" si="27"/>
        <v>0</v>
      </c>
      <c r="AN11" s="2">
        <f t="shared" si="27"/>
        <v>0</v>
      </c>
      <c r="AO11" s="2">
        <f t="shared" si="27"/>
        <v>0</v>
      </c>
      <c r="AP11" s="2">
        <f t="shared" si="27"/>
        <v>0</v>
      </c>
      <c r="AQ11" s="10">
        <f t="shared" si="20"/>
        <v>0</v>
      </c>
      <c r="AS11" s="2"/>
      <c r="AT11" s="2"/>
      <c r="AU11" s="2">
        <f t="shared" ref="AU11:BD11" si="28">AU5*0.5</f>
        <v>0</v>
      </c>
      <c r="AV11" s="2">
        <f t="shared" si="28"/>
        <v>0</v>
      </c>
      <c r="AW11" s="2">
        <f t="shared" si="28"/>
        <v>0</v>
      </c>
      <c r="AX11" s="2">
        <f t="shared" si="28"/>
        <v>0</v>
      </c>
      <c r="AY11" s="2">
        <f t="shared" si="28"/>
        <v>0</v>
      </c>
      <c r="AZ11" s="2">
        <f t="shared" si="28"/>
        <v>0</v>
      </c>
      <c r="BA11" s="2">
        <f t="shared" si="28"/>
        <v>0</v>
      </c>
      <c r="BB11" s="2">
        <f t="shared" si="28"/>
        <v>0</v>
      </c>
      <c r="BC11" s="2">
        <f t="shared" si="28"/>
        <v>0</v>
      </c>
      <c r="BD11" s="2">
        <f t="shared" si="28"/>
        <v>0</v>
      </c>
      <c r="BE11" s="10">
        <f t="shared" si="22"/>
        <v>0</v>
      </c>
      <c r="BG11" s="2"/>
      <c r="BH11" s="2"/>
      <c r="BI11" s="2">
        <f t="shared" ref="BI11:BR11" si="29">BI5*0.5</f>
        <v>0</v>
      </c>
      <c r="BJ11" s="2">
        <f t="shared" si="29"/>
        <v>0</v>
      </c>
      <c r="BK11" s="2">
        <f t="shared" si="29"/>
        <v>0</v>
      </c>
      <c r="BL11" s="2">
        <f t="shared" si="29"/>
        <v>0</v>
      </c>
      <c r="BM11" s="2">
        <f t="shared" si="29"/>
        <v>0</v>
      </c>
      <c r="BN11" s="2">
        <f t="shared" si="29"/>
        <v>0</v>
      </c>
      <c r="BO11" s="2">
        <f t="shared" si="29"/>
        <v>0</v>
      </c>
      <c r="BP11" s="2">
        <f t="shared" si="29"/>
        <v>0</v>
      </c>
      <c r="BQ11" s="2">
        <f t="shared" si="29"/>
        <v>0</v>
      </c>
      <c r="BR11" s="2">
        <f t="shared" si="29"/>
        <v>0</v>
      </c>
      <c r="BS11" s="10">
        <f t="shared" si="24"/>
        <v>0</v>
      </c>
    </row>
    <row r="12" spans="1:71" x14ac:dyDescent="0.2">
      <c r="A12" s="12" t="s">
        <v>21</v>
      </c>
      <c r="C12" s="2"/>
      <c r="D12" s="2"/>
      <c r="E12" s="2">
        <f t="shared" ref="E12:N12" si="30">E6*0.5</f>
        <v>0</v>
      </c>
      <c r="F12" s="2">
        <f t="shared" si="30"/>
        <v>0</v>
      </c>
      <c r="G12" s="2">
        <f t="shared" si="30"/>
        <v>0</v>
      </c>
      <c r="H12" s="2">
        <f t="shared" si="30"/>
        <v>0</v>
      </c>
      <c r="I12" s="2">
        <f t="shared" si="30"/>
        <v>0</v>
      </c>
      <c r="J12" s="2">
        <f t="shared" si="30"/>
        <v>0</v>
      </c>
      <c r="K12" s="2">
        <f t="shared" si="30"/>
        <v>0</v>
      </c>
      <c r="L12" s="2">
        <f t="shared" si="30"/>
        <v>0</v>
      </c>
      <c r="M12" s="2">
        <f t="shared" si="30"/>
        <v>0</v>
      </c>
      <c r="N12" s="2">
        <f t="shared" si="30"/>
        <v>0</v>
      </c>
      <c r="O12" s="10">
        <f t="shared" si="16"/>
        <v>0</v>
      </c>
      <c r="Q12" s="2"/>
      <c r="R12" s="2"/>
      <c r="S12" s="2">
        <f t="shared" ref="S12:AB12" si="31">S6*0.5</f>
        <v>0</v>
      </c>
      <c r="T12" s="2">
        <f t="shared" si="31"/>
        <v>0</v>
      </c>
      <c r="U12" s="2">
        <f t="shared" si="31"/>
        <v>0</v>
      </c>
      <c r="V12" s="2">
        <f t="shared" si="31"/>
        <v>0</v>
      </c>
      <c r="W12" s="2">
        <f t="shared" si="31"/>
        <v>0</v>
      </c>
      <c r="X12" s="2">
        <f t="shared" si="31"/>
        <v>0</v>
      </c>
      <c r="Y12" s="2">
        <f t="shared" si="31"/>
        <v>0</v>
      </c>
      <c r="Z12" s="2">
        <f t="shared" si="31"/>
        <v>0</v>
      </c>
      <c r="AA12" s="2">
        <f t="shared" si="31"/>
        <v>0</v>
      </c>
      <c r="AB12" s="2">
        <f t="shared" si="31"/>
        <v>0</v>
      </c>
      <c r="AC12" s="10">
        <f t="shared" si="18"/>
        <v>0</v>
      </c>
      <c r="AE12" s="2"/>
      <c r="AF12" s="2"/>
      <c r="AG12" s="2">
        <f t="shared" ref="AG12:AP12" si="32">AG6*0.5</f>
        <v>0</v>
      </c>
      <c r="AH12" s="2">
        <f t="shared" si="32"/>
        <v>0</v>
      </c>
      <c r="AI12" s="2">
        <f t="shared" si="32"/>
        <v>0</v>
      </c>
      <c r="AJ12" s="2">
        <f t="shared" si="32"/>
        <v>0</v>
      </c>
      <c r="AK12" s="2">
        <f t="shared" si="32"/>
        <v>0</v>
      </c>
      <c r="AL12" s="2">
        <f t="shared" si="32"/>
        <v>0</v>
      </c>
      <c r="AM12" s="2">
        <f t="shared" si="32"/>
        <v>0</v>
      </c>
      <c r="AN12" s="2">
        <f t="shared" si="32"/>
        <v>0</v>
      </c>
      <c r="AO12" s="2">
        <f t="shared" si="32"/>
        <v>0</v>
      </c>
      <c r="AP12" s="2">
        <f t="shared" si="32"/>
        <v>0</v>
      </c>
      <c r="AQ12" s="10">
        <f t="shared" si="20"/>
        <v>0</v>
      </c>
      <c r="AS12" s="2"/>
      <c r="AT12" s="2"/>
      <c r="AU12" s="2">
        <f t="shared" ref="AU12:BD12" si="33">AU6*0.5</f>
        <v>0</v>
      </c>
      <c r="AV12" s="2">
        <f t="shared" si="33"/>
        <v>0</v>
      </c>
      <c r="AW12" s="2">
        <f t="shared" si="33"/>
        <v>0</v>
      </c>
      <c r="AX12" s="2">
        <f t="shared" si="33"/>
        <v>0</v>
      </c>
      <c r="AY12" s="2">
        <f t="shared" si="33"/>
        <v>0</v>
      </c>
      <c r="AZ12" s="2">
        <f t="shared" si="33"/>
        <v>0</v>
      </c>
      <c r="BA12" s="2">
        <f t="shared" si="33"/>
        <v>0</v>
      </c>
      <c r="BB12" s="2">
        <f t="shared" si="33"/>
        <v>0</v>
      </c>
      <c r="BC12" s="2">
        <f t="shared" si="33"/>
        <v>0</v>
      </c>
      <c r="BD12" s="2">
        <f t="shared" si="33"/>
        <v>0</v>
      </c>
      <c r="BE12" s="10">
        <f t="shared" si="22"/>
        <v>0</v>
      </c>
      <c r="BG12" s="2"/>
      <c r="BH12" s="2"/>
      <c r="BI12" s="2">
        <f t="shared" ref="BI12:BR12" si="34">BI6*0.5</f>
        <v>0</v>
      </c>
      <c r="BJ12" s="2">
        <f t="shared" si="34"/>
        <v>0</v>
      </c>
      <c r="BK12" s="2">
        <f t="shared" si="34"/>
        <v>0</v>
      </c>
      <c r="BL12" s="2">
        <f t="shared" si="34"/>
        <v>0</v>
      </c>
      <c r="BM12" s="2">
        <f t="shared" si="34"/>
        <v>0</v>
      </c>
      <c r="BN12" s="2">
        <f t="shared" si="34"/>
        <v>0</v>
      </c>
      <c r="BO12" s="2">
        <f t="shared" si="34"/>
        <v>0</v>
      </c>
      <c r="BP12" s="2">
        <f t="shared" si="34"/>
        <v>0</v>
      </c>
      <c r="BQ12" s="2">
        <f t="shared" si="34"/>
        <v>0</v>
      </c>
      <c r="BR12" s="2">
        <f t="shared" si="34"/>
        <v>0</v>
      </c>
      <c r="BS12" s="10">
        <f t="shared" si="24"/>
        <v>0</v>
      </c>
    </row>
    <row r="13" spans="1:71" x14ac:dyDescent="0.2">
      <c r="A13" s="9" t="s">
        <v>22</v>
      </c>
      <c r="C13" s="10">
        <f t="shared" ref="C13:N13" si="35">SUM(C10:C12)</f>
        <v>0</v>
      </c>
      <c r="D13" s="10">
        <f t="shared" si="35"/>
        <v>0</v>
      </c>
      <c r="E13" s="10">
        <f t="shared" si="35"/>
        <v>0</v>
      </c>
      <c r="F13" s="10">
        <f t="shared" si="35"/>
        <v>0</v>
      </c>
      <c r="G13" s="10">
        <f t="shared" si="35"/>
        <v>0</v>
      </c>
      <c r="H13" s="10">
        <f t="shared" si="35"/>
        <v>0</v>
      </c>
      <c r="I13" s="10">
        <f t="shared" si="35"/>
        <v>0</v>
      </c>
      <c r="J13" s="10">
        <f t="shared" si="35"/>
        <v>0</v>
      </c>
      <c r="K13" s="10">
        <f t="shared" si="35"/>
        <v>0</v>
      </c>
      <c r="L13" s="10">
        <f t="shared" si="35"/>
        <v>0</v>
      </c>
      <c r="M13" s="10">
        <f t="shared" si="35"/>
        <v>180000</v>
      </c>
      <c r="N13" s="10">
        <f t="shared" si="35"/>
        <v>180000</v>
      </c>
      <c r="O13" s="10">
        <f t="shared" si="16"/>
        <v>360000</v>
      </c>
      <c r="Q13" s="10">
        <f t="shared" ref="Q13:AB13" si="36">SUM(Q10:Q12)</f>
        <v>180000</v>
      </c>
      <c r="R13" s="10">
        <f t="shared" si="36"/>
        <v>180000</v>
      </c>
      <c r="S13" s="10">
        <f t="shared" si="36"/>
        <v>180000</v>
      </c>
      <c r="T13" s="10">
        <f t="shared" si="36"/>
        <v>180000</v>
      </c>
      <c r="U13" s="10">
        <f t="shared" si="36"/>
        <v>180000</v>
      </c>
      <c r="V13" s="10">
        <f t="shared" si="36"/>
        <v>180000</v>
      </c>
      <c r="W13" s="10">
        <f t="shared" si="36"/>
        <v>180000</v>
      </c>
      <c r="X13" s="10">
        <f t="shared" si="36"/>
        <v>180000</v>
      </c>
      <c r="Y13" s="10">
        <f t="shared" si="36"/>
        <v>180000</v>
      </c>
      <c r="Z13" s="10">
        <f t="shared" si="36"/>
        <v>180000</v>
      </c>
      <c r="AA13" s="10">
        <f t="shared" si="36"/>
        <v>180000</v>
      </c>
      <c r="AB13" s="10">
        <f t="shared" si="36"/>
        <v>180000</v>
      </c>
      <c r="AC13" s="10">
        <f t="shared" si="18"/>
        <v>2160000</v>
      </c>
      <c r="AE13" s="10">
        <f t="shared" ref="AE13:AP13" si="37">SUM(AE10:AE12)</f>
        <v>270000</v>
      </c>
      <c r="AF13" s="10">
        <f t="shared" si="37"/>
        <v>270000</v>
      </c>
      <c r="AG13" s="10">
        <f t="shared" si="37"/>
        <v>270000</v>
      </c>
      <c r="AH13" s="10">
        <f t="shared" si="37"/>
        <v>270000</v>
      </c>
      <c r="AI13" s="10">
        <f t="shared" si="37"/>
        <v>270000</v>
      </c>
      <c r="AJ13" s="10">
        <f t="shared" si="37"/>
        <v>270000</v>
      </c>
      <c r="AK13" s="10">
        <f t="shared" si="37"/>
        <v>270000</v>
      </c>
      <c r="AL13" s="10">
        <f t="shared" si="37"/>
        <v>270000</v>
      </c>
      <c r="AM13" s="10">
        <f t="shared" si="37"/>
        <v>270000</v>
      </c>
      <c r="AN13" s="10">
        <f t="shared" si="37"/>
        <v>270000</v>
      </c>
      <c r="AO13" s="10">
        <f t="shared" si="37"/>
        <v>270000</v>
      </c>
      <c r="AP13" s="10">
        <f t="shared" si="37"/>
        <v>270000</v>
      </c>
      <c r="AQ13" s="10">
        <f t="shared" si="20"/>
        <v>3240000</v>
      </c>
      <c r="AS13" s="10">
        <f t="shared" ref="AS13:BD13" si="38">SUM(AS10:AS12)</f>
        <v>360000</v>
      </c>
      <c r="AT13" s="10">
        <f t="shared" si="38"/>
        <v>360000</v>
      </c>
      <c r="AU13" s="10">
        <f t="shared" si="38"/>
        <v>360000</v>
      </c>
      <c r="AV13" s="10">
        <f t="shared" si="38"/>
        <v>360000</v>
      </c>
      <c r="AW13" s="10">
        <f t="shared" si="38"/>
        <v>360000</v>
      </c>
      <c r="AX13" s="10">
        <f t="shared" si="38"/>
        <v>360000</v>
      </c>
      <c r="AY13" s="10">
        <f t="shared" si="38"/>
        <v>360000</v>
      </c>
      <c r="AZ13" s="10">
        <f t="shared" si="38"/>
        <v>360000</v>
      </c>
      <c r="BA13" s="10">
        <f t="shared" si="38"/>
        <v>360000</v>
      </c>
      <c r="BB13" s="10">
        <f t="shared" si="38"/>
        <v>360000</v>
      </c>
      <c r="BC13" s="10">
        <f t="shared" si="38"/>
        <v>360000</v>
      </c>
      <c r="BD13" s="10">
        <f t="shared" si="38"/>
        <v>360000</v>
      </c>
      <c r="BE13" s="10">
        <f t="shared" si="22"/>
        <v>4320000</v>
      </c>
      <c r="BG13" s="10">
        <f t="shared" ref="BG13:BR13" si="39">SUM(BG10:BG12)</f>
        <v>450000</v>
      </c>
      <c r="BH13" s="10">
        <f t="shared" si="39"/>
        <v>450000</v>
      </c>
      <c r="BI13" s="10">
        <f t="shared" si="39"/>
        <v>450000</v>
      </c>
      <c r="BJ13" s="10">
        <f t="shared" si="39"/>
        <v>450000</v>
      </c>
      <c r="BK13" s="10">
        <f t="shared" si="39"/>
        <v>450000</v>
      </c>
      <c r="BL13" s="10">
        <f t="shared" si="39"/>
        <v>450000</v>
      </c>
      <c r="BM13" s="10">
        <f t="shared" si="39"/>
        <v>450000</v>
      </c>
      <c r="BN13" s="10">
        <f t="shared" si="39"/>
        <v>450000</v>
      </c>
      <c r="BO13" s="10">
        <f t="shared" si="39"/>
        <v>450000</v>
      </c>
      <c r="BP13" s="10">
        <f t="shared" si="39"/>
        <v>450000</v>
      </c>
      <c r="BQ13" s="10">
        <f t="shared" si="39"/>
        <v>450000</v>
      </c>
      <c r="BR13" s="10">
        <f t="shared" si="39"/>
        <v>450000</v>
      </c>
      <c r="BS13" s="10">
        <f t="shared" si="24"/>
        <v>5400000</v>
      </c>
    </row>
    <row r="14" spans="1:71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6"/>
    </row>
    <row r="15" spans="1:71" x14ac:dyDescent="0.2">
      <c r="A15" s="9" t="s">
        <v>31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1:71" x14ac:dyDescent="0.2">
      <c r="A16" s="12" t="s">
        <v>32</v>
      </c>
      <c r="C16" s="2">
        <f t="shared" ref="C16:N16" si="40">C4-C10</f>
        <v>0</v>
      </c>
      <c r="D16" s="2">
        <f t="shared" si="40"/>
        <v>0</v>
      </c>
      <c r="E16" s="2">
        <f t="shared" si="40"/>
        <v>0</v>
      </c>
      <c r="F16" s="2">
        <f t="shared" si="40"/>
        <v>0</v>
      </c>
      <c r="G16" s="2">
        <f t="shared" si="40"/>
        <v>0</v>
      </c>
      <c r="H16" s="2">
        <f t="shared" si="40"/>
        <v>0</v>
      </c>
      <c r="I16" s="2">
        <f t="shared" si="40"/>
        <v>0</v>
      </c>
      <c r="J16" s="2">
        <f t="shared" si="40"/>
        <v>0</v>
      </c>
      <c r="K16" s="2">
        <f t="shared" si="40"/>
        <v>0</v>
      </c>
      <c r="L16" s="2">
        <f t="shared" si="40"/>
        <v>0</v>
      </c>
      <c r="M16" s="2">
        <f t="shared" si="40"/>
        <v>20000</v>
      </c>
      <c r="N16" s="2">
        <f t="shared" si="40"/>
        <v>20000</v>
      </c>
      <c r="O16" s="10">
        <f t="shared" ref="O16:O19" si="41">SUM(C16:N16)</f>
        <v>40000</v>
      </c>
      <c r="Q16" s="2">
        <f t="shared" ref="Q16:AB16" si="42">Q4-Q10</f>
        <v>20000</v>
      </c>
      <c r="R16" s="2">
        <f t="shared" si="42"/>
        <v>20000</v>
      </c>
      <c r="S16" s="2">
        <f t="shared" si="42"/>
        <v>20000</v>
      </c>
      <c r="T16" s="2">
        <f t="shared" si="42"/>
        <v>20000</v>
      </c>
      <c r="U16" s="2">
        <f t="shared" si="42"/>
        <v>20000</v>
      </c>
      <c r="V16" s="2">
        <f t="shared" si="42"/>
        <v>20000</v>
      </c>
      <c r="W16" s="2">
        <f t="shared" si="42"/>
        <v>20000</v>
      </c>
      <c r="X16" s="2">
        <f t="shared" si="42"/>
        <v>20000</v>
      </c>
      <c r="Y16" s="2">
        <f t="shared" si="42"/>
        <v>20000</v>
      </c>
      <c r="Z16" s="2">
        <f t="shared" si="42"/>
        <v>20000</v>
      </c>
      <c r="AA16" s="2">
        <f t="shared" si="42"/>
        <v>20000</v>
      </c>
      <c r="AB16" s="2">
        <f t="shared" si="42"/>
        <v>20000</v>
      </c>
      <c r="AC16" s="10">
        <f t="shared" ref="AC16:AC19" si="43">SUM(Q16:AB16)</f>
        <v>240000</v>
      </c>
      <c r="AE16" s="2">
        <f t="shared" ref="AE16:AP16" si="44">AE4-AE10</f>
        <v>30000</v>
      </c>
      <c r="AF16" s="2">
        <f t="shared" si="44"/>
        <v>30000</v>
      </c>
      <c r="AG16" s="2">
        <f t="shared" si="44"/>
        <v>30000</v>
      </c>
      <c r="AH16" s="2">
        <f t="shared" si="44"/>
        <v>30000</v>
      </c>
      <c r="AI16" s="2">
        <f t="shared" si="44"/>
        <v>30000</v>
      </c>
      <c r="AJ16" s="2">
        <f t="shared" si="44"/>
        <v>30000</v>
      </c>
      <c r="AK16" s="2">
        <f t="shared" si="44"/>
        <v>30000</v>
      </c>
      <c r="AL16" s="2">
        <f t="shared" si="44"/>
        <v>30000</v>
      </c>
      <c r="AM16" s="2">
        <f t="shared" si="44"/>
        <v>30000</v>
      </c>
      <c r="AN16" s="2">
        <f t="shared" si="44"/>
        <v>30000</v>
      </c>
      <c r="AO16" s="2">
        <f t="shared" si="44"/>
        <v>30000</v>
      </c>
      <c r="AP16" s="2">
        <f t="shared" si="44"/>
        <v>30000</v>
      </c>
      <c r="AQ16" s="10">
        <f t="shared" ref="AQ16:AQ19" si="45">SUM(AE16:AP16)</f>
        <v>360000</v>
      </c>
      <c r="AS16" s="2">
        <f t="shared" ref="AS16:BD16" si="46">AS4-AS10</f>
        <v>40000</v>
      </c>
      <c r="AT16" s="2">
        <f t="shared" si="46"/>
        <v>40000</v>
      </c>
      <c r="AU16" s="2">
        <f t="shared" si="46"/>
        <v>40000</v>
      </c>
      <c r="AV16" s="2">
        <f t="shared" si="46"/>
        <v>40000</v>
      </c>
      <c r="AW16" s="2">
        <f t="shared" si="46"/>
        <v>40000</v>
      </c>
      <c r="AX16" s="2">
        <f t="shared" si="46"/>
        <v>40000</v>
      </c>
      <c r="AY16" s="2">
        <f t="shared" si="46"/>
        <v>40000</v>
      </c>
      <c r="AZ16" s="2">
        <f t="shared" si="46"/>
        <v>40000</v>
      </c>
      <c r="BA16" s="2">
        <f t="shared" si="46"/>
        <v>40000</v>
      </c>
      <c r="BB16" s="2">
        <f t="shared" si="46"/>
        <v>40000</v>
      </c>
      <c r="BC16" s="2">
        <f t="shared" si="46"/>
        <v>40000</v>
      </c>
      <c r="BD16" s="2">
        <f t="shared" si="46"/>
        <v>40000</v>
      </c>
      <c r="BE16" s="10">
        <f t="shared" ref="BE16:BE19" si="47">SUM(AS16:BD16)</f>
        <v>480000</v>
      </c>
      <c r="BG16" s="2">
        <f t="shared" ref="BG16:BR16" si="48">BG4-BG10</f>
        <v>50000</v>
      </c>
      <c r="BH16" s="2">
        <f t="shared" si="48"/>
        <v>50000</v>
      </c>
      <c r="BI16" s="2">
        <f t="shared" si="48"/>
        <v>50000</v>
      </c>
      <c r="BJ16" s="2">
        <f t="shared" si="48"/>
        <v>50000</v>
      </c>
      <c r="BK16" s="2">
        <f t="shared" si="48"/>
        <v>50000</v>
      </c>
      <c r="BL16" s="2">
        <f t="shared" si="48"/>
        <v>50000</v>
      </c>
      <c r="BM16" s="2">
        <f t="shared" si="48"/>
        <v>50000</v>
      </c>
      <c r="BN16" s="2">
        <f t="shared" si="48"/>
        <v>50000</v>
      </c>
      <c r="BO16" s="2">
        <f t="shared" si="48"/>
        <v>50000</v>
      </c>
      <c r="BP16" s="2">
        <f t="shared" si="48"/>
        <v>50000</v>
      </c>
      <c r="BQ16" s="2">
        <f t="shared" si="48"/>
        <v>50000</v>
      </c>
      <c r="BR16" s="2">
        <f t="shared" si="48"/>
        <v>50000</v>
      </c>
      <c r="BS16" s="10">
        <f t="shared" ref="BS16:BS19" si="49">SUM(BG16:BR16)</f>
        <v>600000</v>
      </c>
    </row>
    <row r="17" spans="1:71" x14ac:dyDescent="0.2">
      <c r="A17" s="12" t="s">
        <v>34</v>
      </c>
      <c r="C17" s="2">
        <f t="shared" ref="C17:N17" si="50">C5-C11</f>
        <v>0</v>
      </c>
      <c r="D17" s="2">
        <f t="shared" si="50"/>
        <v>0</v>
      </c>
      <c r="E17" s="2">
        <f t="shared" si="50"/>
        <v>0</v>
      </c>
      <c r="F17" s="2">
        <f t="shared" si="50"/>
        <v>0</v>
      </c>
      <c r="G17" s="2">
        <f t="shared" si="50"/>
        <v>0</v>
      </c>
      <c r="H17" s="2">
        <f t="shared" si="50"/>
        <v>0</v>
      </c>
      <c r="I17" s="2">
        <f t="shared" si="50"/>
        <v>0</v>
      </c>
      <c r="J17" s="2">
        <f t="shared" si="50"/>
        <v>0</v>
      </c>
      <c r="K17" s="2">
        <f t="shared" si="50"/>
        <v>0</v>
      </c>
      <c r="L17" s="2">
        <f t="shared" si="50"/>
        <v>0</v>
      </c>
      <c r="M17" s="2">
        <f t="shared" si="50"/>
        <v>0</v>
      </c>
      <c r="N17" s="2">
        <f t="shared" si="50"/>
        <v>0</v>
      </c>
      <c r="O17" s="10">
        <f t="shared" si="41"/>
        <v>0</v>
      </c>
      <c r="Q17" s="2">
        <f t="shared" ref="Q17:AB17" si="51">Q5-Q11</f>
        <v>0</v>
      </c>
      <c r="R17" s="2">
        <f t="shared" si="51"/>
        <v>0</v>
      </c>
      <c r="S17" s="2">
        <f t="shared" si="51"/>
        <v>0</v>
      </c>
      <c r="T17" s="2">
        <f t="shared" si="51"/>
        <v>0</v>
      </c>
      <c r="U17" s="2">
        <f t="shared" si="51"/>
        <v>0</v>
      </c>
      <c r="V17" s="2">
        <f t="shared" si="51"/>
        <v>0</v>
      </c>
      <c r="W17" s="2">
        <f t="shared" si="51"/>
        <v>0</v>
      </c>
      <c r="X17" s="2">
        <f t="shared" si="51"/>
        <v>0</v>
      </c>
      <c r="Y17" s="2">
        <f t="shared" si="51"/>
        <v>0</v>
      </c>
      <c r="Z17" s="2">
        <f t="shared" si="51"/>
        <v>0</v>
      </c>
      <c r="AA17" s="2">
        <f t="shared" si="51"/>
        <v>0</v>
      </c>
      <c r="AB17" s="2">
        <f t="shared" si="51"/>
        <v>0</v>
      </c>
      <c r="AC17" s="10">
        <f t="shared" si="43"/>
        <v>0</v>
      </c>
      <c r="AE17" s="2">
        <f t="shared" ref="AE17:AP17" si="52">AE5-AE11</f>
        <v>0</v>
      </c>
      <c r="AF17" s="2">
        <f t="shared" si="52"/>
        <v>0</v>
      </c>
      <c r="AG17" s="2">
        <f t="shared" si="52"/>
        <v>0</v>
      </c>
      <c r="AH17" s="2">
        <f t="shared" si="52"/>
        <v>0</v>
      </c>
      <c r="AI17" s="2">
        <f t="shared" si="52"/>
        <v>0</v>
      </c>
      <c r="AJ17" s="2">
        <f t="shared" si="52"/>
        <v>0</v>
      </c>
      <c r="AK17" s="2">
        <f t="shared" si="52"/>
        <v>0</v>
      </c>
      <c r="AL17" s="2">
        <f t="shared" si="52"/>
        <v>0</v>
      </c>
      <c r="AM17" s="2">
        <f t="shared" si="52"/>
        <v>0</v>
      </c>
      <c r="AN17" s="2">
        <f t="shared" si="52"/>
        <v>0</v>
      </c>
      <c r="AO17" s="2">
        <f t="shared" si="52"/>
        <v>0</v>
      </c>
      <c r="AP17" s="2">
        <f t="shared" si="52"/>
        <v>0</v>
      </c>
      <c r="AQ17" s="10">
        <f t="shared" si="45"/>
        <v>0</v>
      </c>
      <c r="AS17" s="2">
        <f t="shared" ref="AS17:BD17" si="53">AS5-AS11</f>
        <v>0</v>
      </c>
      <c r="AT17" s="2">
        <f t="shared" si="53"/>
        <v>0</v>
      </c>
      <c r="AU17" s="2">
        <f t="shared" si="53"/>
        <v>0</v>
      </c>
      <c r="AV17" s="2">
        <f t="shared" si="53"/>
        <v>0</v>
      </c>
      <c r="AW17" s="2">
        <f t="shared" si="53"/>
        <v>0</v>
      </c>
      <c r="AX17" s="2">
        <f t="shared" si="53"/>
        <v>0</v>
      </c>
      <c r="AY17" s="2">
        <f t="shared" si="53"/>
        <v>0</v>
      </c>
      <c r="AZ17" s="2">
        <f t="shared" si="53"/>
        <v>0</v>
      </c>
      <c r="BA17" s="2">
        <f t="shared" si="53"/>
        <v>0</v>
      </c>
      <c r="BB17" s="2">
        <f t="shared" si="53"/>
        <v>0</v>
      </c>
      <c r="BC17" s="2">
        <f t="shared" si="53"/>
        <v>0</v>
      </c>
      <c r="BD17" s="2">
        <f t="shared" si="53"/>
        <v>0</v>
      </c>
      <c r="BE17" s="10">
        <f t="shared" si="47"/>
        <v>0</v>
      </c>
      <c r="BG17" s="2">
        <f t="shared" ref="BG17:BR17" si="54">BG5-BG11</f>
        <v>0</v>
      </c>
      <c r="BH17" s="2">
        <f t="shared" si="54"/>
        <v>0</v>
      </c>
      <c r="BI17" s="2">
        <f t="shared" si="54"/>
        <v>0</v>
      </c>
      <c r="BJ17" s="2">
        <f t="shared" si="54"/>
        <v>0</v>
      </c>
      <c r="BK17" s="2">
        <f t="shared" si="54"/>
        <v>0</v>
      </c>
      <c r="BL17" s="2">
        <f t="shared" si="54"/>
        <v>0</v>
      </c>
      <c r="BM17" s="2">
        <f t="shared" si="54"/>
        <v>0</v>
      </c>
      <c r="BN17" s="2">
        <f t="shared" si="54"/>
        <v>0</v>
      </c>
      <c r="BO17" s="2">
        <f t="shared" si="54"/>
        <v>0</v>
      </c>
      <c r="BP17" s="2">
        <f t="shared" si="54"/>
        <v>0</v>
      </c>
      <c r="BQ17" s="2">
        <f t="shared" si="54"/>
        <v>0</v>
      </c>
      <c r="BR17" s="2">
        <f t="shared" si="54"/>
        <v>0</v>
      </c>
      <c r="BS17" s="10">
        <f t="shared" si="49"/>
        <v>0</v>
      </c>
    </row>
    <row r="18" spans="1:71" x14ac:dyDescent="0.2">
      <c r="A18" s="12" t="s">
        <v>35</v>
      </c>
      <c r="C18" s="2">
        <f t="shared" ref="C18:N18" si="55">C6-C12</f>
        <v>0</v>
      </c>
      <c r="D18" s="2">
        <f t="shared" si="55"/>
        <v>0</v>
      </c>
      <c r="E18" s="2">
        <f t="shared" si="55"/>
        <v>0</v>
      </c>
      <c r="F18" s="2">
        <f t="shared" si="55"/>
        <v>0</v>
      </c>
      <c r="G18" s="2">
        <f t="shared" si="55"/>
        <v>0</v>
      </c>
      <c r="H18" s="2">
        <f t="shared" si="55"/>
        <v>0</v>
      </c>
      <c r="I18" s="2">
        <f t="shared" si="55"/>
        <v>0</v>
      </c>
      <c r="J18" s="2">
        <f t="shared" si="55"/>
        <v>0</v>
      </c>
      <c r="K18" s="2">
        <f t="shared" si="55"/>
        <v>0</v>
      </c>
      <c r="L18" s="2">
        <f t="shared" si="55"/>
        <v>0</v>
      </c>
      <c r="M18" s="2">
        <f t="shared" si="55"/>
        <v>0</v>
      </c>
      <c r="N18" s="2">
        <f t="shared" si="55"/>
        <v>0</v>
      </c>
      <c r="O18" s="10">
        <f t="shared" si="41"/>
        <v>0</v>
      </c>
      <c r="Q18" s="2">
        <f t="shared" ref="Q18:AB18" si="56">Q6-Q12</f>
        <v>0</v>
      </c>
      <c r="R18" s="2">
        <f t="shared" si="56"/>
        <v>0</v>
      </c>
      <c r="S18" s="2">
        <f t="shared" si="56"/>
        <v>0</v>
      </c>
      <c r="T18" s="2">
        <f t="shared" si="56"/>
        <v>0</v>
      </c>
      <c r="U18" s="2">
        <f t="shared" si="56"/>
        <v>0</v>
      </c>
      <c r="V18" s="2">
        <f t="shared" si="56"/>
        <v>0</v>
      </c>
      <c r="W18" s="2">
        <f t="shared" si="56"/>
        <v>0</v>
      </c>
      <c r="X18" s="2">
        <f t="shared" si="56"/>
        <v>0</v>
      </c>
      <c r="Y18" s="2">
        <f t="shared" si="56"/>
        <v>0</v>
      </c>
      <c r="Z18" s="2">
        <f t="shared" si="56"/>
        <v>0</v>
      </c>
      <c r="AA18" s="2">
        <f t="shared" si="56"/>
        <v>0</v>
      </c>
      <c r="AB18" s="2">
        <f t="shared" si="56"/>
        <v>0</v>
      </c>
      <c r="AC18" s="10">
        <f t="shared" si="43"/>
        <v>0</v>
      </c>
      <c r="AE18" s="2">
        <f t="shared" ref="AE18:AP18" si="57">AE6-AE12</f>
        <v>0</v>
      </c>
      <c r="AF18" s="2">
        <f t="shared" si="57"/>
        <v>0</v>
      </c>
      <c r="AG18" s="2">
        <f t="shared" si="57"/>
        <v>0</v>
      </c>
      <c r="AH18" s="2">
        <f t="shared" si="57"/>
        <v>0</v>
      </c>
      <c r="AI18" s="2">
        <f t="shared" si="57"/>
        <v>0</v>
      </c>
      <c r="AJ18" s="2">
        <f t="shared" si="57"/>
        <v>0</v>
      </c>
      <c r="AK18" s="2">
        <f t="shared" si="57"/>
        <v>0</v>
      </c>
      <c r="AL18" s="2">
        <f t="shared" si="57"/>
        <v>0</v>
      </c>
      <c r="AM18" s="2">
        <f t="shared" si="57"/>
        <v>0</v>
      </c>
      <c r="AN18" s="2">
        <f t="shared" si="57"/>
        <v>0</v>
      </c>
      <c r="AO18" s="2">
        <f t="shared" si="57"/>
        <v>0</v>
      </c>
      <c r="AP18" s="2">
        <f t="shared" si="57"/>
        <v>0</v>
      </c>
      <c r="AQ18" s="10">
        <f t="shared" si="45"/>
        <v>0</v>
      </c>
      <c r="AS18" s="2">
        <f t="shared" ref="AS18:BD18" si="58">AS6-AS12</f>
        <v>0</v>
      </c>
      <c r="AT18" s="2">
        <f t="shared" si="58"/>
        <v>0</v>
      </c>
      <c r="AU18" s="2">
        <f t="shared" si="58"/>
        <v>0</v>
      </c>
      <c r="AV18" s="2">
        <f t="shared" si="58"/>
        <v>0</v>
      </c>
      <c r="AW18" s="2">
        <f t="shared" si="58"/>
        <v>0</v>
      </c>
      <c r="AX18" s="2">
        <f t="shared" si="58"/>
        <v>0</v>
      </c>
      <c r="AY18" s="2">
        <f t="shared" si="58"/>
        <v>0</v>
      </c>
      <c r="AZ18" s="2">
        <f t="shared" si="58"/>
        <v>0</v>
      </c>
      <c r="BA18" s="2">
        <f t="shared" si="58"/>
        <v>0</v>
      </c>
      <c r="BB18" s="2">
        <f t="shared" si="58"/>
        <v>0</v>
      </c>
      <c r="BC18" s="2">
        <f t="shared" si="58"/>
        <v>0</v>
      </c>
      <c r="BD18" s="2">
        <f t="shared" si="58"/>
        <v>0</v>
      </c>
      <c r="BE18" s="10">
        <f t="shared" si="47"/>
        <v>0</v>
      </c>
      <c r="BG18" s="2">
        <f t="shared" ref="BG18:BR18" si="59">BG6-BG12</f>
        <v>0</v>
      </c>
      <c r="BH18" s="2">
        <f t="shared" si="59"/>
        <v>0</v>
      </c>
      <c r="BI18" s="2">
        <f t="shared" si="59"/>
        <v>0</v>
      </c>
      <c r="BJ18" s="2">
        <f t="shared" si="59"/>
        <v>0</v>
      </c>
      <c r="BK18" s="2">
        <f t="shared" si="59"/>
        <v>0</v>
      </c>
      <c r="BL18" s="2">
        <f t="shared" si="59"/>
        <v>0</v>
      </c>
      <c r="BM18" s="2">
        <f t="shared" si="59"/>
        <v>0</v>
      </c>
      <c r="BN18" s="2">
        <f t="shared" si="59"/>
        <v>0</v>
      </c>
      <c r="BO18" s="2">
        <f t="shared" si="59"/>
        <v>0</v>
      </c>
      <c r="BP18" s="2">
        <f t="shared" si="59"/>
        <v>0</v>
      </c>
      <c r="BQ18" s="2">
        <f t="shared" si="59"/>
        <v>0</v>
      </c>
      <c r="BR18" s="2">
        <f t="shared" si="59"/>
        <v>0</v>
      </c>
      <c r="BS18" s="10">
        <f t="shared" si="49"/>
        <v>0</v>
      </c>
    </row>
    <row r="19" spans="1:71" x14ac:dyDescent="0.2">
      <c r="A19" s="9" t="s">
        <v>36</v>
      </c>
      <c r="C19" s="10">
        <f t="shared" ref="C19:N19" si="60">SUM(C16:C18)</f>
        <v>0</v>
      </c>
      <c r="D19" s="10">
        <f t="shared" si="60"/>
        <v>0</v>
      </c>
      <c r="E19" s="10">
        <f t="shared" si="60"/>
        <v>0</v>
      </c>
      <c r="F19" s="10">
        <f t="shared" si="60"/>
        <v>0</v>
      </c>
      <c r="G19" s="10">
        <f t="shared" si="60"/>
        <v>0</v>
      </c>
      <c r="H19" s="10">
        <f t="shared" si="60"/>
        <v>0</v>
      </c>
      <c r="I19" s="10">
        <f t="shared" si="60"/>
        <v>0</v>
      </c>
      <c r="J19" s="10">
        <f t="shared" si="60"/>
        <v>0</v>
      </c>
      <c r="K19" s="10">
        <f t="shared" si="60"/>
        <v>0</v>
      </c>
      <c r="L19" s="10">
        <f t="shared" si="60"/>
        <v>0</v>
      </c>
      <c r="M19" s="10">
        <f t="shared" si="60"/>
        <v>20000</v>
      </c>
      <c r="N19" s="10">
        <f t="shared" si="60"/>
        <v>20000</v>
      </c>
      <c r="O19" s="10">
        <f t="shared" si="41"/>
        <v>40000</v>
      </c>
      <c r="Q19" s="10">
        <f t="shared" ref="Q19:AB19" si="61">SUM(Q16:Q18)</f>
        <v>20000</v>
      </c>
      <c r="R19" s="10">
        <f t="shared" si="61"/>
        <v>20000</v>
      </c>
      <c r="S19" s="10">
        <f t="shared" si="61"/>
        <v>20000</v>
      </c>
      <c r="T19" s="10">
        <f t="shared" si="61"/>
        <v>20000</v>
      </c>
      <c r="U19" s="10">
        <f t="shared" si="61"/>
        <v>20000</v>
      </c>
      <c r="V19" s="10">
        <f t="shared" si="61"/>
        <v>20000</v>
      </c>
      <c r="W19" s="10">
        <f t="shared" si="61"/>
        <v>20000</v>
      </c>
      <c r="X19" s="10">
        <f t="shared" si="61"/>
        <v>20000</v>
      </c>
      <c r="Y19" s="10">
        <f t="shared" si="61"/>
        <v>20000</v>
      </c>
      <c r="Z19" s="10">
        <f t="shared" si="61"/>
        <v>20000</v>
      </c>
      <c r="AA19" s="10">
        <f t="shared" si="61"/>
        <v>20000</v>
      </c>
      <c r="AB19" s="10">
        <f t="shared" si="61"/>
        <v>20000</v>
      </c>
      <c r="AC19" s="10">
        <f t="shared" si="43"/>
        <v>240000</v>
      </c>
      <c r="AE19" s="10">
        <f t="shared" ref="AE19:AP19" si="62">SUM(AE16:AE18)</f>
        <v>30000</v>
      </c>
      <c r="AF19" s="10">
        <f t="shared" si="62"/>
        <v>30000</v>
      </c>
      <c r="AG19" s="10">
        <f t="shared" si="62"/>
        <v>30000</v>
      </c>
      <c r="AH19" s="10">
        <f t="shared" si="62"/>
        <v>30000</v>
      </c>
      <c r="AI19" s="10">
        <f t="shared" si="62"/>
        <v>30000</v>
      </c>
      <c r="AJ19" s="10">
        <f t="shared" si="62"/>
        <v>30000</v>
      </c>
      <c r="AK19" s="10">
        <f t="shared" si="62"/>
        <v>30000</v>
      </c>
      <c r="AL19" s="10">
        <f t="shared" si="62"/>
        <v>30000</v>
      </c>
      <c r="AM19" s="10">
        <f t="shared" si="62"/>
        <v>30000</v>
      </c>
      <c r="AN19" s="10">
        <f t="shared" si="62"/>
        <v>30000</v>
      </c>
      <c r="AO19" s="10">
        <f t="shared" si="62"/>
        <v>30000</v>
      </c>
      <c r="AP19" s="10">
        <f t="shared" si="62"/>
        <v>30000</v>
      </c>
      <c r="AQ19" s="10">
        <f t="shared" si="45"/>
        <v>360000</v>
      </c>
      <c r="AS19" s="10">
        <f t="shared" ref="AS19:BD19" si="63">SUM(AS16:AS18)</f>
        <v>40000</v>
      </c>
      <c r="AT19" s="10">
        <f t="shared" si="63"/>
        <v>40000</v>
      </c>
      <c r="AU19" s="10">
        <f t="shared" si="63"/>
        <v>40000</v>
      </c>
      <c r="AV19" s="10">
        <f t="shared" si="63"/>
        <v>40000</v>
      </c>
      <c r="AW19" s="10">
        <f t="shared" si="63"/>
        <v>40000</v>
      </c>
      <c r="AX19" s="10">
        <f t="shared" si="63"/>
        <v>40000</v>
      </c>
      <c r="AY19" s="10">
        <f t="shared" si="63"/>
        <v>40000</v>
      </c>
      <c r="AZ19" s="10">
        <f t="shared" si="63"/>
        <v>40000</v>
      </c>
      <c r="BA19" s="10">
        <f t="shared" si="63"/>
        <v>40000</v>
      </c>
      <c r="BB19" s="10">
        <f t="shared" si="63"/>
        <v>40000</v>
      </c>
      <c r="BC19" s="10">
        <f t="shared" si="63"/>
        <v>40000</v>
      </c>
      <c r="BD19" s="10">
        <f t="shared" si="63"/>
        <v>40000</v>
      </c>
      <c r="BE19" s="10">
        <f t="shared" si="47"/>
        <v>480000</v>
      </c>
      <c r="BG19" s="10">
        <f t="shared" ref="BG19:BR19" si="64">SUM(BG16:BG18)</f>
        <v>50000</v>
      </c>
      <c r="BH19" s="10">
        <f t="shared" si="64"/>
        <v>50000</v>
      </c>
      <c r="BI19" s="10">
        <f t="shared" si="64"/>
        <v>50000</v>
      </c>
      <c r="BJ19" s="10">
        <f t="shared" si="64"/>
        <v>50000</v>
      </c>
      <c r="BK19" s="10">
        <f t="shared" si="64"/>
        <v>50000</v>
      </c>
      <c r="BL19" s="10">
        <f t="shared" si="64"/>
        <v>50000</v>
      </c>
      <c r="BM19" s="10">
        <f t="shared" si="64"/>
        <v>50000</v>
      </c>
      <c r="BN19" s="10">
        <f t="shared" si="64"/>
        <v>50000</v>
      </c>
      <c r="BO19" s="10">
        <f t="shared" si="64"/>
        <v>50000</v>
      </c>
      <c r="BP19" s="10">
        <f t="shared" si="64"/>
        <v>50000</v>
      </c>
      <c r="BQ19" s="10">
        <f t="shared" si="64"/>
        <v>50000</v>
      </c>
      <c r="BR19" s="10">
        <f t="shared" si="64"/>
        <v>50000</v>
      </c>
      <c r="BS19" s="10">
        <f t="shared" si="49"/>
        <v>600000</v>
      </c>
    </row>
    <row r="20" spans="1:71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6"/>
    </row>
    <row r="21" spans="1:71" x14ac:dyDescent="0.2">
      <c r="A21" s="9" t="s">
        <v>23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</row>
    <row r="22" spans="1:71" x14ac:dyDescent="0.2">
      <c r="A22" s="12" t="s">
        <v>25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0">
        <f t="shared" ref="O22:O26" si="65">SUM(C22:N22)</f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10">
        <f t="shared" ref="AC22:AC26" si="66">SUM(Q22:AB22)</f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10">
        <f t="shared" ref="AQ22:AQ26" si="67">SUM(AE22:AP22)</f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10">
        <f t="shared" ref="BE22:BE26" si="68">SUM(AS22:BD22)</f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10">
        <f t="shared" ref="BS22:BS26" si="69">SUM(BG22:BR22)</f>
        <v>0</v>
      </c>
    </row>
    <row r="23" spans="1:71" x14ac:dyDescent="0.2">
      <c r="A23" s="12" t="s">
        <v>48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0">
        <f t="shared" si="65"/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10">
        <f t="shared" si="66"/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10">
        <f t="shared" si="67"/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10">
        <f t="shared" si="68"/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10">
        <f t="shared" si="69"/>
        <v>0</v>
      </c>
    </row>
    <row r="24" spans="1:71" x14ac:dyDescent="0.2">
      <c r="A24" s="12" t="s">
        <v>26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0">
        <f t="shared" si="65"/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10">
        <f t="shared" si="66"/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10">
        <f t="shared" si="67"/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10">
        <f t="shared" si="68"/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10">
        <f t="shared" si="69"/>
        <v>0</v>
      </c>
    </row>
    <row r="25" spans="1:71" x14ac:dyDescent="0.2">
      <c r="A25" s="12" t="s">
        <v>30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0">
        <f t="shared" si="65"/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10">
        <f t="shared" si="66"/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10">
        <f t="shared" si="67"/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10">
        <f t="shared" si="68"/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10">
        <f t="shared" si="69"/>
        <v>0</v>
      </c>
    </row>
    <row r="26" spans="1:71" x14ac:dyDescent="0.2">
      <c r="A26" s="9" t="s">
        <v>45</v>
      </c>
      <c r="C26" s="10">
        <f t="shared" ref="C26:N26" si="70">SUM(C22:C25)</f>
        <v>0</v>
      </c>
      <c r="D26" s="10">
        <f t="shared" si="70"/>
        <v>0</v>
      </c>
      <c r="E26" s="10">
        <f t="shared" si="70"/>
        <v>0</v>
      </c>
      <c r="F26" s="10">
        <f t="shared" si="70"/>
        <v>0</v>
      </c>
      <c r="G26" s="10">
        <f t="shared" si="70"/>
        <v>0</v>
      </c>
      <c r="H26" s="10">
        <f t="shared" si="70"/>
        <v>0</v>
      </c>
      <c r="I26" s="10">
        <f t="shared" si="70"/>
        <v>0</v>
      </c>
      <c r="J26" s="10">
        <f t="shared" si="70"/>
        <v>0</v>
      </c>
      <c r="K26" s="10">
        <f t="shared" si="70"/>
        <v>0</v>
      </c>
      <c r="L26" s="10">
        <f t="shared" si="70"/>
        <v>0</v>
      </c>
      <c r="M26" s="10">
        <f t="shared" si="70"/>
        <v>0</v>
      </c>
      <c r="N26" s="10">
        <f t="shared" si="70"/>
        <v>0</v>
      </c>
      <c r="O26" s="10">
        <f t="shared" si="65"/>
        <v>0</v>
      </c>
      <c r="Q26" s="10">
        <f t="shared" ref="Q26:AB26" si="71">SUM(Q22:Q25)</f>
        <v>0</v>
      </c>
      <c r="R26" s="10">
        <f t="shared" si="71"/>
        <v>0</v>
      </c>
      <c r="S26" s="10">
        <f t="shared" si="71"/>
        <v>0</v>
      </c>
      <c r="T26" s="10">
        <f t="shared" si="71"/>
        <v>0</v>
      </c>
      <c r="U26" s="10">
        <f t="shared" si="71"/>
        <v>0</v>
      </c>
      <c r="V26" s="10">
        <f t="shared" si="71"/>
        <v>0</v>
      </c>
      <c r="W26" s="10">
        <f t="shared" si="71"/>
        <v>0</v>
      </c>
      <c r="X26" s="10">
        <f t="shared" si="71"/>
        <v>0</v>
      </c>
      <c r="Y26" s="10">
        <f t="shared" si="71"/>
        <v>0</v>
      </c>
      <c r="Z26" s="10">
        <f t="shared" si="71"/>
        <v>0</v>
      </c>
      <c r="AA26" s="10">
        <f t="shared" si="71"/>
        <v>0</v>
      </c>
      <c r="AB26" s="10">
        <f t="shared" si="71"/>
        <v>0</v>
      </c>
      <c r="AC26" s="10">
        <f t="shared" si="66"/>
        <v>0</v>
      </c>
      <c r="AE26" s="10">
        <f t="shared" ref="AE26:AP26" si="72">SUM(AE22:AE25)</f>
        <v>0</v>
      </c>
      <c r="AF26" s="10">
        <f t="shared" si="72"/>
        <v>0</v>
      </c>
      <c r="AG26" s="10">
        <f t="shared" si="72"/>
        <v>0</v>
      </c>
      <c r="AH26" s="10">
        <f t="shared" si="72"/>
        <v>0</v>
      </c>
      <c r="AI26" s="10">
        <f t="shared" si="72"/>
        <v>0</v>
      </c>
      <c r="AJ26" s="10">
        <f t="shared" si="72"/>
        <v>0</v>
      </c>
      <c r="AK26" s="10">
        <f t="shared" si="72"/>
        <v>0</v>
      </c>
      <c r="AL26" s="10">
        <f t="shared" si="72"/>
        <v>0</v>
      </c>
      <c r="AM26" s="10">
        <f t="shared" si="72"/>
        <v>0</v>
      </c>
      <c r="AN26" s="10">
        <f t="shared" si="72"/>
        <v>0</v>
      </c>
      <c r="AO26" s="10">
        <f t="shared" si="72"/>
        <v>0</v>
      </c>
      <c r="AP26" s="10">
        <f t="shared" si="72"/>
        <v>0</v>
      </c>
      <c r="AQ26" s="10">
        <f t="shared" si="67"/>
        <v>0</v>
      </c>
      <c r="AS26" s="10">
        <f t="shared" ref="AS26:BD26" si="73">SUM(AS22:AS25)</f>
        <v>0</v>
      </c>
      <c r="AT26" s="10">
        <f t="shared" si="73"/>
        <v>0</v>
      </c>
      <c r="AU26" s="10">
        <f t="shared" si="73"/>
        <v>0</v>
      </c>
      <c r="AV26" s="10">
        <f t="shared" si="73"/>
        <v>0</v>
      </c>
      <c r="AW26" s="10">
        <f t="shared" si="73"/>
        <v>0</v>
      </c>
      <c r="AX26" s="10">
        <f t="shared" si="73"/>
        <v>0</v>
      </c>
      <c r="AY26" s="10">
        <f t="shared" si="73"/>
        <v>0</v>
      </c>
      <c r="AZ26" s="10">
        <f t="shared" si="73"/>
        <v>0</v>
      </c>
      <c r="BA26" s="10">
        <f t="shared" si="73"/>
        <v>0</v>
      </c>
      <c r="BB26" s="10">
        <f t="shared" si="73"/>
        <v>0</v>
      </c>
      <c r="BC26" s="10">
        <f t="shared" si="73"/>
        <v>0</v>
      </c>
      <c r="BD26" s="10">
        <f t="shared" si="73"/>
        <v>0</v>
      </c>
      <c r="BE26" s="10">
        <f t="shared" si="68"/>
        <v>0</v>
      </c>
      <c r="BG26" s="10">
        <f t="shared" ref="BG26:BR26" si="74">SUM(BG22:BG25)</f>
        <v>0</v>
      </c>
      <c r="BH26" s="10">
        <f t="shared" si="74"/>
        <v>0</v>
      </c>
      <c r="BI26" s="10">
        <f t="shared" si="74"/>
        <v>0</v>
      </c>
      <c r="BJ26" s="10">
        <f t="shared" si="74"/>
        <v>0</v>
      </c>
      <c r="BK26" s="10">
        <f t="shared" si="74"/>
        <v>0</v>
      </c>
      <c r="BL26" s="10">
        <f t="shared" si="74"/>
        <v>0</v>
      </c>
      <c r="BM26" s="10">
        <f t="shared" si="74"/>
        <v>0</v>
      </c>
      <c r="BN26" s="10">
        <f t="shared" si="74"/>
        <v>0</v>
      </c>
      <c r="BO26" s="10">
        <f t="shared" si="74"/>
        <v>0</v>
      </c>
      <c r="BP26" s="10">
        <f t="shared" si="74"/>
        <v>0</v>
      </c>
      <c r="BQ26" s="10">
        <f t="shared" si="74"/>
        <v>0</v>
      </c>
      <c r="BR26" s="10">
        <f t="shared" si="74"/>
        <v>0</v>
      </c>
      <c r="BS26" s="10">
        <f t="shared" si="69"/>
        <v>0</v>
      </c>
    </row>
    <row r="27" spans="1:7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7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7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7"/>
    </row>
    <row r="28" spans="1:71" x14ac:dyDescent="0.2">
      <c r="A28" s="9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</row>
    <row r="29" spans="1:71" x14ac:dyDescent="0.2">
      <c r="A29" s="12" t="s">
        <v>39</v>
      </c>
      <c r="C29" s="5">
        <f>C16*0.17</f>
        <v>0</v>
      </c>
      <c r="D29" s="5">
        <f t="shared" ref="D29:N29" si="75">D16*0.17</f>
        <v>0</v>
      </c>
      <c r="E29" s="5">
        <f t="shared" si="75"/>
        <v>0</v>
      </c>
      <c r="F29" s="5">
        <f t="shared" si="75"/>
        <v>0</v>
      </c>
      <c r="G29" s="5">
        <f t="shared" si="75"/>
        <v>0</v>
      </c>
      <c r="H29" s="5">
        <f t="shared" si="75"/>
        <v>0</v>
      </c>
      <c r="I29" s="5">
        <f t="shared" si="75"/>
        <v>0</v>
      </c>
      <c r="J29" s="5">
        <f t="shared" si="75"/>
        <v>0</v>
      </c>
      <c r="K29" s="5">
        <f t="shared" si="75"/>
        <v>0</v>
      </c>
      <c r="L29" s="5">
        <f t="shared" si="75"/>
        <v>0</v>
      </c>
      <c r="M29" s="5">
        <f t="shared" si="75"/>
        <v>3400.0000000000005</v>
      </c>
      <c r="N29" s="5">
        <f t="shared" si="75"/>
        <v>3400.0000000000005</v>
      </c>
      <c r="O29" s="38">
        <f>SUM(C29:N29)</f>
        <v>6800.0000000000009</v>
      </c>
      <c r="Q29" s="5">
        <f>Q16*0.17</f>
        <v>3400.0000000000005</v>
      </c>
      <c r="R29" s="5">
        <f t="shared" ref="R29:AB29" si="76">R16*0.17</f>
        <v>3400.0000000000005</v>
      </c>
      <c r="S29" s="5">
        <f t="shared" si="76"/>
        <v>3400.0000000000005</v>
      </c>
      <c r="T29" s="5">
        <f t="shared" si="76"/>
        <v>3400.0000000000005</v>
      </c>
      <c r="U29" s="5">
        <f t="shared" si="76"/>
        <v>3400.0000000000005</v>
      </c>
      <c r="V29" s="5">
        <f t="shared" si="76"/>
        <v>3400.0000000000005</v>
      </c>
      <c r="W29" s="5">
        <f t="shared" si="76"/>
        <v>3400.0000000000005</v>
      </c>
      <c r="X29" s="5">
        <f t="shared" si="76"/>
        <v>3400.0000000000005</v>
      </c>
      <c r="Y29" s="5">
        <f t="shared" si="76"/>
        <v>3400.0000000000005</v>
      </c>
      <c r="Z29" s="5">
        <f t="shared" si="76"/>
        <v>3400.0000000000005</v>
      </c>
      <c r="AA29" s="5">
        <f t="shared" si="76"/>
        <v>3400.0000000000005</v>
      </c>
      <c r="AB29" s="5">
        <f t="shared" si="76"/>
        <v>3400.0000000000005</v>
      </c>
      <c r="AC29" s="38">
        <f>SUM(Q29:AB29)</f>
        <v>40800.000000000007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38">
        <f>SUM(AE29:AP29)</f>
        <v>0</v>
      </c>
      <c r="AS29" s="5">
        <f>AS16*0.17</f>
        <v>6800.0000000000009</v>
      </c>
      <c r="AT29" s="5">
        <f t="shared" ref="AT29:BD29" si="77">AT16*0.17</f>
        <v>6800.0000000000009</v>
      </c>
      <c r="AU29" s="5">
        <f t="shared" si="77"/>
        <v>6800.0000000000009</v>
      </c>
      <c r="AV29" s="5">
        <f t="shared" si="77"/>
        <v>6800.0000000000009</v>
      </c>
      <c r="AW29" s="5">
        <f t="shared" si="77"/>
        <v>6800.0000000000009</v>
      </c>
      <c r="AX29" s="5">
        <f t="shared" si="77"/>
        <v>6800.0000000000009</v>
      </c>
      <c r="AY29" s="5">
        <f t="shared" si="77"/>
        <v>6800.0000000000009</v>
      </c>
      <c r="AZ29" s="5">
        <f t="shared" si="77"/>
        <v>6800.0000000000009</v>
      </c>
      <c r="BA29" s="5">
        <f t="shared" si="77"/>
        <v>6800.0000000000009</v>
      </c>
      <c r="BB29" s="5">
        <f t="shared" si="77"/>
        <v>6800.0000000000009</v>
      </c>
      <c r="BC29" s="5">
        <f t="shared" si="77"/>
        <v>6800.0000000000009</v>
      </c>
      <c r="BD29" s="5">
        <f t="shared" si="77"/>
        <v>6800.0000000000009</v>
      </c>
      <c r="BE29" s="38">
        <f>SUM(AS29:BD29)</f>
        <v>81600.000000000015</v>
      </c>
      <c r="BG29" s="5">
        <f>BG16*0.17</f>
        <v>8500</v>
      </c>
      <c r="BH29" s="5">
        <f t="shared" ref="BH29:BR29" si="78">BH16*0.17</f>
        <v>8500</v>
      </c>
      <c r="BI29" s="5">
        <f t="shared" si="78"/>
        <v>8500</v>
      </c>
      <c r="BJ29" s="5">
        <f t="shared" si="78"/>
        <v>8500</v>
      </c>
      <c r="BK29" s="5">
        <f t="shared" si="78"/>
        <v>8500</v>
      </c>
      <c r="BL29" s="5">
        <f t="shared" si="78"/>
        <v>8500</v>
      </c>
      <c r="BM29" s="5">
        <f t="shared" si="78"/>
        <v>8500</v>
      </c>
      <c r="BN29" s="5">
        <f t="shared" si="78"/>
        <v>8500</v>
      </c>
      <c r="BO29" s="5">
        <f t="shared" si="78"/>
        <v>8500</v>
      </c>
      <c r="BP29" s="5">
        <f t="shared" si="78"/>
        <v>8500</v>
      </c>
      <c r="BQ29" s="5">
        <f t="shared" si="78"/>
        <v>8500</v>
      </c>
      <c r="BR29" s="5">
        <f t="shared" si="78"/>
        <v>8500</v>
      </c>
      <c r="BS29" s="38">
        <f>SUM(BG29:BR29)</f>
        <v>102000</v>
      </c>
    </row>
    <row r="30" spans="1:71" x14ac:dyDescent="0.2">
      <c r="A30" s="12" t="s">
        <v>51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38">
        <f t="shared" ref="O30:O31" si="79">SUM(C30:N30)</f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38">
        <f t="shared" ref="AC30:AC35" si="80">SUM(Q30:AB30)</f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38">
        <f t="shared" ref="AQ30:AQ35" si="81">SUM(AE30:AP30)</f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38">
        <f t="shared" ref="BE30:BE35" si="82">SUM(AS30:BD30)</f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38">
        <f t="shared" ref="BS30:BS35" si="83">SUM(BG30:BR30)</f>
        <v>0</v>
      </c>
    </row>
    <row r="31" spans="1:71" x14ac:dyDescent="0.2">
      <c r="A31" s="12" t="s">
        <v>49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38">
        <f t="shared" si="79"/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38">
        <f t="shared" si="80"/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38">
        <f t="shared" si="81"/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38">
        <f t="shared" si="82"/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38">
        <f t="shared" si="83"/>
        <v>0</v>
      </c>
    </row>
    <row r="32" spans="1:71" x14ac:dyDescent="0.2">
      <c r="A32" s="12" t="s">
        <v>40</v>
      </c>
      <c r="C32" s="2">
        <f>C3*550</f>
        <v>0</v>
      </c>
      <c r="D32" s="2">
        <f t="shared" ref="D32:N32" si="84">D3*550</f>
        <v>0</v>
      </c>
      <c r="E32" s="2">
        <f t="shared" si="84"/>
        <v>0</v>
      </c>
      <c r="F32" s="2">
        <f t="shared" si="84"/>
        <v>0</v>
      </c>
      <c r="G32" s="2">
        <f t="shared" si="84"/>
        <v>0</v>
      </c>
      <c r="H32" s="2">
        <f t="shared" si="84"/>
        <v>0</v>
      </c>
      <c r="I32" s="2">
        <f t="shared" si="84"/>
        <v>0</v>
      </c>
      <c r="J32" s="2">
        <f t="shared" si="84"/>
        <v>0</v>
      </c>
      <c r="K32" s="2">
        <f t="shared" si="84"/>
        <v>0</v>
      </c>
      <c r="L32" s="2">
        <f t="shared" si="84"/>
        <v>0</v>
      </c>
      <c r="M32" s="2">
        <f t="shared" si="84"/>
        <v>1100</v>
      </c>
      <c r="N32" s="2">
        <f t="shared" si="84"/>
        <v>1100</v>
      </c>
      <c r="O32" s="38">
        <f t="shared" ref="O32:O35" si="85">SUM(C32:N32)</f>
        <v>2200</v>
      </c>
      <c r="Q32" s="2">
        <f>Q3*550</f>
        <v>1100</v>
      </c>
      <c r="R32" s="2">
        <f t="shared" ref="R32:AB32" si="86">R3*550</f>
        <v>1100</v>
      </c>
      <c r="S32" s="2">
        <f t="shared" si="86"/>
        <v>1100</v>
      </c>
      <c r="T32" s="2">
        <f t="shared" si="86"/>
        <v>1100</v>
      </c>
      <c r="U32" s="2">
        <f t="shared" si="86"/>
        <v>1100</v>
      </c>
      <c r="V32" s="2">
        <f t="shared" si="86"/>
        <v>1100</v>
      </c>
      <c r="W32" s="2">
        <f t="shared" si="86"/>
        <v>1100</v>
      </c>
      <c r="X32" s="2">
        <f t="shared" si="86"/>
        <v>1100</v>
      </c>
      <c r="Y32" s="2">
        <f t="shared" si="86"/>
        <v>1100</v>
      </c>
      <c r="Z32" s="2">
        <f t="shared" si="86"/>
        <v>1100</v>
      </c>
      <c r="AA32" s="2">
        <f t="shared" si="86"/>
        <v>1100</v>
      </c>
      <c r="AB32" s="2">
        <f t="shared" si="86"/>
        <v>1100</v>
      </c>
      <c r="AC32" s="38">
        <f t="shared" si="80"/>
        <v>13200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38">
        <f t="shared" si="81"/>
        <v>0</v>
      </c>
      <c r="AS32" s="2">
        <f>AS3*550</f>
        <v>2200</v>
      </c>
      <c r="AT32" s="2">
        <f t="shared" ref="AT32:BD32" si="87">AT3*550</f>
        <v>2200</v>
      </c>
      <c r="AU32" s="2">
        <f t="shared" si="87"/>
        <v>2200</v>
      </c>
      <c r="AV32" s="2">
        <f t="shared" si="87"/>
        <v>2200</v>
      </c>
      <c r="AW32" s="2">
        <f t="shared" si="87"/>
        <v>2200</v>
      </c>
      <c r="AX32" s="2">
        <f t="shared" si="87"/>
        <v>2200</v>
      </c>
      <c r="AY32" s="2">
        <f t="shared" si="87"/>
        <v>2200</v>
      </c>
      <c r="AZ32" s="2">
        <f t="shared" si="87"/>
        <v>2200</v>
      </c>
      <c r="BA32" s="2">
        <f t="shared" si="87"/>
        <v>2200</v>
      </c>
      <c r="BB32" s="2">
        <f t="shared" si="87"/>
        <v>2200</v>
      </c>
      <c r="BC32" s="2">
        <f t="shared" si="87"/>
        <v>2200</v>
      </c>
      <c r="BD32" s="2">
        <f t="shared" si="87"/>
        <v>2200</v>
      </c>
      <c r="BE32" s="38">
        <f t="shared" si="82"/>
        <v>26400</v>
      </c>
      <c r="BG32" s="2">
        <f>BG3*550</f>
        <v>2750</v>
      </c>
      <c r="BH32" s="2">
        <f t="shared" ref="BH32:BR32" si="88">BH3*550</f>
        <v>2750</v>
      </c>
      <c r="BI32" s="2">
        <f t="shared" si="88"/>
        <v>2750</v>
      </c>
      <c r="BJ32" s="2">
        <f t="shared" si="88"/>
        <v>2750</v>
      </c>
      <c r="BK32" s="2">
        <f t="shared" si="88"/>
        <v>2750</v>
      </c>
      <c r="BL32" s="2">
        <f t="shared" si="88"/>
        <v>2750</v>
      </c>
      <c r="BM32" s="2">
        <f t="shared" si="88"/>
        <v>2750</v>
      </c>
      <c r="BN32" s="2">
        <f t="shared" si="88"/>
        <v>2750</v>
      </c>
      <c r="BO32" s="2">
        <f t="shared" si="88"/>
        <v>2750</v>
      </c>
      <c r="BP32" s="2">
        <f t="shared" si="88"/>
        <v>2750</v>
      </c>
      <c r="BQ32" s="2">
        <f t="shared" si="88"/>
        <v>2750</v>
      </c>
      <c r="BR32" s="2">
        <f t="shared" si="88"/>
        <v>2750</v>
      </c>
      <c r="BS32" s="38">
        <f t="shared" si="83"/>
        <v>33000</v>
      </c>
    </row>
    <row r="33" spans="1:71" x14ac:dyDescent="0.2">
      <c r="A33" s="12" t="s">
        <v>43</v>
      </c>
      <c r="C33" s="2">
        <f>C3*300</f>
        <v>0</v>
      </c>
      <c r="D33" s="2">
        <f t="shared" ref="D33:N33" si="89">D3*300</f>
        <v>0</v>
      </c>
      <c r="E33" s="2">
        <f t="shared" si="89"/>
        <v>0</v>
      </c>
      <c r="F33" s="2">
        <f t="shared" si="89"/>
        <v>0</v>
      </c>
      <c r="G33" s="2">
        <f t="shared" si="89"/>
        <v>0</v>
      </c>
      <c r="H33" s="2">
        <f t="shared" si="89"/>
        <v>0</v>
      </c>
      <c r="I33" s="2">
        <f t="shared" si="89"/>
        <v>0</v>
      </c>
      <c r="J33" s="2">
        <f t="shared" si="89"/>
        <v>0</v>
      </c>
      <c r="K33" s="2">
        <f t="shared" si="89"/>
        <v>0</v>
      </c>
      <c r="L33" s="2">
        <f t="shared" si="89"/>
        <v>0</v>
      </c>
      <c r="M33" s="2">
        <f t="shared" si="89"/>
        <v>600</v>
      </c>
      <c r="N33" s="2">
        <f t="shared" si="89"/>
        <v>600</v>
      </c>
      <c r="O33" s="38">
        <f t="shared" si="85"/>
        <v>1200</v>
      </c>
      <c r="Q33" s="2">
        <f>Q3*300</f>
        <v>600</v>
      </c>
      <c r="R33" s="2">
        <f t="shared" ref="R33:AB33" si="90">R3*300</f>
        <v>600</v>
      </c>
      <c r="S33" s="2">
        <f t="shared" si="90"/>
        <v>600</v>
      </c>
      <c r="T33" s="2">
        <f t="shared" si="90"/>
        <v>600</v>
      </c>
      <c r="U33" s="2">
        <f t="shared" si="90"/>
        <v>600</v>
      </c>
      <c r="V33" s="2">
        <f t="shared" si="90"/>
        <v>600</v>
      </c>
      <c r="W33" s="2">
        <f t="shared" si="90"/>
        <v>600</v>
      </c>
      <c r="X33" s="2">
        <f t="shared" si="90"/>
        <v>600</v>
      </c>
      <c r="Y33" s="2">
        <f t="shared" si="90"/>
        <v>600</v>
      </c>
      <c r="Z33" s="2">
        <f t="shared" si="90"/>
        <v>600</v>
      </c>
      <c r="AA33" s="2">
        <f t="shared" si="90"/>
        <v>600</v>
      </c>
      <c r="AB33" s="2">
        <f t="shared" si="90"/>
        <v>600</v>
      </c>
      <c r="AC33" s="38">
        <f t="shared" si="80"/>
        <v>7200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38">
        <f t="shared" si="81"/>
        <v>0</v>
      </c>
      <c r="AS33" s="2">
        <f>AS3*300</f>
        <v>1200</v>
      </c>
      <c r="AT33" s="2">
        <f t="shared" ref="AT33:BD33" si="91">AT3*300</f>
        <v>1200</v>
      </c>
      <c r="AU33" s="2">
        <f t="shared" si="91"/>
        <v>1200</v>
      </c>
      <c r="AV33" s="2">
        <f t="shared" si="91"/>
        <v>1200</v>
      </c>
      <c r="AW33" s="2">
        <f t="shared" si="91"/>
        <v>1200</v>
      </c>
      <c r="AX33" s="2">
        <f t="shared" si="91"/>
        <v>1200</v>
      </c>
      <c r="AY33" s="2">
        <f t="shared" si="91"/>
        <v>1200</v>
      </c>
      <c r="AZ33" s="2">
        <f t="shared" si="91"/>
        <v>1200</v>
      </c>
      <c r="BA33" s="2">
        <f t="shared" si="91"/>
        <v>1200</v>
      </c>
      <c r="BB33" s="2">
        <f t="shared" si="91"/>
        <v>1200</v>
      </c>
      <c r="BC33" s="2">
        <f t="shared" si="91"/>
        <v>1200</v>
      </c>
      <c r="BD33" s="2">
        <f t="shared" si="91"/>
        <v>1200</v>
      </c>
      <c r="BE33" s="38">
        <f t="shared" si="82"/>
        <v>14400</v>
      </c>
      <c r="BG33" s="2">
        <f>BG3*300</f>
        <v>1500</v>
      </c>
      <c r="BH33" s="2">
        <f t="shared" ref="BH33:BR33" si="92">BH3*300</f>
        <v>1500</v>
      </c>
      <c r="BI33" s="2">
        <f t="shared" si="92"/>
        <v>1500</v>
      </c>
      <c r="BJ33" s="2">
        <f t="shared" si="92"/>
        <v>1500</v>
      </c>
      <c r="BK33" s="2">
        <f t="shared" si="92"/>
        <v>1500</v>
      </c>
      <c r="BL33" s="2">
        <f t="shared" si="92"/>
        <v>1500</v>
      </c>
      <c r="BM33" s="2">
        <f t="shared" si="92"/>
        <v>1500</v>
      </c>
      <c r="BN33" s="2">
        <f t="shared" si="92"/>
        <v>1500</v>
      </c>
      <c r="BO33" s="2">
        <f t="shared" si="92"/>
        <v>1500</v>
      </c>
      <c r="BP33" s="2">
        <f t="shared" si="92"/>
        <v>1500</v>
      </c>
      <c r="BQ33" s="2">
        <f t="shared" si="92"/>
        <v>1500</v>
      </c>
      <c r="BR33" s="2">
        <f t="shared" si="92"/>
        <v>1500</v>
      </c>
      <c r="BS33" s="38">
        <f t="shared" si="83"/>
        <v>18000</v>
      </c>
    </row>
    <row r="34" spans="1:71" x14ac:dyDescent="0.2">
      <c r="A34" s="12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38">
        <f t="shared" si="85"/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8">
        <f t="shared" si="80"/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38">
        <f t="shared" si="81"/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38">
        <f t="shared" si="82"/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38">
        <f t="shared" si="83"/>
        <v>0</v>
      </c>
    </row>
    <row r="35" spans="1:71" x14ac:dyDescent="0.2">
      <c r="A35" s="9" t="s">
        <v>46</v>
      </c>
      <c r="C35" s="10">
        <f t="shared" ref="C35:N35" si="93">SUM(C29:C34)</f>
        <v>0</v>
      </c>
      <c r="D35" s="10">
        <f t="shared" si="93"/>
        <v>0</v>
      </c>
      <c r="E35" s="10">
        <f t="shared" si="93"/>
        <v>0</v>
      </c>
      <c r="F35" s="10">
        <f t="shared" si="93"/>
        <v>0</v>
      </c>
      <c r="G35" s="10">
        <f t="shared" si="93"/>
        <v>0</v>
      </c>
      <c r="H35" s="10">
        <f t="shared" si="93"/>
        <v>0</v>
      </c>
      <c r="I35" s="10">
        <f t="shared" si="93"/>
        <v>0</v>
      </c>
      <c r="J35" s="10">
        <f t="shared" si="93"/>
        <v>0</v>
      </c>
      <c r="K35" s="10">
        <f t="shared" si="93"/>
        <v>0</v>
      </c>
      <c r="L35" s="10">
        <f t="shared" si="93"/>
        <v>0</v>
      </c>
      <c r="M35" s="10">
        <f t="shared" si="93"/>
        <v>5100</v>
      </c>
      <c r="N35" s="10">
        <f t="shared" si="93"/>
        <v>5100</v>
      </c>
      <c r="O35" s="38">
        <f t="shared" si="85"/>
        <v>10200</v>
      </c>
      <c r="Q35" s="10">
        <f t="shared" ref="Q35:AB35" si="94">SUM(Q29:Q34)</f>
        <v>5100</v>
      </c>
      <c r="R35" s="10">
        <f t="shared" si="94"/>
        <v>5100</v>
      </c>
      <c r="S35" s="10">
        <f t="shared" si="94"/>
        <v>5100</v>
      </c>
      <c r="T35" s="10">
        <f t="shared" si="94"/>
        <v>5100</v>
      </c>
      <c r="U35" s="10">
        <f t="shared" si="94"/>
        <v>5100</v>
      </c>
      <c r="V35" s="10">
        <f t="shared" si="94"/>
        <v>5100</v>
      </c>
      <c r="W35" s="10">
        <f t="shared" si="94"/>
        <v>5100</v>
      </c>
      <c r="X35" s="10">
        <f t="shared" si="94"/>
        <v>5100</v>
      </c>
      <c r="Y35" s="10">
        <f t="shared" si="94"/>
        <v>5100</v>
      </c>
      <c r="Z35" s="10">
        <f t="shared" si="94"/>
        <v>5100</v>
      </c>
      <c r="AA35" s="10">
        <f t="shared" si="94"/>
        <v>5100</v>
      </c>
      <c r="AB35" s="10">
        <f t="shared" si="94"/>
        <v>5100</v>
      </c>
      <c r="AC35" s="38">
        <f t="shared" si="80"/>
        <v>61200</v>
      </c>
      <c r="AE35" s="10">
        <f t="shared" ref="AE35:AP35" si="95">SUM(AE29:AE34)</f>
        <v>0</v>
      </c>
      <c r="AF35" s="10">
        <f t="shared" si="95"/>
        <v>0</v>
      </c>
      <c r="AG35" s="10">
        <f t="shared" si="95"/>
        <v>0</v>
      </c>
      <c r="AH35" s="10">
        <f t="shared" si="95"/>
        <v>0</v>
      </c>
      <c r="AI35" s="10">
        <f t="shared" si="95"/>
        <v>0</v>
      </c>
      <c r="AJ35" s="10">
        <f t="shared" si="95"/>
        <v>0</v>
      </c>
      <c r="AK35" s="10">
        <f t="shared" si="95"/>
        <v>0</v>
      </c>
      <c r="AL35" s="10">
        <f t="shared" si="95"/>
        <v>0</v>
      </c>
      <c r="AM35" s="10">
        <f t="shared" si="95"/>
        <v>0</v>
      </c>
      <c r="AN35" s="10">
        <f t="shared" si="95"/>
        <v>0</v>
      </c>
      <c r="AO35" s="10">
        <f t="shared" si="95"/>
        <v>0</v>
      </c>
      <c r="AP35" s="10">
        <f t="shared" si="95"/>
        <v>0</v>
      </c>
      <c r="AQ35" s="38">
        <f t="shared" si="81"/>
        <v>0</v>
      </c>
      <c r="AS35" s="10">
        <f t="shared" ref="AS35:BD35" si="96">SUM(AS29:AS34)</f>
        <v>10200</v>
      </c>
      <c r="AT35" s="10">
        <f t="shared" si="96"/>
        <v>10200</v>
      </c>
      <c r="AU35" s="10">
        <f t="shared" si="96"/>
        <v>10200</v>
      </c>
      <c r="AV35" s="10">
        <f t="shared" si="96"/>
        <v>10200</v>
      </c>
      <c r="AW35" s="10">
        <f t="shared" si="96"/>
        <v>10200</v>
      </c>
      <c r="AX35" s="10">
        <f t="shared" si="96"/>
        <v>10200</v>
      </c>
      <c r="AY35" s="10">
        <f t="shared" si="96"/>
        <v>10200</v>
      </c>
      <c r="AZ35" s="10">
        <f t="shared" si="96"/>
        <v>10200</v>
      </c>
      <c r="BA35" s="10">
        <f t="shared" si="96"/>
        <v>10200</v>
      </c>
      <c r="BB35" s="10">
        <f t="shared" si="96"/>
        <v>10200</v>
      </c>
      <c r="BC35" s="10">
        <f t="shared" si="96"/>
        <v>10200</v>
      </c>
      <c r="BD35" s="10">
        <f t="shared" si="96"/>
        <v>10200</v>
      </c>
      <c r="BE35" s="38">
        <f t="shared" si="82"/>
        <v>122400</v>
      </c>
      <c r="BG35" s="10">
        <f t="shared" ref="BG35:BR35" si="97">SUM(BG29:BG34)</f>
        <v>12750</v>
      </c>
      <c r="BH35" s="10">
        <f t="shared" si="97"/>
        <v>12750</v>
      </c>
      <c r="BI35" s="10">
        <f t="shared" si="97"/>
        <v>12750</v>
      </c>
      <c r="BJ35" s="10">
        <f t="shared" si="97"/>
        <v>12750</v>
      </c>
      <c r="BK35" s="10">
        <f t="shared" si="97"/>
        <v>12750</v>
      </c>
      <c r="BL35" s="10">
        <f t="shared" si="97"/>
        <v>12750</v>
      </c>
      <c r="BM35" s="10">
        <f t="shared" si="97"/>
        <v>12750</v>
      </c>
      <c r="BN35" s="10">
        <f t="shared" si="97"/>
        <v>12750</v>
      </c>
      <c r="BO35" s="10">
        <f t="shared" si="97"/>
        <v>12750</v>
      </c>
      <c r="BP35" s="10">
        <f t="shared" si="97"/>
        <v>12750</v>
      </c>
      <c r="BQ35" s="10">
        <f t="shared" si="97"/>
        <v>12750</v>
      </c>
      <c r="BR35" s="10">
        <f t="shared" si="97"/>
        <v>12750</v>
      </c>
      <c r="BS35" s="38">
        <f t="shared" si="83"/>
        <v>153000</v>
      </c>
    </row>
    <row r="36" spans="1:71" x14ac:dyDescent="0.2">
      <c r="AC36" s="8"/>
      <c r="AQ36" s="8"/>
      <c r="BE36" s="8"/>
      <c r="BS36" s="8"/>
    </row>
    <row r="37" spans="1:71" x14ac:dyDescent="0.2">
      <c r="A37" s="32" t="s">
        <v>47</v>
      </c>
      <c r="C37" s="33">
        <f t="shared" ref="C37:N37" si="98">C19-C26-C35</f>
        <v>0</v>
      </c>
      <c r="D37" s="33">
        <f t="shared" si="98"/>
        <v>0</v>
      </c>
      <c r="E37" s="33">
        <f t="shared" si="98"/>
        <v>0</v>
      </c>
      <c r="F37" s="33">
        <f t="shared" si="98"/>
        <v>0</v>
      </c>
      <c r="G37" s="33">
        <f t="shared" si="98"/>
        <v>0</v>
      </c>
      <c r="H37" s="33">
        <f t="shared" si="98"/>
        <v>0</v>
      </c>
      <c r="I37" s="33">
        <f t="shared" si="98"/>
        <v>0</v>
      </c>
      <c r="J37" s="33">
        <f t="shared" si="98"/>
        <v>0</v>
      </c>
      <c r="K37" s="33">
        <f t="shared" si="98"/>
        <v>0</v>
      </c>
      <c r="L37" s="33">
        <f t="shared" si="98"/>
        <v>0</v>
      </c>
      <c r="M37" s="33">
        <f t="shared" si="98"/>
        <v>14900</v>
      </c>
      <c r="N37" s="33">
        <f t="shared" si="98"/>
        <v>14900</v>
      </c>
      <c r="O37" s="34">
        <f>SUM(C37:N37)</f>
        <v>29800</v>
      </c>
      <c r="Q37" s="33">
        <f t="shared" ref="Q37:AB37" si="99">Q19-Q26-Q35</f>
        <v>14900</v>
      </c>
      <c r="R37" s="33">
        <f t="shared" si="99"/>
        <v>14900</v>
      </c>
      <c r="S37" s="33">
        <f t="shared" si="99"/>
        <v>14900</v>
      </c>
      <c r="T37" s="33">
        <f t="shared" si="99"/>
        <v>14900</v>
      </c>
      <c r="U37" s="33">
        <f t="shared" si="99"/>
        <v>14900</v>
      </c>
      <c r="V37" s="33">
        <f t="shared" si="99"/>
        <v>14900</v>
      </c>
      <c r="W37" s="33">
        <f t="shared" si="99"/>
        <v>14900</v>
      </c>
      <c r="X37" s="33">
        <f t="shared" si="99"/>
        <v>14900</v>
      </c>
      <c r="Y37" s="33">
        <f t="shared" si="99"/>
        <v>14900</v>
      </c>
      <c r="Z37" s="33">
        <f t="shared" si="99"/>
        <v>14900</v>
      </c>
      <c r="AA37" s="33">
        <f t="shared" si="99"/>
        <v>14900</v>
      </c>
      <c r="AB37" s="33">
        <f t="shared" si="99"/>
        <v>14900</v>
      </c>
      <c r="AC37" s="34">
        <f>SUM(Q37:AB37)</f>
        <v>178800</v>
      </c>
      <c r="AE37" s="33">
        <f t="shared" ref="AE37:AP37" si="100">AE19-AE26-AE35</f>
        <v>30000</v>
      </c>
      <c r="AF37" s="33">
        <f t="shared" si="100"/>
        <v>30000</v>
      </c>
      <c r="AG37" s="33">
        <f t="shared" si="100"/>
        <v>30000</v>
      </c>
      <c r="AH37" s="33">
        <f t="shared" si="100"/>
        <v>30000</v>
      </c>
      <c r="AI37" s="33">
        <f t="shared" si="100"/>
        <v>30000</v>
      </c>
      <c r="AJ37" s="33">
        <f t="shared" si="100"/>
        <v>30000</v>
      </c>
      <c r="AK37" s="33">
        <f t="shared" si="100"/>
        <v>30000</v>
      </c>
      <c r="AL37" s="33">
        <f t="shared" si="100"/>
        <v>30000</v>
      </c>
      <c r="AM37" s="33">
        <f t="shared" si="100"/>
        <v>30000</v>
      </c>
      <c r="AN37" s="33">
        <f t="shared" si="100"/>
        <v>30000</v>
      </c>
      <c r="AO37" s="33">
        <f t="shared" si="100"/>
        <v>30000</v>
      </c>
      <c r="AP37" s="33">
        <f t="shared" si="100"/>
        <v>30000</v>
      </c>
      <c r="AQ37" s="34">
        <f>SUM(AE37:AP37)</f>
        <v>360000</v>
      </c>
      <c r="AS37" s="33">
        <f t="shared" ref="AS37:BD37" si="101">AS19-AS26-AS35</f>
        <v>29800</v>
      </c>
      <c r="AT37" s="33">
        <f t="shared" si="101"/>
        <v>29800</v>
      </c>
      <c r="AU37" s="33">
        <f t="shared" si="101"/>
        <v>29800</v>
      </c>
      <c r="AV37" s="33">
        <f t="shared" si="101"/>
        <v>29800</v>
      </c>
      <c r="AW37" s="33">
        <f t="shared" si="101"/>
        <v>29800</v>
      </c>
      <c r="AX37" s="33">
        <f t="shared" si="101"/>
        <v>29800</v>
      </c>
      <c r="AY37" s="33">
        <f t="shared" si="101"/>
        <v>29800</v>
      </c>
      <c r="AZ37" s="33">
        <f t="shared" si="101"/>
        <v>29800</v>
      </c>
      <c r="BA37" s="33">
        <f t="shared" si="101"/>
        <v>29800</v>
      </c>
      <c r="BB37" s="33">
        <f t="shared" si="101"/>
        <v>29800</v>
      </c>
      <c r="BC37" s="33">
        <f t="shared" si="101"/>
        <v>29800</v>
      </c>
      <c r="BD37" s="33">
        <f t="shared" si="101"/>
        <v>29800</v>
      </c>
      <c r="BE37" s="34">
        <f>SUM(AS37:BD37)</f>
        <v>357600</v>
      </c>
      <c r="BG37" s="33">
        <f t="shared" ref="BG37:BR37" si="102">BG19-BG26-BG35</f>
        <v>37250</v>
      </c>
      <c r="BH37" s="33">
        <f t="shared" si="102"/>
        <v>37250</v>
      </c>
      <c r="BI37" s="33">
        <f t="shared" si="102"/>
        <v>37250</v>
      </c>
      <c r="BJ37" s="33">
        <f t="shared" si="102"/>
        <v>37250</v>
      </c>
      <c r="BK37" s="33">
        <f t="shared" si="102"/>
        <v>37250</v>
      </c>
      <c r="BL37" s="33">
        <f t="shared" si="102"/>
        <v>37250</v>
      </c>
      <c r="BM37" s="33">
        <f t="shared" si="102"/>
        <v>37250</v>
      </c>
      <c r="BN37" s="33">
        <f t="shared" si="102"/>
        <v>37250</v>
      </c>
      <c r="BO37" s="33">
        <f t="shared" si="102"/>
        <v>37250</v>
      </c>
      <c r="BP37" s="33">
        <f t="shared" si="102"/>
        <v>37250</v>
      </c>
      <c r="BQ37" s="33">
        <f t="shared" si="102"/>
        <v>37250</v>
      </c>
      <c r="BR37" s="33">
        <f t="shared" si="102"/>
        <v>37250</v>
      </c>
      <c r="BS37" s="34">
        <f>SUM(BG37:BR37)</f>
        <v>447000</v>
      </c>
    </row>
  </sheetData>
  <mergeCells count="5">
    <mergeCell ref="C1:O1"/>
    <mergeCell ref="Q1:AC1"/>
    <mergeCell ref="AE1:AQ1"/>
    <mergeCell ref="AS1:BE1"/>
    <mergeCell ref="BG1:B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95C8-6EC9-4328-AA78-94CEEFC3FF64}">
  <dimension ref="A1:BS34"/>
  <sheetViews>
    <sheetView workbookViewId="0">
      <pane xSplit="1" ySplit="2" topLeftCell="P3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5" x14ac:dyDescent="0.2"/>
  <cols>
    <col min="1" max="1" width="26.5" bestFit="1" customWidth="1"/>
    <col min="2" max="2" width="14.1640625" bestFit="1" customWidth="1"/>
    <col min="6" max="14" width="11.6640625" bestFit="1" customWidth="1"/>
    <col min="15" max="15" width="14.1640625" bestFit="1" customWidth="1"/>
    <col min="17" max="17" width="14" bestFit="1" customWidth="1"/>
  </cols>
  <sheetData>
    <row r="1" spans="1:71" s="20" customFormat="1" x14ac:dyDescent="0.2">
      <c r="C1" s="52">
        <v>2021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52">
        <v>2022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E1" s="52">
        <v>2023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S1" s="52">
        <v>2024</v>
      </c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G1" s="52">
        <v>2025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</row>
    <row r="2" spans="1:71" s="1" customForma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5</v>
      </c>
      <c r="W2" s="15" t="s">
        <v>6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12</v>
      </c>
      <c r="AE2" s="15" t="s">
        <v>0</v>
      </c>
      <c r="AF2" s="15" t="s">
        <v>1</v>
      </c>
      <c r="AG2" s="15" t="s">
        <v>2</v>
      </c>
      <c r="AH2" s="15" t="s">
        <v>3</v>
      </c>
      <c r="AI2" s="15" t="s">
        <v>4</v>
      </c>
      <c r="AJ2" s="15" t="s">
        <v>5</v>
      </c>
      <c r="AK2" s="15" t="s">
        <v>6</v>
      </c>
      <c r="AL2" s="15" t="s">
        <v>7</v>
      </c>
      <c r="AM2" s="15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S2" s="15" t="s">
        <v>0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5</v>
      </c>
      <c r="AY2" s="15" t="s">
        <v>6</v>
      </c>
      <c r="AZ2" s="15" t="s">
        <v>7</v>
      </c>
      <c r="BA2" s="15" t="s">
        <v>8</v>
      </c>
      <c r="BB2" s="15" t="s">
        <v>9</v>
      </c>
      <c r="BC2" s="15" t="s">
        <v>10</v>
      </c>
      <c r="BD2" s="15" t="s">
        <v>11</v>
      </c>
      <c r="BE2" s="15" t="s">
        <v>12</v>
      </c>
      <c r="BG2" s="15" t="s">
        <v>0</v>
      </c>
      <c r="BH2" s="15" t="s">
        <v>1</v>
      </c>
      <c r="BI2" s="15" t="s">
        <v>2</v>
      </c>
      <c r="BJ2" s="15" t="s">
        <v>3</v>
      </c>
      <c r="BK2" s="15" t="s">
        <v>4</v>
      </c>
      <c r="BL2" s="15" t="s">
        <v>5</v>
      </c>
      <c r="BM2" s="15" t="s">
        <v>6</v>
      </c>
      <c r="BN2" s="15" t="s">
        <v>7</v>
      </c>
      <c r="BO2" s="15" t="s">
        <v>8</v>
      </c>
      <c r="BP2" s="15" t="s">
        <v>9</v>
      </c>
      <c r="BQ2" s="15" t="s">
        <v>10</v>
      </c>
      <c r="BR2" s="15" t="s">
        <v>11</v>
      </c>
      <c r="BS2" s="15" t="s">
        <v>12</v>
      </c>
    </row>
    <row r="3" spans="1:71" s="1" customFormat="1" x14ac:dyDescent="0.2">
      <c r="A3" s="35" t="s">
        <v>52</v>
      </c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>
        <f>Ventas!L3</f>
        <v>8</v>
      </c>
      <c r="O3" s="43">
        <f>SUM(C3:N3)</f>
        <v>8</v>
      </c>
      <c r="Q3" s="42">
        <f>Ventas!M3</f>
        <v>9</v>
      </c>
      <c r="R3" s="42">
        <f>Ventas!N3</f>
        <v>10</v>
      </c>
      <c r="S3" s="42">
        <f>Ventas!Q3</f>
        <v>8</v>
      </c>
      <c r="T3" s="42">
        <f>Ventas!R3</f>
        <v>9</v>
      </c>
      <c r="U3" s="42">
        <f>Ventas!S3</f>
        <v>10</v>
      </c>
      <c r="V3" s="42">
        <f>Ventas!T3</f>
        <v>10</v>
      </c>
      <c r="W3" s="42">
        <f>Ventas!U3</f>
        <v>10</v>
      </c>
      <c r="X3" s="42">
        <f>Ventas!V3</f>
        <v>10</v>
      </c>
      <c r="Y3" s="42">
        <f>Ventas!W3</f>
        <v>11</v>
      </c>
      <c r="Z3" s="42">
        <f>Ventas!X3+Ventas!L3</f>
        <v>19</v>
      </c>
      <c r="AA3" s="42">
        <f>Ventas!M3+Ventas!Y3</f>
        <v>20</v>
      </c>
      <c r="AB3" s="42">
        <f>Ventas!N3+Ventas!Z3</f>
        <v>21</v>
      </c>
      <c r="AC3" s="43">
        <f>SUM(Q3:AB3)</f>
        <v>147</v>
      </c>
      <c r="AE3" s="42">
        <f>Ventas!Q3+Ventas!AA3</f>
        <v>19</v>
      </c>
      <c r="AF3" s="42">
        <f>Ventas!R3+Ventas!AB3</f>
        <v>20</v>
      </c>
      <c r="AG3" s="42">
        <f>Ventas!S3+Ventas!AE3</f>
        <v>24</v>
      </c>
      <c r="AH3" s="42">
        <f>Ventas!T3+Ventas!AF3</f>
        <v>24</v>
      </c>
      <c r="AI3" s="42">
        <f>Ventas!U3+Ventas!AG3</f>
        <v>25</v>
      </c>
      <c r="AJ3" s="42">
        <f>Ventas!V3+Ventas!AH3</f>
        <v>25</v>
      </c>
      <c r="AK3" s="42">
        <f>Ventas!W3+Ventas!AI3</f>
        <v>27</v>
      </c>
      <c r="AL3" s="42">
        <f>Ventas!X3+Ventas!AJ3</f>
        <v>27</v>
      </c>
      <c r="AM3" s="42">
        <f>Ventas!Y3+Ventas!AK3</f>
        <v>29</v>
      </c>
      <c r="AN3" s="42">
        <f>Ventas!Z3+Ventas!AL3+Ventas!L3</f>
        <v>37</v>
      </c>
      <c r="AO3" s="42">
        <f>Ventas!AA3+Ventas!AM3+Ventas!M3</f>
        <v>38</v>
      </c>
      <c r="AP3" s="42">
        <f>Ventas!AB3+Ventas!AN3+Ventas!N3</f>
        <v>39</v>
      </c>
      <c r="AQ3" s="43">
        <f>SUM(AE3:AP3)</f>
        <v>334</v>
      </c>
      <c r="AS3" s="42">
        <f>Ventas!Q3+Ventas!AE3+Ventas!AO3</f>
        <v>42</v>
      </c>
      <c r="AT3" s="42">
        <f>Ventas!R3+Ventas!AF3+Ventas!AP3</f>
        <v>45</v>
      </c>
      <c r="AU3" s="42">
        <f>Ventas!S3+Ventas!AG3+Ventas!AS3</f>
        <v>45</v>
      </c>
      <c r="AV3" s="42">
        <f>Ventas!T3+Ventas!AH3+Ventas!AT3</f>
        <v>45</v>
      </c>
      <c r="AW3" s="42">
        <f>Ventas!U3+Ventas!AI3+Ventas!AU3</f>
        <v>46</v>
      </c>
      <c r="AX3" s="42">
        <f>Ventas!V3+Ventas!AJ3+Ventas!AV3</f>
        <v>48</v>
      </c>
      <c r="AY3" s="42">
        <f>Ventas!W3+Ventas!AK3+Ventas!AW3</f>
        <v>51</v>
      </c>
      <c r="AZ3" s="42">
        <f>Ventas!X3+Ventas!AL3+Ventas!AX3</f>
        <v>51</v>
      </c>
      <c r="BA3" s="42">
        <f>Ventas!Y3+Ventas!AM3+Ventas!AY3</f>
        <v>53</v>
      </c>
      <c r="BB3" s="42">
        <f>Ventas!L3+Ventas!Z3+Ventas!AN3+Ventas!AZ3</f>
        <v>61</v>
      </c>
      <c r="BC3" s="42">
        <f>Ventas!M3+Ventas!AA3+Ventas!AO3+Ventas!BA3</f>
        <v>64</v>
      </c>
      <c r="BD3" s="42">
        <f>Ventas!N3+Ventas!AB3+Ventas!AP3+Ventas!BB3</f>
        <v>69</v>
      </c>
      <c r="BE3" s="43">
        <f>SUM(AS3:BD3)</f>
        <v>620</v>
      </c>
      <c r="BG3" s="42">
        <f>Ventas!Q3+Ventas!AE3+Ventas!AS3+Ventas!AO3</f>
        <v>62</v>
      </c>
      <c r="BH3" s="42">
        <f>Ventas!R3+Ventas!AF3+Ventas!AT3+Ventas!BD3</f>
        <v>69</v>
      </c>
      <c r="BI3" s="42">
        <f>Ventas!S3+Ventas!AG3+Ventas!AU3+Ventas!BG3</f>
        <v>69</v>
      </c>
      <c r="BJ3" s="42">
        <f>Ventas!T3+Ventas!AH3+Ventas!AV3+Ventas!BH3</f>
        <v>71</v>
      </c>
      <c r="BK3" s="42">
        <f>Ventas!U3+Ventas!AI3+Ventas!AW3+Ventas!BI3</f>
        <v>72</v>
      </c>
      <c r="BL3" s="42">
        <f>Ventas!V3+Ventas!AJ3+Ventas!AX3+Ventas!BJ3</f>
        <v>74</v>
      </c>
      <c r="BM3" s="42">
        <f>Ventas!W3+Ventas!AK3+Ventas!AY3+Ventas!BK3</f>
        <v>79</v>
      </c>
      <c r="BN3" s="42">
        <f>Ventas!X3+Ventas!AL3+Ventas!AZ3+Ventas!BL3</f>
        <v>79</v>
      </c>
      <c r="BO3" s="42">
        <f>Ventas!Y3+Ventas!AM3+Ventas!BA3+Ventas!BM3</f>
        <v>81</v>
      </c>
      <c r="BP3" s="42">
        <f>Ventas!L3+Ventas!Z3+Ventas!AN3+Ventas!BB3+Ventas!BN3</f>
        <v>91</v>
      </c>
      <c r="BQ3" s="42">
        <f>Ventas!M3+Ventas!AA3+Ventas!AO3+Ventas!BC3+Ventas!BO3</f>
        <v>94</v>
      </c>
      <c r="BR3" s="42">
        <f>Ventas!N3+Ventas!AB3+Ventas!AP3+Ventas!BD3+Ventas!BP3</f>
        <v>97</v>
      </c>
      <c r="BS3" s="43">
        <f>SUM(BG3:BR3)</f>
        <v>938</v>
      </c>
    </row>
    <row r="4" spans="1:71" x14ac:dyDescent="0.2">
      <c r="A4" s="12" t="s">
        <v>53</v>
      </c>
      <c r="B4">
        <v>0</v>
      </c>
      <c r="C4" s="2">
        <f>$B$4*C3</f>
        <v>0</v>
      </c>
      <c r="D4" s="2">
        <f t="shared" ref="D4:N4" si="0">$B$4*D3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10">
        <f>SUM(C4:N4)</f>
        <v>0</v>
      </c>
      <c r="Q4" s="2">
        <f>$B$4*Q3</f>
        <v>0</v>
      </c>
      <c r="R4" s="2">
        <f t="shared" ref="R4" si="1">$B$4*R3</f>
        <v>0</v>
      </c>
      <c r="S4" s="2">
        <f t="shared" ref="S4" si="2">$B$4*S3</f>
        <v>0</v>
      </c>
      <c r="T4" s="2">
        <f t="shared" ref="T4" si="3">$B$4*T3</f>
        <v>0</v>
      </c>
      <c r="U4" s="2">
        <f t="shared" ref="U4" si="4">$B$4*U3</f>
        <v>0</v>
      </c>
      <c r="V4" s="2">
        <f t="shared" ref="V4" si="5">$B$4*V3</f>
        <v>0</v>
      </c>
      <c r="W4" s="2">
        <f t="shared" ref="W4" si="6">$B$4*W3</f>
        <v>0</v>
      </c>
      <c r="X4" s="2">
        <f t="shared" ref="X4" si="7">$B$4*X3</f>
        <v>0</v>
      </c>
      <c r="Y4" s="2">
        <f t="shared" ref="Y4" si="8">$B$4*Y3</f>
        <v>0</v>
      </c>
      <c r="Z4" s="2">
        <f t="shared" ref="Z4" si="9">$B$4*Z3</f>
        <v>0</v>
      </c>
      <c r="AA4" s="2">
        <f t="shared" ref="AA4" si="10">$B$4*AA3</f>
        <v>0</v>
      </c>
      <c r="AB4" s="2">
        <f t="shared" ref="AB4" si="11">$B$4*AB3</f>
        <v>0</v>
      </c>
      <c r="AC4" s="10">
        <f>SUM(Q4:AB4)</f>
        <v>0</v>
      </c>
      <c r="AE4" s="2">
        <f>$B$4*AE3</f>
        <v>0</v>
      </c>
      <c r="AF4" s="2">
        <f t="shared" ref="AF4" si="12">$B$4*AF3</f>
        <v>0</v>
      </c>
      <c r="AG4" s="2">
        <f t="shared" ref="AG4" si="13">$B$4*AG3</f>
        <v>0</v>
      </c>
      <c r="AH4" s="2">
        <f t="shared" ref="AH4" si="14">$B$4*AH3</f>
        <v>0</v>
      </c>
      <c r="AI4" s="2">
        <f t="shared" ref="AI4" si="15">$B$4*AI3</f>
        <v>0</v>
      </c>
      <c r="AJ4" s="2">
        <f t="shared" ref="AJ4" si="16">$B$4*AJ3</f>
        <v>0</v>
      </c>
      <c r="AK4" s="2">
        <f t="shared" ref="AK4" si="17">$B$4*AK3</f>
        <v>0</v>
      </c>
      <c r="AL4" s="2">
        <f t="shared" ref="AL4" si="18">$B$4*AL3</f>
        <v>0</v>
      </c>
      <c r="AM4" s="2">
        <f t="shared" ref="AM4" si="19">$B$4*AM3</f>
        <v>0</v>
      </c>
      <c r="AN4" s="2">
        <f t="shared" ref="AN4" si="20">$B$4*AN3</f>
        <v>0</v>
      </c>
      <c r="AO4" s="2">
        <f t="shared" ref="AO4" si="21">$B$4*AO3</f>
        <v>0</v>
      </c>
      <c r="AP4" s="2">
        <f t="shared" ref="AP4" si="22">$B$4*AP3</f>
        <v>0</v>
      </c>
      <c r="AQ4" s="10">
        <f>SUM(AE4:AP4)</f>
        <v>0</v>
      </c>
      <c r="AS4" s="2">
        <f>$B$4*AS3</f>
        <v>0</v>
      </c>
      <c r="AT4" s="2">
        <f t="shared" ref="AT4" si="23">$B$4*AT3</f>
        <v>0</v>
      </c>
      <c r="AU4" s="2">
        <f t="shared" ref="AU4" si="24">$B$4*AU3</f>
        <v>0</v>
      </c>
      <c r="AV4" s="2">
        <f t="shared" ref="AV4" si="25">$B$4*AV3</f>
        <v>0</v>
      </c>
      <c r="AW4" s="2">
        <f t="shared" ref="AW4" si="26">$B$4*AW3</f>
        <v>0</v>
      </c>
      <c r="AX4" s="2">
        <f t="shared" ref="AX4" si="27">$B$4*AX3</f>
        <v>0</v>
      </c>
      <c r="AY4" s="2">
        <f t="shared" ref="AY4" si="28">$B$4*AY3</f>
        <v>0</v>
      </c>
      <c r="AZ4" s="2">
        <f t="shared" ref="AZ4" si="29">$B$4*AZ3</f>
        <v>0</v>
      </c>
      <c r="BA4" s="2">
        <f t="shared" ref="BA4" si="30">$B$4*BA3</f>
        <v>0</v>
      </c>
      <c r="BB4" s="2">
        <f t="shared" ref="BB4" si="31">$B$4*BB3</f>
        <v>0</v>
      </c>
      <c r="BC4" s="2">
        <f t="shared" ref="BC4" si="32">$B$4*BC3</f>
        <v>0</v>
      </c>
      <c r="BD4" s="2">
        <f t="shared" ref="BD4" si="33">$B$4*BD3</f>
        <v>0</v>
      </c>
      <c r="BE4" s="10">
        <f>SUM(AS4:BD4)</f>
        <v>0</v>
      </c>
      <c r="BG4" s="2">
        <f>$B$4*BG3</f>
        <v>0</v>
      </c>
      <c r="BH4" s="2">
        <f t="shared" ref="BH4" si="34">$B$4*BH3</f>
        <v>0</v>
      </c>
      <c r="BI4" s="2">
        <f t="shared" ref="BI4" si="35">$B$4*BI3</f>
        <v>0</v>
      </c>
      <c r="BJ4" s="2">
        <f t="shared" ref="BJ4" si="36">$B$4*BJ3</f>
        <v>0</v>
      </c>
      <c r="BK4" s="2">
        <f t="shared" ref="BK4" si="37">$B$4*BK3</f>
        <v>0</v>
      </c>
      <c r="BL4" s="2">
        <f t="shared" ref="BL4" si="38">$B$4*BL3</f>
        <v>0</v>
      </c>
      <c r="BM4" s="2">
        <f t="shared" ref="BM4" si="39">$B$4*BM3</f>
        <v>0</v>
      </c>
      <c r="BN4" s="2">
        <f t="shared" ref="BN4" si="40">$B$4*BN3</f>
        <v>0</v>
      </c>
      <c r="BO4" s="2">
        <f t="shared" ref="BO4" si="41">$B$4*BO3</f>
        <v>0</v>
      </c>
      <c r="BP4" s="2">
        <f t="shared" ref="BP4" si="42">$B$4*BP3</f>
        <v>0</v>
      </c>
      <c r="BQ4" s="2">
        <f t="shared" ref="BQ4" si="43">$B$4*BQ3</f>
        <v>0</v>
      </c>
      <c r="BR4" s="2">
        <f t="shared" ref="BR4" si="44">$B$4*BR3</f>
        <v>0</v>
      </c>
      <c r="BS4" s="10">
        <f>SUM(BG4:BR4)</f>
        <v>0</v>
      </c>
    </row>
    <row r="5" spans="1:71" x14ac:dyDescent="0.2">
      <c r="A5" s="12" t="s">
        <v>54</v>
      </c>
      <c r="B5">
        <v>1420</v>
      </c>
      <c r="C5" s="2">
        <f>$B$5*C3</f>
        <v>0</v>
      </c>
      <c r="D5" s="2">
        <f t="shared" ref="D5:N5" si="45">$B$5*D3</f>
        <v>0</v>
      </c>
      <c r="E5" s="2">
        <f t="shared" si="45"/>
        <v>0</v>
      </c>
      <c r="F5" s="2">
        <f t="shared" si="45"/>
        <v>0</v>
      </c>
      <c r="G5" s="2">
        <f t="shared" si="45"/>
        <v>0</v>
      </c>
      <c r="H5" s="2">
        <f t="shared" si="45"/>
        <v>0</v>
      </c>
      <c r="I5" s="2">
        <f t="shared" si="45"/>
        <v>0</v>
      </c>
      <c r="J5" s="2">
        <f t="shared" si="45"/>
        <v>0</v>
      </c>
      <c r="K5" s="2">
        <f t="shared" si="45"/>
        <v>0</v>
      </c>
      <c r="L5" s="2">
        <f t="shared" si="45"/>
        <v>0</v>
      </c>
      <c r="M5" s="2">
        <f t="shared" si="45"/>
        <v>0</v>
      </c>
      <c r="N5" s="2">
        <f t="shared" si="45"/>
        <v>11360</v>
      </c>
      <c r="O5" s="10">
        <f>SUM(C5:N5)</f>
        <v>11360</v>
      </c>
      <c r="Q5" s="2">
        <f>$B$5*Q3</f>
        <v>12780</v>
      </c>
      <c r="R5" s="2">
        <f t="shared" ref="R5:AB5" si="46">$B$5*R3</f>
        <v>14200</v>
      </c>
      <c r="S5" s="2">
        <f t="shared" si="46"/>
        <v>11360</v>
      </c>
      <c r="T5" s="2">
        <f t="shared" si="46"/>
        <v>12780</v>
      </c>
      <c r="U5" s="2">
        <f t="shared" si="46"/>
        <v>14200</v>
      </c>
      <c r="V5" s="2">
        <f t="shared" si="46"/>
        <v>14200</v>
      </c>
      <c r="W5" s="2">
        <f t="shared" si="46"/>
        <v>14200</v>
      </c>
      <c r="X5" s="2">
        <f t="shared" si="46"/>
        <v>14200</v>
      </c>
      <c r="Y5" s="2">
        <f t="shared" si="46"/>
        <v>15620</v>
      </c>
      <c r="Z5" s="2">
        <f t="shared" si="46"/>
        <v>26980</v>
      </c>
      <c r="AA5" s="2">
        <f t="shared" si="46"/>
        <v>28400</v>
      </c>
      <c r="AB5" s="2">
        <f t="shared" si="46"/>
        <v>29820</v>
      </c>
      <c r="AC5" s="10">
        <f>SUM(Q5:AB5)</f>
        <v>208740</v>
      </c>
      <c r="AE5" s="2">
        <f>$B$5*AE3</f>
        <v>26980</v>
      </c>
      <c r="AF5" s="2">
        <f t="shared" ref="AF5:AP5" si="47">$B$5*AF3</f>
        <v>28400</v>
      </c>
      <c r="AG5" s="2">
        <f t="shared" si="47"/>
        <v>34080</v>
      </c>
      <c r="AH5" s="2">
        <f t="shared" si="47"/>
        <v>34080</v>
      </c>
      <c r="AI5" s="2">
        <f t="shared" si="47"/>
        <v>35500</v>
      </c>
      <c r="AJ5" s="2">
        <f t="shared" si="47"/>
        <v>35500</v>
      </c>
      <c r="AK5" s="2">
        <f t="shared" si="47"/>
        <v>38340</v>
      </c>
      <c r="AL5" s="2">
        <f t="shared" si="47"/>
        <v>38340</v>
      </c>
      <c r="AM5" s="2">
        <f t="shared" si="47"/>
        <v>41180</v>
      </c>
      <c r="AN5" s="2">
        <f t="shared" si="47"/>
        <v>52540</v>
      </c>
      <c r="AO5" s="2">
        <f t="shared" si="47"/>
        <v>53960</v>
      </c>
      <c r="AP5" s="2">
        <f t="shared" si="47"/>
        <v>55380</v>
      </c>
      <c r="AQ5" s="10">
        <f>SUM(AE5:AP5)</f>
        <v>474280</v>
      </c>
      <c r="AS5" s="2">
        <f>$B$5*AS3</f>
        <v>59640</v>
      </c>
      <c r="AT5" s="2">
        <f t="shared" ref="AT5:BD5" si="48">$B$5*AT3</f>
        <v>63900</v>
      </c>
      <c r="AU5" s="2">
        <f t="shared" si="48"/>
        <v>63900</v>
      </c>
      <c r="AV5" s="2">
        <f t="shared" si="48"/>
        <v>63900</v>
      </c>
      <c r="AW5" s="2">
        <f t="shared" si="48"/>
        <v>65320</v>
      </c>
      <c r="AX5" s="2">
        <f t="shared" si="48"/>
        <v>68160</v>
      </c>
      <c r="AY5" s="2">
        <f t="shared" si="48"/>
        <v>72420</v>
      </c>
      <c r="AZ5" s="2">
        <f t="shared" si="48"/>
        <v>72420</v>
      </c>
      <c r="BA5" s="2">
        <f t="shared" si="48"/>
        <v>75260</v>
      </c>
      <c r="BB5" s="2">
        <f t="shared" si="48"/>
        <v>86620</v>
      </c>
      <c r="BC5" s="2">
        <f t="shared" si="48"/>
        <v>90880</v>
      </c>
      <c r="BD5" s="2">
        <f t="shared" si="48"/>
        <v>97980</v>
      </c>
      <c r="BE5" s="10">
        <f>SUM(AS5:BD5)</f>
        <v>880400</v>
      </c>
      <c r="BG5" s="2">
        <f>$B$5*BG3</f>
        <v>88040</v>
      </c>
      <c r="BH5" s="2">
        <f t="shared" ref="BH5:BR5" si="49">$B$5*BH3</f>
        <v>97980</v>
      </c>
      <c r="BI5" s="2">
        <f t="shared" si="49"/>
        <v>97980</v>
      </c>
      <c r="BJ5" s="2">
        <f t="shared" si="49"/>
        <v>100820</v>
      </c>
      <c r="BK5" s="2">
        <f t="shared" si="49"/>
        <v>102240</v>
      </c>
      <c r="BL5" s="2">
        <f t="shared" si="49"/>
        <v>105080</v>
      </c>
      <c r="BM5" s="2">
        <f t="shared" si="49"/>
        <v>112180</v>
      </c>
      <c r="BN5" s="2">
        <f t="shared" si="49"/>
        <v>112180</v>
      </c>
      <c r="BO5" s="2">
        <f t="shared" si="49"/>
        <v>115020</v>
      </c>
      <c r="BP5" s="2">
        <f t="shared" si="49"/>
        <v>129220</v>
      </c>
      <c r="BQ5" s="2">
        <f t="shared" si="49"/>
        <v>133480</v>
      </c>
      <c r="BR5" s="2">
        <f t="shared" si="49"/>
        <v>137740</v>
      </c>
      <c r="BS5" s="10">
        <f>SUM(BG5:BR5)</f>
        <v>1331960</v>
      </c>
    </row>
    <row r="6" spans="1:71" x14ac:dyDescent="0.2">
      <c r="A6" s="9" t="s">
        <v>17</v>
      </c>
      <c r="C6" s="10">
        <f>SUM(C4:C5)</f>
        <v>0</v>
      </c>
      <c r="D6" s="10">
        <f t="shared" ref="D6:N6" si="50">SUM(D4:D5)</f>
        <v>0</v>
      </c>
      <c r="E6" s="10">
        <f t="shared" si="50"/>
        <v>0</v>
      </c>
      <c r="F6" s="10">
        <f t="shared" si="50"/>
        <v>0</v>
      </c>
      <c r="G6" s="10">
        <f t="shared" si="50"/>
        <v>0</v>
      </c>
      <c r="H6" s="10">
        <f t="shared" si="50"/>
        <v>0</v>
      </c>
      <c r="I6" s="10">
        <f t="shared" si="50"/>
        <v>0</v>
      </c>
      <c r="J6" s="10">
        <f t="shared" si="50"/>
        <v>0</v>
      </c>
      <c r="K6" s="10">
        <f t="shared" si="50"/>
        <v>0</v>
      </c>
      <c r="L6" s="10">
        <f t="shared" si="50"/>
        <v>0</v>
      </c>
      <c r="M6" s="10">
        <f t="shared" si="50"/>
        <v>0</v>
      </c>
      <c r="N6" s="10">
        <f t="shared" si="50"/>
        <v>11360</v>
      </c>
      <c r="O6" s="10">
        <f t="shared" ref="O6" si="51">SUM(C6:N6)</f>
        <v>11360</v>
      </c>
      <c r="Q6" s="10">
        <f>SUM(Q4:Q5)</f>
        <v>12780</v>
      </c>
      <c r="R6" s="10">
        <f t="shared" ref="R6:AB6" si="52">SUM(R4:R5)</f>
        <v>14200</v>
      </c>
      <c r="S6" s="10">
        <f t="shared" si="52"/>
        <v>11360</v>
      </c>
      <c r="T6" s="10">
        <f t="shared" si="52"/>
        <v>12780</v>
      </c>
      <c r="U6" s="10">
        <f t="shared" si="52"/>
        <v>14200</v>
      </c>
      <c r="V6" s="10">
        <f t="shared" si="52"/>
        <v>14200</v>
      </c>
      <c r="W6" s="10">
        <f t="shared" si="52"/>
        <v>14200</v>
      </c>
      <c r="X6" s="10">
        <f t="shared" si="52"/>
        <v>14200</v>
      </c>
      <c r="Y6" s="10">
        <f t="shared" si="52"/>
        <v>15620</v>
      </c>
      <c r="Z6" s="10">
        <f t="shared" si="52"/>
        <v>26980</v>
      </c>
      <c r="AA6" s="10">
        <f t="shared" si="52"/>
        <v>28400</v>
      </c>
      <c r="AB6" s="10">
        <f t="shared" si="52"/>
        <v>29820</v>
      </c>
      <c r="AC6" s="10">
        <f t="shared" ref="AC6" si="53">SUM(Q6:AB6)</f>
        <v>208740</v>
      </c>
      <c r="AE6" s="10">
        <f>SUM(AE4:AE5)</f>
        <v>26980</v>
      </c>
      <c r="AF6" s="10">
        <f t="shared" ref="AF6:AP6" si="54">SUM(AF4:AF5)</f>
        <v>28400</v>
      </c>
      <c r="AG6" s="10">
        <f t="shared" si="54"/>
        <v>34080</v>
      </c>
      <c r="AH6" s="10">
        <f t="shared" si="54"/>
        <v>34080</v>
      </c>
      <c r="AI6" s="10">
        <f t="shared" si="54"/>
        <v>35500</v>
      </c>
      <c r="AJ6" s="10">
        <f t="shared" si="54"/>
        <v>35500</v>
      </c>
      <c r="AK6" s="10">
        <f t="shared" si="54"/>
        <v>38340</v>
      </c>
      <c r="AL6" s="10">
        <f t="shared" si="54"/>
        <v>38340</v>
      </c>
      <c r="AM6" s="10">
        <f t="shared" si="54"/>
        <v>41180</v>
      </c>
      <c r="AN6" s="10">
        <f t="shared" si="54"/>
        <v>52540</v>
      </c>
      <c r="AO6" s="10">
        <f t="shared" si="54"/>
        <v>53960</v>
      </c>
      <c r="AP6" s="10">
        <f t="shared" si="54"/>
        <v>55380</v>
      </c>
      <c r="AQ6" s="10">
        <f t="shared" ref="AQ6" si="55">SUM(AE6:AP6)</f>
        <v>474280</v>
      </c>
      <c r="AS6" s="10">
        <f>SUM(AS4:AS5)</f>
        <v>59640</v>
      </c>
      <c r="AT6" s="10">
        <f t="shared" ref="AT6:BD6" si="56">SUM(AT4:AT5)</f>
        <v>63900</v>
      </c>
      <c r="AU6" s="10">
        <f t="shared" si="56"/>
        <v>63900</v>
      </c>
      <c r="AV6" s="10">
        <f t="shared" si="56"/>
        <v>63900</v>
      </c>
      <c r="AW6" s="10">
        <f t="shared" si="56"/>
        <v>65320</v>
      </c>
      <c r="AX6" s="10">
        <f t="shared" si="56"/>
        <v>68160</v>
      </c>
      <c r="AY6" s="10">
        <f t="shared" si="56"/>
        <v>72420</v>
      </c>
      <c r="AZ6" s="10">
        <f t="shared" si="56"/>
        <v>72420</v>
      </c>
      <c r="BA6" s="10">
        <f t="shared" si="56"/>
        <v>75260</v>
      </c>
      <c r="BB6" s="10">
        <f t="shared" si="56"/>
        <v>86620</v>
      </c>
      <c r="BC6" s="10">
        <f t="shared" si="56"/>
        <v>90880</v>
      </c>
      <c r="BD6" s="10">
        <f t="shared" si="56"/>
        <v>97980</v>
      </c>
      <c r="BE6" s="10">
        <f t="shared" ref="BE6" si="57">SUM(AS6:BD6)</f>
        <v>880400</v>
      </c>
      <c r="BG6" s="10">
        <f>SUM(BG4:BG5)</f>
        <v>88040</v>
      </c>
      <c r="BH6" s="10">
        <f t="shared" ref="BH6:BR6" si="58">SUM(BH4:BH5)</f>
        <v>97980</v>
      </c>
      <c r="BI6" s="10">
        <f t="shared" si="58"/>
        <v>97980</v>
      </c>
      <c r="BJ6" s="10">
        <f t="shared" si="58"/>
        <v>100820</v>
      </c>
      <c r="BK6" s="10">
        <f t="shared" si="58"/>
        <v>102240</v>
      </c>
      <c r="BL6" s="10">
        <f t="shared" si="58"/>
        <v>105080</v>
      </c>
      <c r="BM6" s="10">
        <f t="shared" si="58"/>
        <v>112180</v>
      </c>
      <c r="BN6" s="10">
        <f t="shared" si="58"/>
        <v>112180</v>
      </c>
      <c r="BO6" s="10">
        <f t="shared" si="58"/>
        <v>115020</v>
      </c>
      <c r="BP6" s="10">
        <f t="shared" si="58"/>
        <v>129220</v>
      </c>
      <c r="BQ6" s="10">
        <f t="shared" si="58"/>
        <v>133480</v>
      </c>
      <c r="BR6" s="10">
        <f t="shared" si="58"/>
        <v>137740</v>
      </c>
      <c r="BS6" s="10">
        <f t="shared" ref="BS6" si="59">SUM(BG6:BR6)</f>
        <v>1331960</v>
      </c>
    </row>
    <row r="7" spans="1:71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1:71" x14ac:dyDescent="0.2">
      <c r="A8" s="9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</row>
    <row r="9" spans="1:71" x14ac:dyDescent="0.2">
      <c r="A9" s="12" t="s">
        <v>55</v>
      </c>
      <c r="B9" s="4"/>
      <c r="C9" s="2">
        <f>C4*0.3</f>
        <v>0</v>
      </c>
      <c r="D9" s="2">
        <f t="shared" ref="D9:N9" si="60">D4*0.3</f>
        <v>0</v>
      </c>
      <c r="E9" s="2">
        <f t="shared" si="60"/>
        <v>0</v>
      </c>
      <c r="F9" s="2">
        <f t="shared" si="60"/>
        <v>0</v>
      </c>
      <c r="G9" s="2">
        <f t="shared" si="60"/>
        <v>0</v>
      </c>
      <c r="H9" s="2">
        <f t="shared" si="60"/>
        <v>0</v>
      </c>
      <c r="I9" s="2">
        <f t="shared" si="60"/>
        <v>0</v>
      </c>
      <c r="J9" s="2">
        <f t="shared" si="60"/>
        <v>0</v>
      </c>
      <c r="K9" s="2">
        <f t="shared" si="60"/>
        <v>0</v>
      </c>
      <c r="L9" s="2">
        <f t="shared" si="60"/>
        <v>0</v>
      </c>
      <c r="M9" s="2">
        <f t="shared" si="60"/>
        <v>0</v>
      </c>
      <c r="N9" s="2">
        <f t="shared" si="60"/>
        <v>0</v>
      </c>
      <c r="O9" s="10">
        <f t="shared" ref="O9:O11" si="61">SUM(C9:N9)</f>
        <v>0</v>
      </c>
      <c r="Q9" s="2">
        <f>Q4*0.3</f>
        <v>0</v>
      </c>
      <c r="R9" s="2">
        <f t="shared" ref="R9:AB9" si="62">R4*0.3</f>
        <v>0</v>
      </c>
      <c r="S9" s="2">
        <f t="shared" si="62"/>
        <v>0</v>
      </c>
      <c r="T9" s="2">
        <f t="shared" si="62"/>
        <v>0</v>
      </c>
      <c r="U9" s="2">
        <f t="shared" si="62"/>
        <v>0</v>
      </c>
      <c r="V9" s="2">
        <f t="shared" si="62"/>
        <v>0</v>
      </c>
      <c r="W9" s="2">
        <f t="shared" si="62"/>
        <v>0</v>
      </c>
      <c r="X9" s="2">
        <f t="shared" si="62"/>
        <v>0</v>
      </c>
      <c r="Y9" s="2">
        <f t="shared" si="62"/>
        <v>0</v>
      </c>
      <c r="Z9" s="2">
        <f t="shared" si="62"/>
        <v>0</v>
      </c>
      <c r="AA9" s="2">
        <f t="shared" si="62"/>
        <v>0</v>
      </c>
      <c r="AB9" s="2">
        <f t="shared" si="62"/>
        <v>0</v>
      </c>
      <c r="AC9" s="10">
        <f t="shared" ref="AC9:AC11" si="63">SUM(Q9:AB9)</f>
        <v>0</v>
      </c>
      <c r="AE9" s="2">
        <f>AE4*0.3</f>
        <v>0</v>
      </c>
      <c r="AF9" s="2">
        <f t="shared" ref="AF9:AP9" si="64">AF4*0.3</f>
        <v>0</v>
      </c>
      <c r="AG9" s="2">
        <f t="shared" si="64"/>
        <v>0</v>
      </c>
      <c r="AH9" s="2">
        <f t="shared" si="64"/>
        <v>0</v>
      </c>
      <c r="AI9" s="2">
        <f t="shared" si="64"/>
        <v>0</v>
      </c>
      <c r="AJ9" s="2">
        <f t="shared" si="64"/>
        <v>0</v>
      </c>
      <c r="AK9" s="2">
        <f t="shared" si="64"/>
        <v>0</v>
      </c>
      <c r="AL9" s="2">
        <f t="shared" si="64"/>
        <v>0</v>
      </c>
      <c r="AM9" s="2">
        <f t="shared" si="64"/>
        <v>0</v>
      </c>
      <c r="AN9" s="2">
        <f t="shared" si="64"/>
        <v>0</v>
      </c>
      <c r="AO9" s="2">
        <f t="shared" si="64"/>
        <v>0</v>
      </c>
      <c r="AP9" s="2">
        <f t="shared" si="64"/>
        <v>0</v>
      </c>
      <c r="AQ9" s="10">
        <f t="shared" ref="AQ9:AQ11" si="65">SUM(AE9:AP9)</f>
        <v>0</v>
      </c>
      <c r="AS9" s="2">
        <f>AS4*0.3</f>
        <v>0</v>
      </c>
      <c r="AT9" s="2">
        <f t="shared" ref="AT9:BD9" si="66">AT4*0.3</f>
        <v>0</v>
      </c>
      <c r="AU9" s="2">
        <f t="shared" si="66"/>
        <v>0</v>
      </c>
      <c r="AV9" s="2">
        <f t="shared" si="66"/>
        <v>0</v>
      </c>
      <c r="AW9" s="2">
        <f t="shared" si="66"/>
        <v>0</v>
      </c>
      <c r="AX9" s="2">
        <f t="shared" si="66"/>
        <v>0</v>
      </c>
      <c r="AY9" s="2">
        <f t="shared" si="66"/>
        <v>0</v>
      </c>
      <c r="AZ9" s="2">
        <f t="shared" si="66"/>
        <v>0</v>
      </c>
      <c r="BA9" s="2">
        <f t="shared" si="66"/>
        <v>0</v>
      </c>
      <c r="BB9" s="2">
        <f t="shared" si="66"/>
        <v>0</v>
      </c>
      <c r="BC9" s="2">
        <f t="shared" si="66"/>
        <v>0</v>
      </c>
      <c r="BD9" s="2">
        <f t="shared" si="66"/>
        <v>0</v>
      </c>
      <c r="BE9" s="10">
        <f t="shared" ref="BE9:BE11" si="67">SUM(AS9:BD9)</f>
        <v>0</v>
      </c>
      <c r="BG9" s="2">
        <f>BG4*0.3</f>
        <v>0</v>
      </c>
      <c r="BH9" s="2">
        <f t="shared" ref="BH9:BR9" si="68">BH4*0.3</f>
        <v>0</v>
      </c>
      <c r="BI9" s="2">
        <f t="shared" si="68"/>
        <v>0</v>
      </c>
      <c r="BJ9" s="2">
        <f t="shared" si="68"/>
        <v>0</v>
      </c>
      <c r="BK9" s="2">
        <f t="shared" si="68"/>
        <v>0</v>
      </c>
      <c r="BL9" s="2">
        <f t="shared" si="68"/>
        <v>0</v>
      </c>
      <c r="BM9" s="2">
        <f t="shared" si="68"/>
        <v>0</v>
      </c>
      <c r="BN9" s="2">
        <f t="shared" si="68"/>
        <v>0</v>
      </c>
      <c r="BO9" s="2">
        <f t="shared" si="68"/>
        <v>0</v>
      </c>
      <c r="BP9" s="2">
        <f t="shared" si="68"/>
        <v>0</v>
      </c>
      <c r="BQ9" s="2">
        <f t="shared" si="68"/>
        <v>0</v>
      </c>
      <c r="BR9" s="2">
        <f t="shared" si="68"/>
        <v>0</v>
      </c>
      <c r="BS9" s="10">
        <f t="shared" ref="BS9:BS11" si="69">SUM(BG9:BR9)</f>
        <v>0</v>
      </c>
    </row>
    <row r="10" spans="1:71" x14ac:dyDescent="0.2">
      <c r="A10" s="12" t="s">
        <v>56</v>
      </c>
      <c r="B10" s="4"/>
      <c r="C10" s="2">
        <f>C5*0.65</f>
        <v>0</v>
      </c>
      <c r="D10" s="2">
        <f t="shared" ref="D10:N10" si="70">D5*0.65</f>
        <v>0</v>
      </c>
      <c r="E10" s="2">
        <f t="shared" si="70"/>
        <v>0</v>
      </c>
      <c r="F10" s="2">
        <f t="shared" si="70"/>
        <v>0</v>
      </c>
      <c r="G10" s="2">
        <f t="shared" si="70"/>
        <v>0</v>
      </c>
      <c r="H10" s="2">
        <f t="shared" si="70"/>
        <v>0</v>
      </c>
      <c r="I10" s="2">
        <f t="shared" si="70"/>
        <v>0</v>
      </c>
      <c r="J10" s="2">
        <f t="shared" si="70"/>
        <v>0</v>
      </c>
      <c r="K10" s="2">
        <f t="shared" si="70"/>
        <v>0</v>
      </c>
      <c r="L10" s="2">
        <f t="shared" si="70"/>
        <v>0</v>
      </c>
      <c r="M10" s="2">
        <f t="shared" si="70"/>
        <v>0</v>
      </c>
      <c r="N10" s="2">
        <f t="shared" si="70"/>
        <v>7384</v>
      </c>
      <c r="O10" s="10">
        <f t="shared" si="61"/>
        <v>7384</v>
      </c>
      <c r="Q10" s="2">
        <f>Q5*0.65</f>
        <v>8307</v>
      </c>
      <c r="R10" s="2">
        <f t="shared" ref="R10:AB10" si="71">R5*0.65</f>
        <v>9230</v>
      </c>
      <c r="S10" s="2">
        <f t="shared" si="71"/>
        <v>7384</v>
      </c>
      <c r="T10" s="2">
        <f t="shared" si="71"/>
        <v>8307</v>
      </c>
      <c r="U10" s="2">
        <f t="shared" si="71"/>
        <v>9230</v>
      </c>
      <c r="V10" s="2">
        <f t="shared" si="71"/>
        <v>9230</v>
      </c>
      <c r="W10" s="2">
        <f t="shared" si="71"/>
        <v>9230</v>
      </c>
      <c r="X10" s="2">
        <f t="shared" si="71"/>
        <v>9230</v>
      </c>
      <c r="Y10" s="2">
        <f t="shared" si="71"/>
        <v>10153</v>
      </c>
      <c r="Z10" s="2">
        <f t="shared" si="71"/>
        <v>17537</v>
      </c>
      <c r="AA10" s="2">
        <f t="shared" si="71"/>
        <v>18460</v>
      </c>
      <c r="AB10" s="2">
        <f t="shared" si="71"/>
        <v>19383</v>
      </c>
      <c r="AC10" s="10">
        <f t="shared" si="63"/>
        <v>135681</v>
      </c>
      <c r="AE10" s="2">
        <f>AE5*0.65</f>
        <v>17537</v>
      </c>
      <c r="AF10" s="2">
        <f t="shared" ref="AF10:AP10" si="72">AF5*0.65</f>
        <v>18460</v>
      </c>
      <c r="AG10" s="2">
        <f t="shared" si="72"/>
        <v>22152</v>
      </c>
      <c r="AH10" s="2">
        <f t="shared" si="72"/>
        <v>22152</v>
      </c>
      <c r="AI10" s="2">
        <f t="shared" si="72"/>
        <v>23075</v>
      </c>
      <c r="AJ10" s="2">
        <f t="shared" si="72"/>
        <v>23075</v>
      </c>
      <c r="AK10" s="2">
        <f t="shared" si="72"/>
        <v>24921</v>
      </c>
      <c r="AL10" s="2">
        <f t="shared" si="72"/>
        <v>24921</v>
      </c>
      <c r="AM10" s="2">
        <f t="shared" si="72"/>
        <v>26767</v>
      </c>
      <c r="AN10" s="2">
        <f t="shared" si="72"/>
        <v>34151</v>
      </c>
      <c r="AO10" s="2">
        <f t="shared" si="72"/>
        <v>35074</v>
      </c>
      <c r="AP10" s="2">
        <f t="shared" si="72"/>
        <v>35997</v>
      </c>
      <c r="AQ10" s="10">
        <f t="shared" si="65"/>
        <v>308282</v>
      </c>
      <c r="AS10" s="2">
        <f>AS5*0.65</f>
        <v>38766</v>
      </c>
      <c r="AT10" s="2">
        <f t="shared" ref="AT10:BD10" si="73">AT5*0.65</f>
        <v>41535</v>
      </c>
      <c r="AU10" s="2">
        <f t="shared" si="73"/>
        <v>41535</v>
      </c>
      <c r="AV10" s="2">
        <f t="shared" si="73"/>
        <v>41535</v>
      </c>
      <c r="AW10" s="2">
        <f t="shared" si="73"/>
        <v>42458</v>
      </c>
      <c r="AX10" s="2">
        <f t="shared" si="73"/>
        <v>44304</v>
      </c>
      <c r="AY10" s="2">
        <f t="shared" si="73"/>
        <v>47073</v>
      </c>
      <c r="AZ10" s="2">
        <f t="shared" si="73"/>
        <v>47073</v>
      </c>
      <c r="BA10" s="2">
        <f t="shared" si="73"/>
        <v>48919</v>
      </c>
      <c r="BB10" s="2">
        <f t="shared" si="73"/>
        <v>56303</v>
      </c>
      <c r="BC10" s="2">
        <f t="shared" si="73"/>
        <v>59072</v>
      </c>
      <c r="BD10" s="2">
        <f t="shared" si="73"/>
        <v>63687</v>
      </c>
      <c r="BE10" s="10">
        <f t="shared" si="67"/>
        <v>572260</v>
      </c>
      <c r="BG10" s="2">
        <f>BG5*0.65</f>
        <v>57226</v>
      </c>
      <c r="BH10" s="2">
        <f t="shared" ref="BH10:BR10" si="74">BH5*0.65</f>
        <v>63687</v>
      </c>
      <c r="BI10" s="2">
        <f t="shared" si="74"/>
        <v>63687</v>
      </c>
      <c r="BJ10" s="2">
        <f t="shared" si="74"/>
        <v>65533</v>
      </c>
      <c r="BK10" s="2">
        <f t="shared" si="74"/>
        <v>66456</v>
      </c>
      <c r="BL10" s="2">
        <f t="shared" si="74"/>
        <v>68302</v>
      </c>
      <c r="BM10" s="2">
        <f t="shared" si="74"/>
        <v>72917</v>
      </c>
      <c r="BN10" s="2">
        <f t="shared" si="74"/>
        <v>72917</v>
      </c>
      <c r="BO10" s="2">
        <f t="shared" si="74"/>
        <v>74763</v>
      </c>
      <c r="BP10" s="2">
        <f t="shared" si="74"/>
        <v>83993</v>
      </c>
      <c r="BQ10" s="2">
        <f t="shared" si="74"/>
        <v>86762</v>
      </c>
      <c r="BR10" s="2">
        <f t="shared" si="74"/>
        <v>89531</v>
      </c>
      <c r="BS10" s="10">
        <f t="shared" si="69"/>
        <v>865774</v>
      </c>
    </row>
    <row r="11" spans="1:71" x14ac:dyDescent="0.2">
      <c r="A11" s="9" t="s">
        <v>22</v>
      </c>
      <c r="C11" s="10">
        <f>SUM(C9:C10)</f>
        <v>0</v>
      </c>
      <c r="D11" s="10">
        <f t="shared" ref="D11:N11" si="75">SUM(D9:D10)</f>
        <v>0</v>
      </c>
      <c r="E11" s="10">
        <f t="shared" si="75"/>
        <v>0</v>
      </c>
      <c r="F11" s="10">
        <f t="shared" si="75"/>
        <v>0</v>
      </c>
      <c r="G11" s="10">
        <f t="shared" si="75"/>
        <v>0</v>
      </c>
      <c r="H11" s="10">
        <f t="shared" si="75"/>
        <v>0</v>
      </c>
      <c r="I11" s="10">
        <f t="shared" si="75"/>
        <v>0</v>
      </c>
      <c r="J11" s="10">
        <f t="shared" si="75"/>
        <v>0</v>
      </c>
      <c r="K11" s="10">
        <f t="shared" si="75"/>
        <v>0</v>
      </c>
      <c r="L11" s="10">
        <f t="shared" si="75"/>
        <v>0</v>
      </c>
      <c r="M11" s="10">
        <f t="shared" si="75"/>
        <v>0</v>
      </c>
      <c r="N11" s="10">
        <f t="shared" si="75"/>
        <v>7384</v>
      </c>
      <c r="O11" s="10">
        <f t="shared" si="61"/>
        <v>7384</v>
      </c>
      <c r="Q11" s="10">
        <f>SUM(Q9:Q10)</f>
        <v>8307</v>
      </c>
      <c r="R11" s="10">
        <f t="shared" ref="R11:AB11" si="76">SUM(R9:R10)</f>
        <v>9230</v>
      </c>
      <c r="S11" s="10">
        <f t="shared" si="76"/>
        <v>7384</v>
      </c>
      <c r="T11" s="10">
        <f t="shared" si="76"/>
        <v>8307</v>
      </c>
      <c r="U11" s="10">
        <f t="shared" si="76"/>
        <v>9230</v>
      </c>
      <c r="V11" s="10">
        <f t="shared" si="76"/>
        <v>9230</v>
      </c>
      <c r="W11" s="10">
        <f t="shared" si="76"/>
        <v>9230</v>
      </c>
      <c r="X11" s="10">
        <f t="shared" si="76"/>
        <v>9230</v>
      </c>
      <c r="Y11" s="10">
        <f t="shared" si="76"/>
        <v>10153</v>
      </c>
      <c r="Z11" s="10">
        <f t="shared" si="76"/>
        <v>17537</v>
      </c>
      <c r="AA11" s="10">
        <f t="shared" si="76"/>
        <v>18460</v>
      </c>
      <c r="AB11" s="10">
        <f t="shared" si="76"/>
        <v>19383</v>
      </c>
      <c r="AC11" s="10">
        <f t="shared" si="63"/>
        <v>135681</v>
      </c>
      <c r="AE11" s="10">
        <f>SUM(AE9:AE10)</f>
        <v>17537</v>
      </c>
      <c r="AF11" s="10">
        <f t="shared" ref="AF11:AP11" si="77">SUM(AF9:AF10)</f>
        <v>18460</v>
      </c>
      <c r="AG11" s="10">
        <f t="shared" si="77"/>
        <v>22152</v>
      </c>
      <c r="AH11" s="10">
        <f t="shared" si="77"/>
        <v>22152</v>
      </c>
      <c r="AI11" s="10">
        <f t="shared" si="77"/>
        <v>23075</v>
      </c>
      <c r="AJ11" s="10">
        <f t="shared" si="77"/>
        <v>23075</v>
      </c>
      <c r="AK11" s="10">
        <f t="shared" si="77"/>
        <v>24921</v>
      </c>
      <c r="AL11" s="10">
        <f t="shared" si="77"/>
        <v>24921</v>
      </c>
      <c r="AM11" s="10">
        <f t="shared" si="77"/>
        <v>26767</v>
      </c>
      <c r="AN11" s="10">
        <f t="shared" si="77"/>
        <v>34151</v>
      </c>
      <c r="AO11" s="10">
        <f t="shared" si="77"/>
        <v>35074</v>
      </c>
      <c r="AP11" s="10">
        <f t="shared" si="77"/>
        <v>35997</v>
      </c>
      <c r="AQ11" s="10">
        <f t="shared" si="65"/>
        <v>308282</v>
      </c>
      <c r="AS11" s="10">
        <f>SUM(AS9:AS10)</f>
        <v>38766</v>
      </c>
      <c r="AT11" s="10">
        <f t="shared" ref="AT11:BD11" si="78">SUM(AT9:AT10)</f>
        <v>41535</v>
      </c>
      <c r="AU11" s="10">
        <f t="shared" si="78"/>
        <v>41535</v>
      </c>
      <c r="AV11" s="10">
        <f t="shared" si="78"/>
        <v>41535</v>
      </c>
      <c r="AW11" s="10">
        <f t="shared" si="78"/>
        <v>42458</v>
      </c>
      <c r="AX11" s="10">
        <f t="shared" si="78"/>
        <v>44304</v>
      </c>
      <c r="AY11" s="10">
        <f t="shared" si="78"/>
        <v>47073</v>
      </c>
      <c r="AZ11" s="10">
        <f t="shared" si="78"/>
        <v>47073</v>
      </c>
      <c r="BA11" s="10">
        <f t="shared" si="78"/>
        <v>48919</v>
      </c>
      <c r="BB11" s="10">
        <f t="shared" si="78"/>
        <v>56303</v>
      </c>
      <c r="BC11" s="10">
        <f t="shared" si="78"/>
        <v>59072</v>
      </c>
      <c r="BD11" s="10">
        <f t="shared" si="78"/>
        <v>63687</v>
      </c>
      <c r="BE11" s="10">
        <f t="shared" si="67"/>
        <v>572260</v>
      </c>
      <c r="BG11" s="10">
        <f>SUM(BG9:BG10)</f>
        <v>57226</v>
      </c>
      <c r="BH11" s="10">
        <f t="shared" ref="BH11:BR11" si="79">SUM(BH9:BH10)</f>
        <v>63687</v>
      </c>
      <c r="BI11" s="10">
        <f t="shared" si="79"/>
        <v>63687</v>
      </c>
      <c r="BJ11" s="10">
        <f t="shared" si="79"/>
        <v>65533</v>
      </c>
      <c r="BK11" s="10">
        <f t="shared" si="79"/>
        <v>66456</v>
      </c>
      <c r="BL11" s="10">
        <f t="shared" si="79"/>
        <v>68302</v>
      </c>
      <c r="BM11" s="10">
        <f t="shared" si="79"/>
        <v>72917</v>
      </c>
      <c r="BN11" s="10">
        <f t="shared" si="79"/>
        <v>72917</v>
      </c>
      <c r="BO11" s="10">
        <f t="shared" si="79"/>
        <v>74763</v>
      </c>
      <c r="BP11" s="10">
        <f t="shared" si="79"/>
        <v>83993</v>
      </c>
      <c r="BQ11" s="10">
        <f t="shared" si="79"/>
        <v>86762</v>
      </c>
      <c r="BR11" s="10">
        <f t="shared" si="79"/>
        <v>89531</v>
      </c>
      <c r="BS11" s="10">
        <f t="shared" si="69"/>
        <v>865774</v>
      </c>
    </row>
    <row r="12" spans="1:71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1:71" x14ac:dyDescent="0.2">
      <c r="A13" s="9" t="s">
        <v>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1:71" x14ac:dyDescent="0.2">
      <c r="A14" s="12" t="s">
        <v>57</v>
      </c>
      <c r="C14" s="2">
        <f>C4-C9</f>
        <v>0</v>
      </c>
      <c r="D14" s="2">
        <f t="shared" ref="D14:N14" si="80">D4-D9</f>
        <v>0</v>
      </c>
      <c r="E14" s="2">
        <f t="shared" si="80"/>
        <v>0</v>
      </c>
      <c r="F14" s="2">
        <f t="shared" si="80"/>
        <v>0</v>
      </c>
      <c r="G14" s="2">
        <f t="shared" si="80"/>
        <v>0</v>
      </c>
      <c r="H14" s="2">
        <f t="shared" si="80"/>
        <v>0</v>
      </c>
      <c r="I14" s="2">
        <f t="shared" si="80"/>
        <v>0</v>
      </c>
      <c r="J14" s="2">
        <f t="shared" si="80"/>
        <v>0</v>
      </c>
      <c r="K14" s="2">
        <f t="shared" si="80"/>
        <v>0</v>
      </c>
      <c r="L14" s="2">
        <f t="shared" si="80"/>
        <v>0</v>
      </c>
      <c r="M14" s="2">
        <f t="shared" si="80"/>
        <v>0</v>
      </c>
      <c r="N14" s="2">
        <f t="shared" si="80"/>
        <v>0</v>
      </c>
      <c r="O14" s="10">
        <f t="shared" ref="O14:O16" si="81">SUM(C14:N14)</f>
        <v>0</v>
      </c>
      <c r="Q14" s="2">
        <f>Q4-Q9</f>
        <v>0</v>
      </c>
      <c r="R14" s="2">
        <f t="shared" ref="R14:AB14" si="82">R4-R9</f>
        <v>0</v>
      </c>
      <c r="S14" s="2">
        <f t="shared" si="82"/>
        <v>0</v>
      </c>
      <c r="T14" s="2">
        <f t="shared" si="82"/>
        <v>0</v>
      </c>
      <c r="U14" s="2">
        <f t="shared" si="82"/>
        <v>0</v>
      </c>
      <c r="V14" s="2">
        <f t="shared" si="82"/>
        <v>0</v>
      </c>
      <c r="W14" s="2">
        <f t="shared" si="82"/>
        <v>0</v>
      </c>
      <c r="X14" s="2">
        <f t="shared" si="82"/>
        <v>0</v>
      </c>
      <c r="Y14" s="2">
        <f t="shared" si="82"/>
        <v>0</v>
      </c>
      <c r="Z14" s="2">
        <f t="shared" si="82"/>
        <v>0</v>
      </c>
      <c r="AA14" s="2">
        <f t="shared" si="82"/>
        <v>0</v>
      </c>
      <c r="AB14" s="2">
        <f t="shared" si="82"/>
        <v>0</v>
      </c>
      <c r="AC14" s="10">
        <f t="shared" ref="AC14:AC16" si="83">SUM(Q14:AB14)</f>
        <v>0</v>
      </c>
      <c r="AE14" s="2">
        <f>AE4-AE9</f>
        <v>0</v>
      </c>
      <c r="AF14" s="2">
        <f t="shared" ref="AF14:AP14" si="84">AF4-AF9</f>
        <v>0</v>
      </c>
      <c r="AG14" s="2">
        <f t="shared" si="84"/>
        <v>0</v>
      </c>
      <c r="AH14" s="2">
        <f t="shared" si="84"/>
        <v>0</v>
      </c>
      <c r="AI14" s="2">
        <f t="shared" si="84"/>
        <v>0</v>
      </c>
      <c r="AJ14" s="2">
        <f t="shared" si="84"/>
        <v>0</v>
      </c>
      <c r="AK14" s="2">
        <f t="shared" si="84"/>
        <v>0</v>
      </c>
      <c r="AL14" s="2">
        <f t="shared" si="84"/>
        <v>0</v>
      </c>
      <c r="AM14" s="2">
        <f t="shared" si="84"/>
        <v>0</v>
      </c>
      <c r="AN14" s="2">
        <f t="shared" si="84"/>
        <v>0</v>
      </c>
      <c r="AO14" s="2">
        <f t="shared" si="84"/>
        <v>0</v>
      </c>
      <c r="AP14" s="2">
        <f t="shared" si="84"/>
        <v>0</v>
      </c>
      <c r="AQ14" s="10">
        <f t="shared" ref="AQ14:AQ16" si="85">SUM(AE14:AP14)</f>
        <v>0</v>
      </c>
      <c r="AS14" s="2">
        <f>AS4-AS9</f>
        <v>0</v>
      </c>
      <c r="AT14" s="2">
        <f t="shared" ref="AT14:BD14" si="86">AT4-AT9</f>
        <v>0</v>
      </c>
      <c r="AU14" s="2">
        <f t="shared" si="86"/>
        <v>0</v>
      </c>
      <c r="AV14" s="2">
        <f t="shared" si="86"/>
        <v>0</v>
      </c>
      <c r="AW14" s="2">
        <f t="shared" si="86"/>
        <v>0</v>
      </c>
      <c r="AX14" s="2">
        <f t="shared" si="86"/>
        <v>0</v>
      </c>
      <c r="AY14" s="2">
        <f t="shared" si="86"/>
        <v>0</v>
      </c>
      <c r="AZ14" s="2">
        <f t="shared" si="86"/>
        <v>0</v>
      </c>
      <c r="BA14" s="2">
        <f t="shared" si="86"/>
        <v>0</v>
      </c>
      <c r="BB14" s="2">
        <f t="shared" si="86"/>
        <v>0</v>
      </c>
      <c r="BC14" s="2">
        <f t="shared" si="86"/>
        <v>0</v>
      </c>
      <c r="BD14" s="2">
        <f t="shared" si="86"/>
        <v>0</v>
      </c>
      <c r="BE14" s="10">
        <f t="shared" ref="BE14:BE16" si="87">SUM(AS14:BD14)</f>
        <v>0</v>
      </c>
      <c r="BG14" s="2">
        <f>BG4-BG9</f>
        <v>0</v>
      </c>
      <c r="BH14" s="2">
        <f t="shared" ref="BH14:BR14" si="88">BH4-BH9</f>
        <v>0</v>
      </c>
      <c r="BI14" s="2">
        <f t="shared" si="88"/>
        <v>0</v>
      </c>
      <c r="BJ14" s="2">
        <f t="shared" si="88"/>
        <v>0</v>
      </c>
      <c r="BK14" s="2">
        <f t="shared" si="88"/>
        <v>0</v>
      </c>
      <c r="BL14" s="2">
        <f t="shared" si="88"/>
        <v>0</v>
      </c>
      <c r="BM14" s="2">
        <f t="shared" si="88"/>
        <v>0</v>
      </c>
      <c r="BN14" s="2">
        <f t="shared" si="88"/>
        <v>0</v>
      </c>
      <c r="BO14" s="2">
        <f t="shared" si="88"/>
        <v>0</v>
      </c>
      <c r="BP14" s="2">
        <f t="shared" si="88"/>
        <v>0</v>
      </c>
      <c r="BQ14" s="2">
        <f t="shared" si="88"/>
        <v>0</v>
      </c>
      <c r="BR14" s="2">
        <f t="shared" si="88"/>
        <v>0</v>
      </c>
      <c r="BS14" s="10">
        <f t="shared" ref="BS14:BS16" si="89">SUM(BG14:BR14)</f>
        <v>0</v>
      </c>
    </row>
    <row r="15" spans="1:71" x14ac:dyDescent="0.2">
      <c r="A15" s="12" t="s">
        <v>58</v>
      </c>
      <c r="C15" s="2">
        <f>C5-C10</f>
        <v>0</v>
      </c>
      <c r="D15" s="2">
        <f t="shared" ref="D15:N15" si="90">D5-D10</f>
        <v>0</v>
      </c>
      <c r="E15" s="2">
        <f t="shared" si="90"/>
        <v>0</v>
      </c>
      <c r="F15" s="2">
        <f t="shared" si="90"/>
        <v>0</v>
      </c>
      <c r="G15" s="2">
        <f t="shared" si="90"/>
        <v>0</v>
      </c>
      <c r="H15" s="2">
        <f t="shared" si="90"/>
        <v>0</v>
      </c>
      <c r="I15" s="2">
        <f t="shared" si="90"/>
        <v>0</v>
      </c>
      <c r="J15" s="2">
        <f t="shared" si="90"/>
        <v>0</v>
      </c>
      <c r="K15" s="2">
        <f t="shared" si="90"/>
        <v>0</v>
      </c>
      <c r="L15" s="2">
        <f t="shared" si="90"/>
        <v>0</v>
      </c>
      <c r="M15" s="2">
        <f t="shared" si="90"/>
        <v>0</v>
      </c>
      <c r="N15" s="2">
        <f t="shared" si="90"/>
        <v>3976</v>
      </c>
      <c r="O15" s="10">
        <f t="shared" si="81"/>
        <v>3976</v>
      </c>
      <c r="Q15" s="2">
        <f>Q5-Q10</f>
        <v>4473</v>
      </c>
      <c r="R15" s="2">
        <f t="shared" ref="R15:AB15" si="91">R5-R10</f>
        <v>4970</v>
      </c>
      <c r="S15" s="2">
        <f t="shared" si="91"/>
        <v>3976</v>
      </c>
      <c r="T15" s="2">
        <f t="shared" si="91"/>
        <v>4473</v>
      </c>
      <c r="U15" s="2">
        <f t="shared" si="91"/>
        <v>4970</v>
      </c>
      <c r="V15" s="2">
        <f t="shared" si="91"/>
        <v>4970</v>
      </c>
      <c r="W15" s="2">
        <f t="shared" si="91"/>
        <v>4970</v>
      </c>
      <c r="X15" s="2">
        <f t="shared" si="91"/>
        <v>4970</v>
      </c>
      <c r="Y15" s="2">
        <f t="shared" si="91"/>
        <v>5467</v>
      </c>
      <c r="Z15" s="2">
        <f t="shared" si="91"/>
        <v>9443</v>
      </c>
      <c r="AA15" s="2">
        <f t="shared" si="91"/>
        <v>9940</v>
      </c>
      <c r="AB15" s="2">
        <f t="shared" si="91"/>
        <v>10437</v>
      </c>
      <c r="AC15" s="10">
        <f t="shared" si="83"/>
        <v>73059</v>
      </c>
      <c r="AE15" s="2">
        <f>AE5-AE10</f>
        <v>9443</v>
      </c>
      <c r="AF15" s="2">
        <f t="shared" ref="AF15:AP15" si="92">AF5-AF10</f>
        <v>9940</v>
      </c>
      <c r="AG15" s="2">
        <f t="shared" si="92"/>
        <v>11928</v>
      </c>
      <c r="AH15" s="2">
        <f t="shared" si="92"/>
        <v>11928</v>
      </c>
      <c r="AI15" s="2">
        <f t="shared" si="92"/>
        <v>12425</v>
      </c>
      <c r="AJ15" s="2">
        <f t="shared" si="92"/>
        <v>12425</v>
      </c>
      <c r="AK15" s="2">
        <f t="shared" si="92"/>
        <v>13419</v>
      </c>
      <c r="AL15" s="2">
        <f t="shared" si="92"/>
        <v>13419</v>
      </c>
      <c r="AM15" s="2">
        <f t="shared" si="92"/>
        <v>14413</v>
      </c>
      <c r="AN15" s="2">
        <f t="shared" si="92"/>
        <v>18389</v>
      </c>
      <c r="AO15" s="2">
        <f t="shared" si="92"/>
        <v>18886</v>
      </c>
      <c r="AP15" s="2">
        <f t="shared" si="92"/>
        <v>19383</v>
      </c>
      <c r="AQ15" s="10">
        <f t="shared" si="85"/>
        <v>165998</v>
      </c>
      <c r="AS15" s="2">
        <f>AS5-AS10</f>
        <v>20874</v>
      </c>
      <c r="AT15" s="2">
        <f t="shared" ref="AT15:BD15" si="93">AT5-AT10</f>
        <v>22365</v>
      </c>
      <c r="AU15" s="2">
        <f t="shared" si="93"/>
        <v>22365</v>
      </c>
      <c r="AV15" s="2">
        <f t="shared" si="93"/>
        <v>22365</v>
      </c>
      <c r="AW15" s="2">
        <f t="shared" si="93"/>
        <v>22862</v>
      </c>
      <c r="AX15" s="2">
        <f t="shared" si="93"/>
        <v>23856</v>
      </c>
      <c r="AY15" s="2">
        <f t="shared" si="93"/>
        <v>25347</v>
      </c>
      <c r="AZ15" s="2">
        <f t="shared" si="93"/>
        <v>25347</v>
      </c>
      <c r="BA15" s="2">
        <f t="shared" si="93"/>
        <v>26341</v>
      </c>
      <c r="BB15" s="2">
        <f t="shared" si="93"/>
        <v>30317</v>
      </c>
      <c r="BC15" s="2">
        <f t="shared" si="93"/>
        <v>31808</v>
      </c>
      <c r="BD15" s="2">
        <f t="shared" si="93"/>
        <v>34293</v>
      </c>
      <c r="BE15" s="10">
        <f t="shared" si="87"/>
        <v>308140</v>
      </c>
      <c r="BG15" s="2">
        <f>BG5-BG10</f>
        <v>30814</v>
      </c>
      <c r="BH15" s="2">
        <f t="shared" ref="BH15:BR15" si="94">BH5-BH10</f>
        <v>34293</v>
      </c>
      <c r="BI15" s="2">
        <f t="shared" si="94"/>
        <v>34293</v>
      </c>
      <c r="BJ15" s="2">
        <f t="shared" si="94"/>
        <v>35287</v>
      </c>
      <c r="BK15" s="2">
        <f t="shared" si="94"/>
        <v>35784</v>
      </c>
      <c r="BL15" s="2">
        <f t="shared" si="94"/>
        <v>36778</v>
      </c>
      <c r="BM15" s="2">
        <f t="shared" si="94"/>
        <v>39263</v>
      </c>
      <c r="BN15" s="2">
        <f t="shared" si="94"/>
        <v>39263</v>
      </c>
      <c r="BO15" s="2">
        <f t="shared" si="94"/>
        <v>40257</v>
      </c>
      <c r="BP15" s="2">
        <f t="shared" si="94"/>
        <v>45227</v>
      </c>
      <c r="BQ15" s="2">
        <f t="shared" si="94"/>
        <v>46718</v>
      </c>
      <c r="BR15" s="2">
        <f t="shared" si="94"/>
        <v>48209</v>
      </c>
      <c r="BS15" s="10">
        <f t="shared" si="89"/>
        <v>466186</v>
      </c>
    </row>
    <row r="16" spans="1:71" x14ac:dyDescent="0.2">
      <c r="A16" s="9" t="s">
        <v>36</v>
      </c>
      <c r="C16" s="10">
        <f t="shared" ref="C16:N16" si="95">SUM(C14:C15)</f>
        <v>0</v>
      </c>
      <c r="D16" s="10">
        <f t="shared" si="95"/>
        <v>0</v>
      </c>
      <c r="E16" s="10">
        <f t="shared" si="95"/>
        <v>0</v>
      </c>
      <c r="F16" s="10">
        <f t="shared" si="95"/>
        <v>0</v>
      </c>
      <c r="G16" s="10">
        <f t="shared" si="95"/>
        <v>0</v>
      </c>
      <c r="H16" s="10">
        <f t="shared" si="95"/>
        <v>0</v>
      </c>
      <c r="I16" s="10">
        <f t="shared" si="95"/>
        <v>0</v>
      </c>
      <c r="J16" s="10">
        <f t="shared" si="95"/>
        <v>0</v>
      </c>
      <c r="K16" s="10">
        <f t="shared" si="95"/>
        <v>0</v>
      </c>
      <c r="L16" s="10">
        <f t="shared" si="95"/>
        <v>0</v>
      </c>
      <c r="M16" s="10">
        <f t="shared" si="95"/>
        <v>0</v>
      </c>
      <c r="N16" s="10">
        <f t="shared" si="95"/>
        <v>3976</v>
      </c>
      <c r="O16" s="10">
        <f t="shared" si="81"/>
        <v>3976</v>
      </c>
      <c r="Q16" s="10">
        <f t="shared" ref="Q16:AB16" si="96">SUM(Q14:Q15)</f>
        <v>4473</v>
      </c>
      <c r="R16" s="10">
        <f t="shared" si="96"/>
        <v>4970</v>
      </c>
      <c r="S16" s="10">
        <f t="shared" si="96"/>
        <v>3976</v>
      </c>
      <c r="T16" s="10">
        <f t="shared" si="96"/>
        <v>4473</v>
      </c>
      <c r="U16" s="10">
        <f t="shared" si="96"/>
        <v>4970</v>
      </c>
      <c r="V16" s="10">
        <f t="shared" si="96"/>
        <v>4970</v>
      </c>
      <c r="W16" s="10">
        <f t="shared" si="96"/>
        <v>4970</v>
      </c>
      <c r="X16" s="10">
        <f t="shared" si="96"/>
        <v>4970</v>
      </c>
      <c r="Y16" s="10">
        <f t="shared" si="96"/>
        <v>5467</v>
      </c>
      <c r="Z16" s="10">
        <f t="shared" si="96"/>
        <v>9443</v>
      </c>
      <c r="AA16" s="10">
        <f t="shared" si="96"/>
        <v>9940</v>
      </c>
      <c r="AB16" s="10">
        <f t="shared" si="96"/>
        <v>10437</v>
      </c>
      <c r="AC16" s="10">
        <f t="shared" si="83"/>
        <v>73059</v>
      </c>
      <c r="AE16" s="10">
        <f t="shared" ref="AE16:AP16" si="97">SUM(AE14:AE15)</f>
        <v>9443</v>
      </c>
      <c r="AF16" s="10">
        <f t="shared" si="97"/>
        <v>9940</v>
      </c>
      <c r="AG16" s="10">
        <f t="shared" si="97"/>
        <v>11928</v>
      </c>
      <c r="AH16" s="10">
        <f t="shared" si="97"/>
        <v>11928</v>
      </c>
      <c r="AI16" s="10">
        <f t="shared" si="97"/>
        <v>12425</v>
      </c>
      <c r="AJ16" s="10">
        <f t="shared" si="97"/>
        <v>12425</v>
      </c>
      <c r="AK16" s="10">
        <f t="shared" si="97"/>
        <v>13419</v>
      </c>
      <c r="AL16" s="10">
        <f t="shared" si="97"/>
        <v>13419</v>
      </c>
      <c r="AM16" s="10">
        <f t="shared" si="97"/>
        <v>14413</v>
      </c>
      <c r="AN16" s="10">
        <f t="shared" si="97"/>
        <v>18389</v>
      </c>
      <c r="AO16" s="10">
        <f t="shared" si="97"/>
        <v>18886</v>
      </c>
      <c r="AP16" s="10">
        <f t="shared" si="97"/>
        <v>19383</v>
      </c>
      <c r="AQ16" s="10">
        <f t="shared" si="85"/>
        <v>165998</v>
      </c>
      <c r="AS16" s="10">
        <f t="shared" ref="AS16:BD16" si="98">SUM(AS14:AS15)</f>
        <v>20874</v>
      </c>
      <c r="AT16" s="10">
        <f t="shared" si="98"/>
        <v>22365</v>
      </c>
      <c r="AU16" s="10">
        <f t="shared" si="98"/>
        <v>22365</v>
      </c>
      <c r="AV16" s="10">
        <f t="shared" si="98"/>
        <v>22365</v>
      </c>
      <c r="AW16" s="10">
        <f t="shared" si="98"/>
        <v>22862</v>
      </c>
      <c r="AX16" s="10">
        <f t="shared" si="98"/>
        <v>23856</v>
      </c>
      <c r="AY16" s="10">
        <f t="shared" si="98"/>
        <v>25347</v>
      </c>
      <c r="AZ16" s="10">
        <f t="shared" si="98"/>
        <v>25347</v>
      </c>
      <c r="BA16" s="10">
        <f t="shared" si="98"/>
        <v>26341</v>
      </c>
      <c r="BB16" s="10">
        <f t="shared" si="98"/>
        <v>30317</v>
      </c>
      <c r="BC16" s="10">
        <f t="shared" si="98"/>
        <v>31808</v>
      </c>
      <c r="BD16" s="10">
        <f t="shared" si="98"/>
        <v>34293</v>
      </c>
      <c r="BE16" s="10">
        <f t="shared" si="87"/>
        <v>308140</v>
      </c>
      <c r="BG16" s="10">
        <f t="shared" ref="BG16:BR16" si="99">SUM(BG14:BG15)</f>
        <v>30814</v>
      </c>
      <c r="BH16" s="10">
        <f t="shared" si="99"/>
        <v>34293</v>
      </c>
      <c r="BI16" s="10">
        <f t="shared" si="99"/>
        <v>34293</v>
      </c>
      <c r="BJ16" s="10">
        <f t="shared" si="99"/>
        <v>35287</v>
      </c>
      <c r="BK16" s="10">
        <f t="shared" si="99"/>
        <v>35784</v>
      </c>
      <c r="BL16" s="10">
        <f t="shared" si="99"/>
        <v>36778</v>
      </c>
      <c r="BM16" s="10">
        <f t="shared" si="99"/>
        <v>39263</v>
      </c>
      <c r="BN16" s="10">
        <f t="shared" si="99"/>
        <v>39263</v>
      </c>
      <c r="BO16" s="10">
        <f t="shared" si="99"/>
        <v>40257</v>
      </c>
      <c r="BP16" s="10">
        <f t="shared" si="99"/>
        <v>45227</v>
      </c>
      <c r="BQ16" s="10">
        <f t="shared" si="99"/>
        <v>46718</v>
      </c>
      <c r="BR16" s="10">
        <f t="shared" si="99"/>
        <v>48209</v>
      </c>
      <c r="BS16" s="10">
        <f t="shared" si="89"/>
        <v>466186</v>
      </c>
    </row>
    <row r="17" spans="1:71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1:71" x14ac:dyDescent="0.2">
      <c r="A18" s="9" t="s">
        <v>23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</row>
    <row r="19" spans="1:71" x14ac:dyDescent="0.2">
      <c r="A19" s="12" t="s">
        <v>59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0">
        <f t="shared" ref="O19:O26" si="100">SUM(C19:N19)</f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10">
        <f t="shared" ref="AC19:AC26" si="101">SUM(Q19:AB19)</f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10">
        <f t="shared" ref="AQ19:AQ26" si="102">SUM(AE19:AP19)</f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10">
        <f t="shared" ref="BE19:BE26" si="103">SUM(AS19:BD19)</f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10">
        <f t="shared" ref="BS19:BS26" si="104">SUM(BG19:BR19)</f>
        <v>0</v>
      </c>
    </row>
    <row r="20" spans="1:71" x14ac:dyDescent="0.2">
      <c r="A20" s="12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0">
        <f t="shared" si="100"/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10">
        <f t="shared" si="101"/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10">
        <f t="shared" si="102"/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10">
        <f t="shared" si="103"/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10">
        <f t="shared" si="104"/>
        <v>0</v>
      </c>
    </row>
    <row r="21" spans="1:71" x14ac:dyDescent="0.2">
      <c r="A21" s="12" t="s">
        <v>71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0">
        <f t="shared" si="100"/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10">
        <f t="shared" si="101"/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10">
        <f t="shared" si="102"/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10">
        <f t="shared" si="103"/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10">
        <f t="shared" si="104"/>
        <v>0</v>
      </c>
    </row>
    <row r="22" spans="1:71" x14ac:dyDescent="0.2">
      <c r="A22" s="12" t="s">
        <v>48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0">
        <f t="shared" si="100"/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10">
        <f t="shared" si="101"/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10">
        <f t="shared" si="102"/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10">
        <f t="shared" si="103"/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10">
        <f t="shared" si="104"/>
        <v>0</v>
      </c>
    </row>
    <row r="23" spans="1:71" x14ac:dyDescent="0.2">
      <c r="A23" s="12" t="s">
        <v>29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0">
        <f t="shared" si="100"/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10">
        <f t="shared" si="101"/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10">
        <f t="shared" si="102"/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10">
        <f t="shared" si="103"/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10">
        <f t="shared" si="104"/>
        <v>0</v>
      </c>
    </row>
    <row r="24" spans="1:71" x14ac:dyDescent="0.2">
      <c r="A24" s="12" t="s">
        <v>26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0">
        <f t="shared" si="100"/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10">
        <f t="shared" si="101"/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10">
        <f t="shared" si="102"/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10">
        <f t="shared" si="103"/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10">
        <f t="shared" si="104"/>
        <v>0</v>
      </c>
    </row>
    <row r="25" spans="1:71" x14ac:dyDescent="0.2">
      <c r="A25" s="12" t="s">
        <v>30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0">
        <f t="shared" si="100"/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10">
        <f t="shared" si="101"/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10">
        <f t="shared" si="102"/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10">
        <f t="shared" si="103"/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10">
        <f t="shared" si="104"/>
        <v>0</v>
      </c>
    </row>
    <row r="26" spans="1:71" x14ac:dyDescent="0.2">
      <c r="A26" s="9" t="s">
        <v>45</v>
      </c>
      <c r="C26" s="10">
        <f t="shared" ref="C26:N26" si="105">SUM(C19:C25)</f>
        <v>0</v>
      </c>
      <c r="D26" s="10">
        <f t="shared" si="105"/>
        <v>0</v>
      </c>
      <c r="E26" s="10">
        <f t="shared" si="105"/>
        <v>0</v>
      </c>
      <c r="F26" s="10">
        <f t="shared" si="105"/>
        <v>0</v>
      </c>
      <c r="G26" s="10">
        <f t="shared" si="105"/>
        <v>0</v>
      </c>
      <c r="H26" s="10">
        <f t="shared" si="105"/>
        <v>0</v>
      </c>
      <c r="I26" s="10">
        <f t="shared" si="105"/>
        <v>0</v>
      </c>
      <c r="J26" s="10">
        <f t="shared" si="105"/>
        <v>0</v>
      </c>
      <c r="K26" s="10">
        <f t="shared" si="105"/>
        <v>0</v>
      </c>
      <c r="L26" s="10">
        <f t="shared" si="105"/>
        <v>0</v>
      </c>
      <c r="M26" s="10">
        <f t="shared" si="105"/>
        <v>0</v>
      </c>
      <c r="N26" s="10">
        <f t="shared" si="105"/>
        <v>0</v>
      </c>
      <c r="O26" s="10">
        <f t="shared" si="100"/>
        <v>0</v>
      </c>
      <c r="Q26" s="10">
        <f t="shared" ref="Q26:AB26" si="106">SUM(Q19:Q25)</f>
        <v>0</v>
      </c>
      <c r="R26" s="10">
        <f t="shared" si="106"/>
        <v>0</v>
      </c>
      <c r="S26" s="10">
        <f t="shared" si="106"/>
        <v>0</v>
      </c>
      <c r="T26" s="10">
        <f t="shared" si="106"/>
        <v>0</v>
      </c>
      <c r="U26" s="10">
        <f t="shared" si="106"/>
        <v>0</v>
      </c>
      <c r="V26" s="10">
        <f t="shared" si="106"/>
        <v>0</v>
      </c>
      <c r="W26" s="10">
        <f t="shared" si="106"/>
        <v>0</v>
      </c>
      <c r="X26" s="10">
        <f t="shared" si="106"/>
        <v>0</v>
      </c>
      <c r="Y26" s="10">
        <f t="shared" si="106"/>
        <v>0</v>
      </c>
      <c r="Z26" s="10">
        <f t="shared" si="106"/>
        <v>0</v>
      </c>
      <c r="AA26" s="10">
        <f t="shared" si="106"/>
        <v>0</v>
      </c>
      <c r="AB26" s="10">
        <f t="shared" si="106"/>
        <v>0</v>
      </c>
      <c r="AC26" s="10">
        <f t="shared" si="101"/>
        <v>0</v>
      </c>
      <c r="AE26" s="10">
        <f t="shared" ref="AE26:AP26" si="107">SUM(AE19:AE25)</f>
        <v>0</v>
      </c>
      <c r="AF26" s="10">
        <f t="shared" si="107"/>
        <v>0</v>
      </c>
      <c r="AG26" s="10">
        <f t="shared" si="107"/>
        <v>0</v>
      </c>
      <c r="AH26" s="10">
        <f t="shared" si="107"/>
        <v>0</v>
      </c>
      <c r="AI26" s="10">
        <f t="shared" si="107"/>
        <v>0</v>
      </c>
      <c r="AJ26" s="10">
        <f t="shared" si="107"/>
        <v>0</v>
      </c>
      <c r="AK26" s="10">
        <f t="shared" si="107"/>
        <v>0</v>
      </c>
      <c r="AL26" s="10">
        <f t="shared" si="107"/>
        <v>0</v>
      </c>
      <c r="AM26" s="10">
        <f t="shared" si="107"/>
        <v>0</v>
      </c>
      <c r="AN26" s="10">
        <f t="shared" si="107"/>
        <v>0</v>
      </c>
      <c r="AO26" s="10">
        <f t="shared" si="107"/>
        <v>0</v>
      </c>
      <c r="AP26" s="10">
        <f t="shared" si="107"/>
        <v>0</v>
      </c>
      <c r="AQ26" s="10">
        <f t="shared" si="102"/>
        <v>0</v>
      </c>
      <c r="AS26" s="10">
        <f t="shared" ref="AS26:BD26" si="108">SUM(AS19:AS25)</f>
        <v>0</v>
      </c>
      <c r="AT26" s="10">
        <f t="shared" si="108"/>
        <v>0</v>
      </c>
      <c r="AU26" s="10">
        <f t="shared" si="108"/>
        <v>0</v>
      </c>
      <c r="AV26" s="10">
        <f t="shared" si="108"/>
        <v>0</v>
      </c>
      <c r="AW26" s="10">
        <f t="shared" si="108"/>
        <v>0</v>
      </c>
      <c r="AX26" s="10">
        <f t="shared" si="108"/>
        <v>0</v>
      </c>
      <c r="AY26" s="10">
        <f t="shared" si="108"/>
        <v>0</v>
      </c>
      <c r="AZ26" s="10">
        <f t="shared" si="108"/>
        <v>0</v>
      </c>
      <c r="BA26" s="10">
        <f t="shared" si="108"/>
        <v>0</v>
      </c>
      <c r="BB26" s="10">
        <f t="shared" si="108"/>
        <v>0</v>
      </c>
      <c r="BC26" s="10">
        <f t="shared" si="108"/>
        <v>0</v>
      </c>
      <c r="BD26" s="10">
        <f t="shared" si="108"/>
        <v>0</v>
      </c>
      <c r="BE26" s="10">
        <f t="shared" si="103"/>
        <v>0</v>
      </c>
      <c r="BG26" s="10">
        <f t="shared" ref="BG26:BR26" si="109">SUM(BG19:BG25)</f>
        <v>0</v>
      </c>
      <c r="BH26" s="10">
        <f t="shared" si="109"/>
        <v>0</v>
      </c>
      <c r="BI26" s="10">
        <f t="shared" si="109"/>
        <v>0</v>
      </c>
      <c r="BJ26" s="10">
        <f t="shared" si="109"/>
        <v>0</v>
      </c>
      <c r="BK26" s="10">
        <f t="shared" si="109"/>
        <v>0</v>
      </c>
      <c r="BL26" s="10">
        <f t="shared" si="109"/>
        <v>0</v>
      </c>
      <c r="BM26" s="10">
        <f t="shared" si="109"/>
        <v>0</v>
      </c>
      <c r="BN26" s="10">
        <f t="shared" si="109"/>
        <v>0</v>
      </c>
      <c r="BO26" s="10">
        <f t="shared" si="109"/>
        <v>0</v>
      </c>
      <c r="BP26" s="10">
        <f t="shared" si="109"/>
        <v>0</v>
      </c>
      <c r="BQ26" s="10">
        <f t="shared" si="109"/>
        <v>0</v>
      </c>
      <c r="BR26" s="10">
        <f t="shared" si="109"/>
        <v>0</v>
      </c>
      <c r="BS26" s="10">
        <f t="shared" si="104"/>
        <v>0</v>
      </c>
    </row>
    <row r="27" spans="1:7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9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</row>
    <row r="29" spans="1:71" x14ac:dyDescent="0.2">
      <c r="A29" s="12" t="s">
        <v>60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38">
        <f t="shared" ref="O29:O32" si="110">SUM(C29:N29)</f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38">
        <f t="shared" ref="AC29:AC32" si="111">SUM(Q29:AB29)</f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38">
        <f t="shared" ref="AQ29:AQ32" si="112">SUM(AE29:AP29)</f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38">
        <f t="shared" ref="BE29:BE32" si="113">SUM(AS29:BD29)</f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38">
        <f t="shared" ref="BS29:BS32" si="114">SUM(BG29:BR29)</f>
        <v>0</v>
      </c>
    </row>
    <row r="30" spans="1:71" x14ac:dyDescent="0.2">
      <c r="A30" s="12" t="s">
        <v>61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38">
        <f t="shared" si="110"/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38">
        <f t="shared" si="111"/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38">
        <f t="shared" si="112"/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38">
        <f t="shared" si="113"/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38">
        <f t="shared" si="114"/>
        <v>0</v>
      </c>
    </row>
    <row r="31" spans="1:71" x14ac:dyDescent="0.2">
      <c r="A31" s="12" t="s">
        <v>44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38">
        <f t="shared" si="110"/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8">
        <f t="shared" si="111"/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38">
        <f t="shared" si="112"/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38">
        <f t="shared" si="113"/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38">
        <f t="shared" si="114"/>
        <v>0</v>
      </c>
    </row>
    <row r="32" spans="1:71" x14ac:dyDescent="0.2">
      <c r="A32" s="9" t="s">
        <v>46</v>
      </c>
      <c r="C32" s="10">
        <f t="shared" ref="C32:N32" si="115">SUM(C29:C31)</f>
        <v>0</v>
      </c>
      <c r="D32" s="10">
        <f t="shared" si="115"/>
        <v>0</v>
      </c>
      <c r="E32" s="10">
        <f t="shared" si="115"/>
        <v>0</v>
      </c>
      <c r="F32" s="10">
        <f t="shared" si="115"/>
        <v>0</v>
      </c>
      <c r="G32" s="10">
        <f t="shared" si="115"/>
        <v>0</v>
      </c>
      <c r="H32" s="10">
        <f t="shared" si="115"/>
        <v>0</v>
      </c>
      <c r="I32" s="10">
        <f t="shared" si="115"/>
        <v>0</v>
      </c>
      <c r="J32" s="10">
        <f t="shared" si="115"/>
        <v>0</v>
      </c>
      <c r="K32" s="10">
        <f t="shared" si="115"/>
        <v>0</v>
      </c>
      <c r="L32" s="10">
        <f t="shared" si="115"/>
        <v>0</v>
      </c>
      <c r="M32" s="10">
        <f t="shared" si="115"/>
        <v>0</v>
      </c>
      <c r="N32" s="10">
        <f t="shared" si="115"/>
        <v>0</v>
      </c>
      <c r="O32" s="38">
        <f t="shared" si="110"/>
        <v>0</v>
      </c>
      <c r="Q32" s="10">
        <f t="shared" ref="Q32:AB32" si="116">SUM(Q29:Q31)</f>
        <v>0</v>
      </c>
      <c r="R32" s="10">
        <f t="shared" si="116"/>
        <v>0</v>
      </c>
      <c r="S32" s="10">
        <f t="shared" si="116"/>
        <v>0</v>
      </c>
      <c r="T32" s="10">
        <f t="shared" si="116"/>
        <v>0</v>
      </c>
      <c r="U32" s="10">
        <f t="shared" si="116"/>
        <v>0</v>
      </c>
      <c r="V32" s="10">
        <f t="shared" si="116"/>
        <v>0</v>
      </c>
      <c r="W32" s="10">
        <f t="shared" si="116"/>
        <v>0</v>
      </c>
      <c r="X32" s="10">
        <f t="shared" si="116"/>
        <v>0</v>
      </c>
      <c r="Y32" s="10">
        <f t="shared" si="116"/>
        <v>0</v>
      </c>
      <c r="Z32" s="10">
        <f t="shared" si="116"/>
        <v>0</v>
      </c>
      <c r="AA32" s="10">
        <f t="shared" si="116"/>
        <v>0</v>
      </c>
      <c r="AB32" s="10">
        <f t="shared" si="116"/>
        <v>0</v>
      </c>
      <c r="AC32" s="38">
        <f t="shared" si="111"/>
        <v>0</v>
      </c>
      <c r="AE32" s="10">
        <f t="shared" ref="AE32:AP32" si="117">SUM(AE29:AE31)</f>
        <v>0</v>
      </c>
      <c r="AF32" s="10">
        <f t="shared" si="117"/>
        <v>0</v>
      </c>
      <c r="AG32" s="10">
        <f t="shared" si="117"/>
        <v>0</v>
      </c>
      <c r="AH32" s="10">
        <f t="shared" si="117"/>
        <v>0</v>
      </c>
      <c r="AI32" s="10">
        <f t="shared" si="117"/>
        <v>0</v>
      </c>
      <c r="AJ32" s="10">
        <f t="shared" si="117"/>
        <v>0</v>
      </c>
      <c r="AK32" s="10">
        <f t="shared" si="117"/>
        <v>0</v>
      </c>
      <c r="AL32" s="10">
        <f t="shared" si="117"/>
        <v>0</v>
      </c>
      <c r="AM32" s="10">
        <f t="shared" si="117"/>
        <v>0</v>
      </c>
      <c r="AN32" s="10">
        <f t="shared" si="117"/>
        <v>0</v>
      </c>
      <c r="AO32" s="10">
        <f t="shared" si="117"/>
        <v>0</v>
      </c>
      <c r="AP32" s="10">
        <f t="shared" si="117"/>
        <v>0</v>
      </c>
      <c r="AQ32" s="38">
        <f t="shared" si="112"/>
        <v>0</v>
      </c>
      <c r="AS32" s="10">
        <f t="shared" ref="AS32:BD32" si="118">SUM(AS29:AS31)</f>
        <v>0</v>
      </c>
      <c r="AT32" s="10">
        <f t="shared" si="118"/>
        <v>0</v>
      </c>
      <c r="AU32" s="10">
        <f t="shared" si="118"/>
        <v>0</v>
      </c>
      <c r="AV32" s="10">
        <f t="shared" si="118"/>
        <v>0</v>
      </c>
      <c r="AW32" s="10">
        <f t="shared" si="118"/>
        <v>0</v>
      </c>
      <c r="AX32" s="10">
        <f t="shared" si="118"/>
        <v>0</v>
      </c>
      <c r="AY32" s="10">
        <f t="shared" si="118"/>
        <v>0</v>
      </c>
      <c r="AZ32" s="10">
        <f t="shared" si="118"/>
        <v>0</v>
      </c>
      <c r="BA32" s="10">
        <f t="shared" si="118"/>
        <v>0</v>
      </c>
      <c r="BB32" s="10">
        <f t="shared" si="118"/>
        <v>0</v>
      </c>
      <c r="BC32" s="10">
        <f t="shared" si="118"/>
        <v>0</v>
      </c>
      <c r="BD32" s="10">
        <f t="shared" si="118"/>
        <v>0</v>
      </c>
      <c r="BE32" s="38">
        <f t="shared" si="113"/>
        <v>0</v>
      </c>
      <c r="BG32" s="10">
        <f t="shared" ref="BG32:BR32" si="119">SUM(BG29:BG31)</f>
        <v>0</v>
      </c>
      <c r="BH32" s="10">
        <f t="shared" si="119"/>
        <v>0</v>
      </c>
      <c r="BI32" s="10">
        <f t="shared" si="119"/>
        <v>0</v>
      </c>
      <c r="BJ32" s="10">
        <f t="shared" si="119"/>
        <v>0</v>
      </c>
      <c r="BK32" s="10">
        <f t="shared" si="119"/>
        <v>0</v>
      </c>
      <c r="BL32" s="10">
        <f t="shared" si="119"/>
        <v>0</v>
      </c>
      <c r="BM32" s="10">
        <f t="shared" si="119"/>
        <v>0</v>
      </c>
      <c r="BN32" s="10">
        <f t="shared" si="119"/>
        <v>0</v>
      </c>
      <c r="BO32" s="10">
        <f t="shared" si="119"/>
        <v>0</v>
      </c>
      <c r="BP32" s="10">
        <f t="shared" si="119"/>
        <v>0</v>
      </c>
      <c r="BQ32" s="10">
        <f t="shared" si="119"/>
        <v>0</v>
      </c>
      <c r="BR32" s="10">
        <f t="shared" si="119"/>
        <v>0</v>
      </c>
      <c r="BS32" s="38">
        <f t="shared" si="114"/>
        <v>0</v>
      </c>
    </row>
    <row r="34" spans="1:71" x14ac:dyDescent="0.2">
      <c r="A34" s="32" t="s">
        <v>47</v>
      </c>
      <c r="C34" s="33">
        <f t="shared" ref="C34:N34" si="120">C16-C26-C32</f>
        <v>0</v>
      </c>
      <c r="D34" s="33">
        <f t="shared" si="120"/>
        <v>0</v>
      </c>
      <c r="E34" s="33">
        <f t="shared" si="120"/>
        <v>0</v>
      </c>
      <c r="F34" s="33">
        <f t="shared" si="120"/>
        <v>0</v>
      </c>
      <c r="G34" s="33">
        <f t="shared" si="120"/>
        <v>0</v>
      </c>
      <c r="H34" s="33">
        <f t="shared" si="120"/>
        <v>0</v>
      </c>
      <c r="I34" s="33">
        <f t="shared" si="120"/>
        <v>0</v>
      </c>
      <c r="J34" s="33">
        <f t="shared" si="120"/>
        <v>0</v>
      </c>
      <c r="K34" s="33">
        <f t="shared" si="120"/>
        <v>0</v>
      </c>
      <c r="L34" s="33">
        <f t="shared" si="120"/>
        <v>0</v>
      </c>
      <c r="M34" s="33">
        <f t="shared" si="120"/>
        <v>0</v>
      </c>
      <c r="N34" s="33">
        <f t="shared" si="120"/>
        <v>3976</v>
      </c>
      <c r="O34" s="34">
        <f>SUM(C34:N34)</f>
        <v>3976</v>
      </c>
      <c r="Q34" s="33">
        <f t="shared" ref="Q34:AB34" si="121">Q16-Q26-Q32</f>
        <v>4473</v>
      </c>
      <c r="R34" s="33">
        <f t="shared" si="121"/>
        <v>4970</v>
      </c>
      <c r="S34" s="33">
        <f t="shared" si="121"/>
        <v>3976</v>
      </c>
      <c r="T34" s="33">
        <f t="shared" si="121"/>
        <v>4473</v>
      </c>
      <c r="U34" s="33">
        <f t="shared" si="121"/>
        <v>4970</v>
      </c>
      <c r="V34" s="33">
        <f t="shared" si="121"/>
        <v>4970</v>
      </c>
      <c r="W34" s="33">
        <f t="shared" si="121"/>
        <v>4970</v>
      </c>
      <c r="X34" s="33">
        <f t="shared" si="121"/>
        <v>4970</v>
      </c>
      <c r="Y34" s="33">
        <f t="shared" si="121"/>
        <v>5467</v>
      </c>
      <c r="Z34" s="33">
        <f t="shared" si="121"/>
        <v>9443</v>
      </c>
      <c r="AA34" s="33">
        <f t="shared" si="121"/>
        <v>9940</v>
      </c>
      <c r="AB34" s="33">
        <f t="shared" si="121"/>
        <v>10437</v>
      </c>
      <c r="AC34" s="34">
        <f>SUM(Q34:AB34)</f>
        <v>73059</v>
      </c>
      <c r="AE34" s="33">
        <f t="shared" ref="AE34:AP34" si="122">AE16-AE26-AE32</f>
        <v>9443</v>
      </c>
      <c r="AF34" s="33">
        <f t="shared" si="122"/>
        <v>9940</v>
      </c>
      <c r="AG34" s="33">
        <f t="shared" si="122"/>
        <v>11928</v>
      </c>
      <c r="AH34" s="33">
        <f t="shared" si="122"/>
        <v>11928</v>
      </c>
      <c r="AI34" s="33">
        <f t="shared" si="122"/>
        <v>12425</v>
      </c>
      <c r="AJ34" s="33">
        <f t="shared" si="122"/>
        <v>12425</v>
      </c>
      <c r="AK34" s="33">
        <f t="shared" si="122"/>
        <v>13419</v>
      </c>
      <c r="AL34" s="33">
        <f t="shared" si="122"/>
        <v>13419</v>
      </c>
      <c r="AM34" s="33">
        <f t="shared" si="122"/>
        <v>14413</v>
      </c>
      <c r="AN34" s="33">
        <f t="shared" si="122"/>
        <v>18389</v>
      </c>
      <c r="AO34" s="33">
        <f t="shared" si="122"/>
        <v>18886</v>
      </c>
      <c r="AP34" s="33">
        <f t="shared" si="122"/>
        <v>19383</v>
      </c>
      <c r="AQ34" s="34">
        <f>SUM(AE34:AP34)</f>
        <v>165998</v>
      </c>
      <c r="AS34" s="33">
        <f t="shared" ref="AS34:BD34" si="123">AS16-AS26-AS32</f>
        <v>20874</v>
      </c>
      <c r="AT34" s="33">
        <f t="shared" si="123"/>
        <v>22365</v>
      </c>
      <c r="AU34" s="33">
        <f t="shared" si="123"/>
        <v>22365</v>
      </c>
      <c r="AV34" s="33">
        <f t="shared" si="123"/>
        <v>22365</v>
      </c>
      <c r="AW34" s="33">
        <f t="shared" si="123"/>
        <v>22862</v>
      </c>
      <c r="AX34" s="33">
        <f t="shared" si="123"/>
        <v>23856</v>
      </c>
      <c r="AY34" s="33">
        <f t="shared" si="123"/>
        <v>25347</v>
      </c>
      <c r="AZ34" s="33">
        <f t="shared" si="123"/>
        <v>25347</v>
      </c>
      <c r="BA34" s="33">
        <f t="shared" si="123"/>
        <v>26341</v>
      </c>
      <c r="BB34" s="33">
        <f t="shared" si="123"/>
        <v>30317</v>
      </c>
      <c r="BC34" s="33">
        <f t="shared" si="123"/>
        <v>31808</v>
      </c>
      <c r="BD34" s="33">
        <f t="shared" si="123"/>
        <v>34293</v>
      </c>
      <c r="BE34" s="34">
        <f>SUM(AS34:BD34)</f>
        <v>308140</v>
      </c>
      <c r="BG34" s="33">
        <f t="shared" ref="BG34:BR34" si="124">BG16-BG26-BG32</f>
        <v>30814</v>
      </c>
      <c r="BH34" s="33">
        <f t="shared" si="124"/>
        <v>34293</v>
      </c>
      <c r="BI34" s="33">
        <f t="shared" si="124"/>
        <v>34293</v>
      </c>
      <c r="BJ34" s="33">
        <f t="shared" si="124"/>
        <v>35287</v>
      </c>
      <c r="BK34" s="33">
        <f t="shared" si="124"/>
        <v>35784</v>
      </c>
      <c r="BL34" s="33">
        <f t="shared" si="124"/>
        <v>36778</v>
      </c>
      <c r="BM34" s="33">
        <f t="shared" si="124"/>
        <v>39263</v>
      </c>
      <c r="BN34" s="33">
        <f t="shared" si="124"/>
        <v>39263</v>
      </c>
      <c r="BO34" s="33">
        <f t="shared" si="124"/>
        <v>40257</v>
      </c>
      <c r="BP34" s="33">
        <f t="shared" si="124"/>
        <v>45227</v>
      </c>
      <c r="BQ34" s="33">
        <f t="shared" si="124"/>
        <v>46718</v>
      </c>
      <c r="BR34" s="33">
        <f t="shared" si="124"/>
        <v>48209</v>
      </c>
      <c r="BS34" s="34">
        <f>SUM(BG34:BR34)</f>
        <v>466186</v>
      </c>
    </row>
  </sheetData>
  <mergeCells count="5">
    <mergeCell ref="C1:O1"/>
    <mergeCell ref="Q1:AC1"/>
    <mergeCell ref="AE1:AQ1"/>
    <mergeCell ref="AS1:BE1"/>
    <mergeCell ref="BG1:B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AD89-69A2-4C91-B038-900D260ECED4}">
  <dimension ref="A1:BS35"/>
  <sheetViews>
    <sheetView workbookViewId="0">
      <selection activeCell="L6" sqref="L6"/>
    </sheetView>
  </sheetViews>
  <sheetFormatPr baseColWidth="10" defaultRowHeight="15" x14ac:dyDescent="0.2"/>
  <cols>
    <col min="1" max="1" width="31.5" bestFit="1" customWidth="1"/>
    <col min="2" max="2" width="9.33203125" customWidth="1"/>
    <col min="3" max="11" width="7.5" customWidth="1"/>
    <col min="12" max="14" width="11.6640625" bestFit="1" customWidth="1"/>
    <col min="15" max="15" width="14.1640625" style="8" bestFit="1" customWidth="1"/>
  </cols>
  <sheetData>
    <row r="1" spans="1:71" s="20" customFormat="1" x14ac:dyDescent="0.2">
      <c r="C1" s="52">
        <v>2021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52">
        <v>2022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E1" s="52">
        <v>2023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S1" s="52">
        <v>2024</v>
      </c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G1" s="52">
        <v>2025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</row>
    <row r="2" spans="1:71" s="1" customForma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5</v>
      </c>
      <c r="W2" s="15" t="s">
        <v>6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12</v>
      </c>
      <c r="AE2" s="15" t="s">
        <v>0</v>
      </c>
      <c r="AF2" s="15" t="s">
        <v>1</v>
      </c>
      <c r="AG2" s="15" t="s">
        <v>2</v>
      </c>
      <c r="AH2" s="15" t="s">
        <v>3</v>
      </c>
      <c r="AI2" s="15" t="s">
        <v>4</v>
      </c>
      <c r="AJ2" s="15" t="s">
        <v>5</v>
      </c>
      <c r="AK2" s="15" t="s">
        <v>6</v>
      </c>
      <c r="AL2" s="15" t="s">
        <v>7</v>
      </c>
      <c r="AM2" s="15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S2" s="15" t="s">
        <v>0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5</v>
      </c>
      <c r="AY2" s="15" t="s">
        <v>6</v>
      </c>
      <c r="AZ2" s="15" t="s">
        <v>7</v>
      </c>
      <c r="BA2" s="15" t="s">
        <v>8</v>
      </c>
      <c r="BB2" s="15" t="s">
        <v>9</v>
      </c>
      <c r="BC2" s="15" t="s">
        <v>10</v>
      </c>
      <c r="BD2" s="15" t="s">
        <v>11</v>
      </c>
      <c r="BE2" s="15" t="s">
        <v>12</v>
      </c>
      <c r="BG2" s="15" t="s">
        <v>0</v>
      </c>
      <c r="BH2" s="15" t="s">
        <v>1</v>
      </c>
      <c r="BI2" s="15" t="s">
        <v>2</v>
      </c>
      <c r="BJ2" s="15" t="s">
        <v>3</v>
      </c>
      <c r="BK2" s="15" t="s">
        <v>4</v>
      </c>
      <c r="BL2" s="15" t="s">
        <v>5</v>
      </c>
      <c r="BM2" s="15" t="s">
        <v>6</v>
      </c>
      <c r="BN2" s="15" t="s">
        <v>7</v>
      </c>
      <c r="BO2" s="15" t="s">
        <v>8</v>
      </c>
      <c r="BP2" s="15" t="s">
        <v>9</v>
      </c>
      <c r="BQ2" s="15" t="s">
        <v>10</v>
      </c>
      <c r="BR2" s="15" t="s">
        <v>11</v>
      </c>
      <c r="BS2" s="15" t="s">
        <v>12</v>
      </c>
    </row>
    <row r="3" spans="1:71" s="1" customFormat="1" x14ac:dyDescent="0.2">
      <c r="A3" s="35" t="s">
        <v>52</v>
      </c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>
        <f>SUM(C3:N3)</f>
        <v>0</v>
      </c>
      <c r="P3" s="44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3">
        <f>SUM(Q3:AB3)</f>
        <v>0</v>
      </c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>
        <f>SUM(AE3:AP3)</f>
        <v>0</v>
      </c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3">
        <f>SUM(AS3:BD3)</f>
        <v>0</v>
      </c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3">
        <f>SUM(BG3:BR3)</f>
        <v>0</v>
      </c>
    </row>
    <row r="4" spans="1:71" x14ac:dyDescent="0.2">
      <c r="A4" s="12" t="s">
        <v>62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0">
        <f>SUM(C4:N4)</f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0">
        <f>SUM(Q4:AB4)</f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10">
        <f>SUM(AE4:AP4)</f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10">
        <f>SUM(AS4:BD4)</f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10">
        <f>SUM(BG4:BR4)</f>
        <v>0</v>
      </c>
    </row>
    <row r="5" spans="1:71" x14ac:dyDescent="0.2">
      <c r="A5" s="12" t="s">
        <v>63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0">
        <f>SUM(C5:N5)</f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0">
        <f>SUM(Q5:AB5)</f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10">
        <f>SUM(AE5:AP5)</f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10">
        <f>SUM(AS5:BD5)</f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10">
        <f>SUM(BG5:BR5)</f>
        <v>0</v>
      </c>
    </row>
    <row r="6" spans="1:71" x14ac:dyDescent="0.2">
      <c r="A6" s="12" t="s">
        <v>64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Ventas!L3*5000</f>
        <v>40000</v>
      </c>
      <c r="M6" s="2">
        <f>Ventas!M3*5000</f>
        <v>45000</v>
      </c>
      <c r="N6" s="2">
        <f>Ventas!N3*5000</f>
        <v>50000</v>
      </c>
      <c r="O6" s="10">
        <f>SUM(C6:N6)</f>
        <v>135000</v>
      </c>
      <c r="Q6" s="2">
        <f>Ventas!Q3*5000</f>
        <v>40000</v>
      </c>
      <c r="R6" s="2">
        <f>Ventas!R3*5000</f>
        <v>45000</v>
      </c>
      <c r="S6" s="2">
        <f>Ventas!S3*5000</f>
        <v>50000</v>
      </c>
      <c r="T6" s="2">
        <f>Ventas!T3*5000</f>
        <v>50000</v>
      </c>
      <c r="U6" s="2">
        <f>Ventas!U3*5000</f>
        <v>50000</v>
      </c>
      <c r="V6" s="2">
        <f>Ventas!V3*5000</f>
        <v>50000</v>
      </c>
      <c r="W6" s="2">
        <f>Ventas!W3*5000</f>
        <v>55000</v>
      </c>
      <c r="X6" s="2">
        <f>Ventas!X3*5000</f>
        <v>55000</v>
      </c>
      <c r="Y6" s="2">
        <f>Ventas!Y3*5000</f>
        <v>55000</v>
      </c>
      <c r="Z6" s="2">
        <f>Ventas!Z3*5000</f>
        <v>55000</v>
      </c>
      <c r="AA6" s="2">
        <f>Ventas!AA3*5000</f>
        <v>55000</v>
      </c>
      <c r="AB6" s="2">
        <f>Ventas!AB3*5000</f>
        <v>55000</v>
      </c>
      <c r="AC6" s="10">
        <f>SUM(Q6:AB6)</f>
        <v>615000</v>
      </c>
      <c r="AE6" s="2">
        <f>Ventas!AE3*5000</f>
        <v>70000</v>
      </c>
      <c r="AF6" s="2">
        <f>Ventas!AF3*5000</f>
        <v>70000</v>
      </c>
      <c r="AG6" s="2">
        <f>Ventas!AG3*5000</f>
        <v>75000</v>
      </c>
      <c r="AH6" s="2">
        <f>Ventas!AH3*5000</f>
        <v>75000</v>
      </c>
      <c r="AI6" s="2">
        <f>Ventas!AI3*5000</f>
        <v>80000</v>
      </c>
      <c r="AJ6" s="2">
        <f>Ventas!AJ3*5000</f>
        <v>80000</v>
      </c>
      <c r="AK6" s="2">
        <f>Ventas!AK3*5000</f>
        <v>90000</v>
      </c>
      <c r="AL6" s="2">
        <f>Ventas!AL3*5000</f>
        <v>90000</v>
      </c>
      <c r="AM6" s="2">
        <f>Ventas!AM3*5000</f>
        <v>90000</v>
      </c>
      <c r="AN6" s="2">
        <f>Ventas!AN3*5000</f>
        <v>90000</v>
      </c>
      <c r="AO6" s="2">
        <f>Ventas!AO3*5000</f>
        <v>100000</v>
      </c>
      <c r="AP6" s="2">
        <f>Ventas!AP3*5000</f>
        <v>110000</v>
      </c>
      <c r="AQ6" s="10">
        <f>SUM(AE6:AP6)</f>
        <v>1020000</v>
      </c>
      <c r="AS6" s="2">
        <f>Ventas!AS3*5000</f>
        <v>100000</v>
      </c>
      <c r="AT6" s="2">
        <f>Ventas!AT3*5000</f>
        <v>100000</v>
      </c>
      <c r="AU6" s="2">
        <f>Ventas!AU3*5000</f>
        <v>100000</v>
      </c>
      <c r="AV6" s="2">
        <f>Ventas!AV3*5000</f>
        <v>110000</v>
      </c>
      <c r="AW6" s="2">
        <f>Ventas!AW3*5000</f>
        <v>110000</v>
      </c>
      <c r="AX6" s="2">
        <f>Ventas!AX3*5000</f>
        <v>110000</v>
      </c>
      <c r="AY6" s="2">
        <f>Ventas!AY3*5000</f>
        <v>120000</v>
      </c>
      <c r="AZ6" s="2">
        <f>Ventas!AZ3*5000</f>
        <v>120000</v>
      </c>
      <c r="BA6" s="2">
        <f>Ventas!BA3*5000</f>
        <v>120000</v>
      </c>
      <c r="BB6" s="2">
        <f>Ventas!BB3*5000</f>
        <v>130000</v>
      </c>
      <c r="BC6" s="2">
        <f>Ventas!BC3*5000</f>
        <v>130000</v>
      </c>
      <c r="BD6" s="2">
        <f>Ventas!BD3*5000</f>
        <v>130000</v>
      </c>
      <c r="BE6" s="10">
        <f>SUM(AS6:BD6)</f>
        <v>1380000</v>
      </c>
      <c r="BG6" s="2">
        <f>Ventas!BG3*5000</f>
        <v>120000</v>
      </c>
      <c r="BH6" s="2">
        <f>Ventas!BH3*5000</f>
        <v>120000</v>
      </c>
      <c r="BI6" s="2">
        <f>Ventas!BI3*5000</f>
        <v>120000</v>
      </c>
      <c r="BJ6" s="2">
        <f>Ventas!BJ3*5000</f>
        <v>130000</v>
      </c>
      <c r="BK6" s="2">
        <f>Ventas!BK3*5000</f>
        <v>130000</v>
      </c>
      <c r="BL6" s="2">
        <f>Ventas!BL3*5000</f>
        <v>130000</v>
      </c>
      <c r="BM6" s="2">
        <f>Ventas!BM3*5000</f>
        <v>140000</v>
      </c>
      <c r="BN6" s="2">
        <f>Ventas!BN3*5000</f>
        <v>140000</v>
      </c>
      <c r="BO6" s="2">
        <f>Ventas!BO3*5000</f>
        <v>140000</v>
      </c>
      <c r="BP6" s="2">
        <f>Ventas!BP3*5000</f>
        <v>140000</v>
      </c>
      <c r="BQ6" s="2">
        <f>Ventas!BQ3*5000</f>
        <v>140000</v>
      </c>
      <c r="BR6" s="2">
        <f>Ventas!BR3*5000</f>
        <v>140000</v>
      </c>
      <c r="BS6" s="10">
        <f>SUM(BG6:BR6)</f>
        <v>1590000</v>
      </c>
    </row>
    <row r="7" spans="1:71" x14ac:dyDescent="0.2">
      <c r="A7" s="12" t="s">
        <v>74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0">
        <f>SUM(C7:N7)</f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0">
        <f>SUM(Q7:AB7)</f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10">
        <f>SUM(AE7:AP7)</f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10">
        <f>SUM(AS7:BD7)</f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10">
        <f>SUM(BG7:BR7)</f>
        <v>0</v>
      </c>
    </row>
    <row r="8" spans="1:71" x14ac:dyDescent="0.2">
      <c r="A8" s="9" t="s">
        <v>17</v>
      </c>
      <c r="C8" s="10">
        <f>SUM(C4:C7)</f>
        <v>0</v>
      </c>
      <c r="D8" s="10">
        <f t="shared" ref="D8:N8" si="0">SUM(D4:D7)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40000</v>
      </c>
      <c r="M8" s="10">
        <f t="shared" si="0"/>
        <v>45000</v>
      </c>
      <c r="N8" s="10">
        <f t="shared" si="0"/>
        <v>50000</v>
      </c>
      <c r="O8" s="10">
        <f t="shared" ref="O8" si="1">SUM(C8:N8)</f>
        <v>135000</v>
      </c>
      <c r="Q8" s="10">
        <f>SUM(Q4:Q7)</f>
        <v>40000</v>
      </c>
      <c r="R8" s="10">
        <f t="shared" ref="R8:AB8" si="2">SUM(R4:R7)</f>
        <v>45000</v>
      </c>
      <c r="S8" s="10">
        <f t="shared" si="2"/>
        <v>50000</v>
      </c>
      <c r="T8" s="10">
        <f t="shared" si="2"/>
        <v>50000</v>
      </c>
      <c r="U8" s="10">
        <f t="shared" si="2"/>
        <v>50000</v>
      </c>
      <c r="V8" s="10">
        <f t="shared" si="2"/>
        <v>50000</v>
      </c>
      <c r="W8" s="10">
        <f t="shared" si="2"/>
        <v>55000</v>
      </c>
      <c r="X8" s="10">
        <f t="shared" si="2"/>
        <v>55000</v>
      </c>
      <c r="Y8" s="10">
        <f t="shared" si="2"/>
        <v>55000</v>
      </c>
      <c r="Z8" s="10">
        <f t="shared" si="2"/>
        <v>55000</v>
      </c>
      <c r="AA8" s="10">
        <f t="shared" si="2"/>
        <v>55000</v>
      </c>
      <c r="AB8" s="10">
        <f t="shared" si="2"/>
        <v>55000</v>
      </c>
      <c r="AC8" s="10">
        <f t="shared" ref="AC8" si="3">SUM(Q8:AB8)</f>
        <v>615000</v>
      </c>
      <c r="AE8" s="10">
        <f>SUM(AE4:AE7)</f>
        <v>70000</v>
      </c>
      <c r="AF8" s="10">
        <f t="shared" ref="AF8:AP8" si="4">SUM(AF4:AF7)</f>
        <v>70000</v>
      </c>
      <c r="AG8" s="10">
        <f t="shared" si="4"/>
        <v>75000</v>
      </c>
      <c r="AH8" s="10">
        <f t="shared" si="4"/>
        <v>75000</v>
      </c>
      <c r="AI8" s="10">
        <f t="shared" si="4"/>
        <v>80000</v>
      </c>
      <c r="AJ8" s="10">
        <f t="shared" si="4"/>
        <v>80000</v>
      </c>
      <c r="AK8" s="10">
        <f t="shared" si="4"/>
        <v>90000</v>
      </c>
      <c r="AL8" s="10">
        <f t="shared" si="4"/>
        <v>90000</v>
      </c>
      <c r="AM8" s="10">
        <f t="shared" si="4"/>
        <v>90000</v>
      </c>
      <c r="AN8" s="10">
        <f t="shared" si="4"/>
        <v>90000</v>
      </c>
      <c r="AO8" s="10">
        <f t="shared" si="4"/>
        <v>100000</v>
      </c>
      <c r="AP8" s="10">
        <f t="shared" si="4"/>
        <v>110000</v>
      </c>
      <c r="AQ8" s="10">
        <f t="shared" ref="AQ8" si="5">SUM(AE8:AP8)</f>
        <v>1020000</v>
      </c>
      <c r="AS8" s="10">
        <f>SUM(AS4:AS7)</f>
        <v>100000</v>
      </c>
      <c r="AT8" s="10">
        <f t="shared" ref="AT8:BD8" si="6">SUM(AT4:AT7)</f>
        <v>100000</v>
      </c>
      <c r="AU8" s="10">
        <f t="shared" si="6"/>
        <v>100000</v>
      </c>
      <c r="AV8" s="10">
        <f t="shared" si="6"/>
        <v>110000</v>
      </c>
      <c r="AW8" s="10">
        <f t="shared" si="6"/>
        <v>110000</v>
      </c>
      <c r="AX8" s="10">
        <f t="shared" si="6"/>
        <v>110000</v>
      </c>
      <c r="AY8" s="10">
        <f t="shared" si="6"/>
        <v>120000</v>
      </c>
      <c r="AZ8" s="10">
        <f t="shared" si="6"/>
        <v>120000</v>
      </c>
      <c r="BA8" s="10">
        <f t="shared" si="6"/>
        <v>120000</v>
      </c>
      <c r="BB8" s="10">
        <f t="shared" si="6"/>
        <v>130000</v>
      </c>
      <c r="BC8" s="10">
        <f t="shared" si="6"/>
        <v>130000</v>
      </c>
      <c r="BD8" s="10">
        <f t="shared" si="6"/>
        <v>130000</v>
      </c>
      <c r="BE8" s="10">
        <f t="shared" ref="BE8" si="7">SUM(AS8:BD8)</f>
        <v>1380000</v>
      </c>
      <c r="BG8" s="10">
        <f>SUM(BG4:BG7)</f>
        <v>120000</v>
      </c>
      <c r="BH8" s="10">
        <f t="shared" ref="BH8:BR8" si="8">SUM(BH4:BH7)</f>
        <v>120000</v>
      </c>
      <c r="BI8" s="10">
        <f t="shared" si="8"/>
        <v>120000</v>
      </c>
      <c r="BJ8" s="10">
        <f t="shared" si="8"/>
        <v>130000</v>
      </c>
      <c r="BK8" s="10">
        <f t="shared" si="8"/>
        <v>130000</v>
      </c>
      <c r="BL8" s="10">
        <f t="shared" si="8"/>
        <v>130000</v>
      </c>
      <c r="BM8" s="10">
        <f t="shared" si="8"/>
        <v>140000</v>
      </c>
      <c r="BN8" s="10">
        <f t="shared" si="8"/>
        <v>140000</v>
      </c>
      <c r="BO8" s="10">
        <f t="shared" si="8"/>
        <v>140000</v>
      </c>
      <c r="BP8" s="10">
        <f t="shared" si="8"/>
        <v>140000</v>
      </c>
      <c r="BQ8" s="10">
        <f t="shared" si="8"/>
        <v>140000</v>
      </c>
      <c r="BR8" s="10">
        <f t="shared" si="8"/>
        <v>140000</v>
      </c>
      <c r="BS8" s="10">
        <f t="shared" ref="BS8" si="9">SUM(BG8:BR8)</f>
        <v>1590000</v>
      </c>
    </row>
    <row r="9" spans="1:71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6"/>
    </row>
    <row r="10" spans="1:71" x14ac:dyDescent="0.2">
      <c r="A10" s="9" t="s">
        <v>127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">
      <c r="A11" s="12" t="s">
        <v>65</v>
      </c>
      <c r="B11" s="4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0">
        <f t="shared" ref="O11:O12" si="10">SUM(C11:N11)</f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0">
        <f t="shared" ref="AC11:AC12" si="11">SUM(Q11:AB11)</f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10">
        <f t="shared" ref="AQ11:AQ12" si="12">SUM(AE11:AP11)</f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10">
        <f t="shared" ref="BE11:BE12" si="13">SUM(AS11:BD11)</f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10">
        <f t="shared" ref="BS11:BS12" si="14">SUM(BG11:BR11)</f>
        <v>0</v>
      </c>
    </row>
    <row r="12" spans="1:71" x14ac:dyDescent="0.2">
      <c r="A12" s="12" t="s">
        <v>66</v>
      </c>
      <c r="B12" s="4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0">
        <f t="shared" si="10"/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0">
        <f t="shared" si="11"/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10">
        <f t="shared" si="12"/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10">
        <f t="shared" si="13"/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10">
        <f t="shared" si="14"/>
        <v>0</v>
      </c>
    </row>
    <row r="13" spans="1:71" x14ac:dyDescent="0.2">
      <c r="A13" s="12" t="s">
        <v>75</v>
      </c>
      <c r="B13" s="4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0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0"/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10"/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10"/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10"/>
    </row>
    <row r="14" spans="1:71" x14ac:dyDescent="0.2">
      <c r="A14" s="12" t="s">
        <v>67</v>
      </c>
      <c r="B14" s="4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>L6*0.75</f>
        <v>30000</v>
      </c>
      <c r="M14" s="2">
        <f t="shared" ref="M14:N14" si="15">M6*0.75</f>
        <v>33750</v>
      </c>
      <c r="N14" s="2">
        <f t="shared" si="15"/>
        <v>37500</v>
      </c>
      <c r="O14" s="10">
        <f t="shared" ref="O14:O15" si="16">SUM(C14:N14)</f>
        <v>101250</v>
      </c>
      <c r="Q14" s="2">
        <f>Q6*0.75</f>
        <v>30000</v>
      </c>
      <c r="R14" s="2">
        <f t="shared" ref="R14:AB14" si="17">R6*0.75</f>
        <v>33750</v>
      </c>
      <c r="S14" s="2">
        <f t="shared" si="17"/>
        <v>37500</v>
      </c>
      <c r="T14" s="2">
        <f t="shared" si="17"/>
        <v>37500</v>
      </c>
      <c r="U14" s="2">
        <f t="shared" si="17"/>
        <v>37500</v>
      </c>
      <c r="V14" s="2">
        <f t="shared" si="17"/>
        <v>37500</v>
      </c>
      <c r="W14" s="2">
        <f t="shared" si="17"/>
        <v>41250</v>
      </c>
      <c r="X14" s="2">
        <f t="shared" si="17"/>
        <v>41250</v>
      </c>
      <c r="Y14" s="2">
        <f t="shared" si="17"/>
        <v>41250</v>
      </c>
      <c r="Z14" s="2">
        <f t="shared" si="17"/>
        <v>41250</v>
      </c>
      <c r="AA14" s="2">
        <f t="shared" si="17"/>
        <v>41250</v>
      </c>
      <c r="AB14" s="2">
        <f t="shared" si="17"/>
        <v>41250</v>
      </c>
      <c r="AC14" s="10">
        <f t="shared" ref="AC14:AC15" si="18">SUM(Q14:AB14)</f>
        <v>461250</v>
      </c>
      <c r="AE14" s="2">
        <f>AE6*0.75</f>
        <v>52500</v>
      </c>
      <c r="AF14" s="2">
        <f t="shared" ref="AF14:AP14" si="19">AF6*0.75</f>
        <v>52500</v>
      </c>
      <c r="AG14" s="2">
        <f t="shared" si="19"/>
        <v>56250</v>
      </c>
      <c r="AH14" s="2">
        <f t="shared" si="19"/>
        <v>56250</v>
      </c>
      <c r="AI14" s="2">
        <f t="shared" si="19"/>
        <v>60000</v>
      </c>
      <c r="AJ14" s="2">
        <f t="shared" si="19"/>
        <v>60000</v>
      </c>
      <c r="AK14" s="2">
        <f t="shared" si="19"/>
        <v>67500</v>
      </c>
      <c r="AL14" s="2">
        <f t="shared" si="19"/>
        <v>67500</v>
      </c>
      <c r="AM14" s="2">
        <f t="shared" si="19"/>
        <v>67500</v>
      </c>
      <c r="AN14" s="2">
        <f t="shared" si="19"/>
        <v>67500</v>
      </c>
      <c r="AO14" s="2">
        <f t="shared" si="19"/>
        <v>75000</v>
      </c>
      <c r="AP14" s="2">
        <f t="shared" si="19"/>
        <v>82500</v>
      </c>
      <c r="AQ14" s="10">
        <f t="shared" ref="AQ14:AQ15" si="20">SUM(AE14:AP14)</f>
        <v>765000</v>
      </c>
      <c r="AS14" s="2">
        <f>AS6*0.75</f>
        <v>75000</v>
      </c>
      <c r="AT14" s="2">
        <f t="shared" ref="AT14:BD14" si="21">AT6*0.75</f>
        <v>75000</v>
      </c>
      <c r="AU14" s="2">
        <f t="shared" si="21"/>
        <v>75000</v>
      </c>
      <c r="AV14" s="2">
        <f t="shared" si="21"/>
        <v>82500</v>
      </c>
      <c r="AW14" s="2">
        <f t="shared" si="21"/>
        <v>82500</v>
      </c>
      <c r="AX14" s="2">
        <f t="shared" si="21"/>
        <v>82500</v>
      </c>
      <c r="AY14" s="2">
        <f t="shared" si="21"/>
        <v>90000</v>
      </c>
      <c r="AZ14" s="2">
        <f t="shared" si="21"/>
        <v>90000</v>
      </c>
      <c r="BA14" s="2">
        <f t="shared" si="21"/>
        <v>90000</v>
      </c>
      <c r="BB14" s="2">
        <f t="shared" si="21"/>
        <v>97500</v>
      </c>
      <c r="BC14" s="2">
        <f t="shared" si="21"/>
        <v>97500</v>
      </c>
      <c r="BD14" s="2">
        <f t="shared" si="21"/>
        <v>97500</v>
      </c>
      <c r="BE14" s="10">
        <f t="shared" ref="BE14:BE15" si="22">SUM(AS14:BD14)</f>
        <v>1035000</v>
      </c>
      <c r="BG14" s="2">
        <f>BG6*0.75</f>
        <v>90000</v>
      </c>
      <c r="BH14" s="2">
        <f t="shared" ref="BH14:BR14" si="23">BH6*0.75</f>
        <v>90000</v>
      </c>
      <c r="BI14" s="2">
        <f t="shared" si="23"/>
        <v>90000</v>
      </c>
      <c r="BJ14" s="2">
        <f t="shared" si="23"/>
        <v>97500</v>
      </c>
      <c r="BK14" s="2">
        <f t="shared" si="23"/>
        <v>97500</v>
      </c>
      <c r="BL14" s="2">
        <f t="shared" si="23"/>
        <v>97500</v>
      </c>
      <c r="BM14" s="2">
        <f t="shared" si="23"/>
        <v>105000</v>
      </c>
      <c r="BN14" s="2">
        <f t="shared" si="23"/>
        <v>105000</v>
      </c>
      <c r="BO14" s="2">
        <f t="shared" si="23"/>
        <v>105000</v>
      </c>
      <c r="BP14" s="2">
        <f t="shared" si="23"/>
        <v>105000</v>
      </c>
      <c r="BQ14" s="2">
        <f t="shared" si="23"/>
        <v>105000</v>
      </c>
      <c r="BR14" s="2">
        <f t="shared" si="23"/>
        <v>105000</v>
      </c>
      <c r="BS14" s="10">
        <f t="shared" ref="BS14:BS15" si="24">SUM(BG14:BR14)</f>
        <v>1192500</v>
      </c>
    </row>
    <row r="15" spans="1:71" x14ac:dyDescent="0.2">
      <c r="A15" s="9" t="s">
        <v>22</v>
      </c>
      <c r="C15" s="10">
        <f>SUM(C11:C14)</f>
        <v>0</v>
      </c>
      <c r="D15" s="10">
        <f t="shared" ref="D15:N15" si="25">SUM(D11:D14)</f>
        <v>0</v>
      </c>
      <c r="E15" s="10">
        <f t="shared" si="25"/>
        <v>0</v>
      </c>
      <c r="F15" s="10">
        <f t="shared" si="25"/>
        <v>0</v>
      </c>
      <c r="G15" s="10">
        <f t="shared" si="25"/>
        <v>0</v>
      </c>
      <c r="H15" s="10">
        <f t="shared" si="25"/>
        <v>0</v>
      </c>
      <c r="I15" s="10">
        <f t="shared" si="25"/>
        <v>0</v>
      </c>
      <c r="J15" s="10">
        <f t="shared" si="25"/>
        <v>0</v>
      </c>
      <c r="K15" s="10">
        <f t="shared" si="25"/>
        <v>0</v>
      </c>
      <c r="L15" s="10">
        <f t="shared" si="25"/>
        <v>30000</v>
      </c>
      <c r="M15" s="10">
        <f t="shared" si="25"/>
        <v>33750</v>
      </c>
      <c r="N15" s="10">
        <f t="shared" si="25"/>
        <v>37500</v>
      </c>
      <c r="O15" s="10">
        <f t="shared" si="16"/>
        <v>101250</v>
      </c>
      <c r="Q15" s="10">
        <f>SUM(Q11:Q14)</f>
        <v>30000</v>
      </c>
      <c r="R15" s="10">
        <f t="shared" ref="R15:AB15" si="26">SUM(R11:R14)</f>
        <v>33750</v>
      </c>
      <c r="S15" s="10">
        <f t="shared" si="26"/>
        <v>37500</v>
      </c>
      <c r="T15" s="10">
        <f t="shared" si="26"/>
        <v>37500</v>
      </c>
      <c r="U15" s="10">
        <f t="shared" si="26"/>
        <v>37500</v>
      </c>
      <c r="V15" s="10">
        <f t="shared" si="26"/>
        <v>37500</v>
      </c>
      <c r="W15" s="10">
        <f t="shared" si="26"/>
        <v>41250</v>
      </c>
      <c r="X15" s="10">
        <f t="shared" si="26"/>
        <v>41250</v>
      </c>
      <c r="Y15" s="10">
        <f t="shared" si="26"/>
        <v>41250</v>
      </c>
      <c r="Z15" s="10">
        <f t="shared" si="26"/>
        <v>41250</v>
      </c>
      <c r="AA15" s="10">
        <f t="shared" si="26"/>
        <v>41250</v>
      </c>
      <c r="AB15" s="10">
        <f t="shared" si="26"/>
        <v>41250</v>
      </c>
      <c r="AC15" s="10">
        <f t="shared" si="18"/>
        <v>461250</v>
      </c>
      <c r="AE15" s="10">
        <f>SUM(AE11:AE14)</f>
        <v>52500</v>
      </c>
      <c r="AF15" s="10">
        <f t="shared" ref="AF15:AP15" si="27">SUM(AF11:AF14)</f>
        <v>52500</v>
      </c>
      <c r="AG15" s="10">
        <f t="shared" si="27"/>
        <v>56250</v>
      </c>
      <c r="AH15" s="10">
        <f t="shared" si="27"/>
        <v>56250</v>
      </c>
      <c r="AI15" s="10">
        <f t="shared" si="27"/>
        <v>60000</v>
      </c>
      <c r="AJ15" s="10">
        <f t="shared" si="27"/>
        <v>60000</v>
      </c>
      <c r="AK15" s="10">
        <f t="shared" si="27"/>
        <v>67500</v>
      </c>
      <c r="AL15" s="10">
        <f t="shared" si="27"/>
        <v>67500</v>
      </c>
      <c r="AM15" s="10">
        <f t="shared" si="27"/>
        <v>67500</v>
      </c>
      <c r="AN15" s="10">
        <f t="shared" si="27"/>
        <v>67500</v>
      </c>
      <c r="AO15" s="10">
        <f t="shared" si="27"/>
        <v>75000</v>
      </c>
      <c r="AP15" s="10">
        <f t="shared" si="27"/>
        <v>82500</v>
      </c>
      <c r="AQ15" s="10">
        <f t="shared" si="20"/>
        <v>765000</v>
      </c>
      <c r="AS15" s="10">
        <f>SUM(AS11:AS14)</f>
        <v>75000</v>
      </c>
      <c r="AT15" s="10">
        <f t="shared" ref="AT15:BD15" si="28">SUM(AT11:AT14)</f>
        <v>75000</v>
      </c>
      <c r="AU15" s="10">
        <f t="shared" si="28"/>
        <v>75000</v>
      </c>
      <c r="AV15" s="10">
        <f t="shared" si="28"/>
        <v>82500</v>
      </c>
      <c r="AW15" s="10">
        <f t="shared" si="28"/>
        <v>82500</v>
      </c>
      <c r="AX15" s="10">
        <f t="shared" si="28"/>
        <v>82500</v>
      </c>
      <c r="AY15" s="10">
        <f t="shared" si="28"/>
        <v>90000</v>
      </c>
      <c r="AZ15" s="10">
        <f t="shared" si="28"/>
        <v>90000</v>
      </c>
      <c r="BA15" s="10">
        <f t="shared" si="28"/>
        <v>90000</v>
      </c>
      <c r="BB15" s="10">
        <f t="shared" si="28"/>
        <v>97500</v>
      </c>
      <c r="BC15" s="10">
        <f t="shared" si="28"/>
        <v>97500</v>
      </c>
      <c r="BD15" s="10">
        <f t="shared" si="28"/>
        <v>97500</v>
      </c>
      <c r="BE15" s="10">
        <f t="shared" si="22"/>
        <v>1035000</v>
      </c>
      <c r="BG15" s="10">
        <f>SUM(BG11:BG14)</f>
        <v>90000</v>
      </c>
      <c r="BH15" s="10">
        <f t="shared" ref="BH15:BR15" si="29">SUM(BH11:BH14)</f>
        <v>90000</v>
      </c>
      <c r="BI15" s="10">
        <f t="shared" si="29"/>
        <v>90000</v>
      </c>
      <c r="BJ15" s="10">
        <f t="shared" si="29"/>
        <v>97500</v>
      </c>
      <c r="BK15" s="10">
        <f t="shared" si="29"/>
        <v>97500</v>
      </c>
      <c r="BL15" s="10">
        <f t="shared" si="29"/>
        <v>97500</v>
      </c>
      <c r="BM15" s="10">
        <f t="shared" si="29"/>
        <v>105000</v>
      </c>
      <c r="BN15" s="10">
        <f t="shared" si="29"/>
        <v>105000</v>
      </c>
      <c r="BO15" s="10">
        <f t="shared" si="29"/>
        <v>105000</v>
      </c>
      <c r="BP15" s="10">
        <f t="shared" si="29"/>
        <v>105000</v>
      </c>
      <c r="BQ15" s="10">
        <f t="shared" si="29"/>
        <v>105000</v>
      </c>
      <c r="BR15" s="10">
        <f t="shared" si="29"/>
        <v>105000</v>
      </c>
      <c r="BS15" s="10">
        <f t="shared" si="24"/>
        <v>1192500</v>
      </c>
    </row>
    <row r="16" spans="1:71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6"/>
    </row>
    <row r="17" spans="1:71" x14ac:dyDescent="0.2">
      <c r="A17" s="9" t="s">
        <v>31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1:71" x14ac:dyDescent="0.2">
      <c r="A18" s="12" t="s">
        <v>68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0">
        <f t="shared" ref="O18:O21" si="30">SUM(C18:N18)</f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10">
        <f t="shared" ref="AC18:AC21" si="31">SUM(Q18:AB18)</f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10">
        <f t="shared" ref="AQ18:AQ21" si="32">SUM(AE18:AP18)</f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10">
        <f t="shared" ref="BE18:BE21" si="33">SUM(AS18:BD18)</f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10">
        <f t="shared" ref="BS18:BS21" si="34">SUM(BG18:BR18)</f>
        <v>0</v>
      </c>
    </row>
    <row r="19" spans="1:71" x14ac:dyDescent="0.2">
      <c r="A19" s="12" t="s">
        <v>69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0">
        <f t="shared" si="30"/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10">
        <f t="shared" si="31"/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10">
        <f t="shared" si="32"/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10">
        <f t="shared" si="33"/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10">
        <f t="shared" si="34"/>
        <v>0</v>
      </c>
    </row>
    <row r="20" spans="1:71" x14ac:dyDescent="0.2">
      <c r="A20" s="12" t="s">
        <v>70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>L6-L14</f>
        <v>10000</v>
      </c>
      <c r="M20" s="2">
        <f t="shared" ref="M20:N20" si="35">M6-M14</f>
        <v>11250</v>
      </c>
      <c r="N20" s="2">
        <f t="shared" si="35"/>
        <v>12500</v>
      </c>
      <c r="O20" s="10">
        <f t="shared" si="30"/>
        <v>33750</v>
      </c>
      <c r="Q20" s="2">
        <f>Q6-Q14</f>
        <v>10000</v>
      </c>
      <c r="R20" s="2">
        <f t="shared" ref="R20:AB20" si="36">R6-R14</f>
        <v>11250</v>
      </c>
      <c r="S20" s="2">
        <f t="shared" si="36"/>
        <v>12500</v>
      </c>
      <c r="T20" s="2">
        <f t="shared" si="36"/>
        <v>12500</v>
      </c>
      <c r="U20" s="2">
        <f t="shared" si="36"/>
        <v>12500</v>
      </c>
      <c r="V20" s="2">
        <f t="shared" si="36"/>
        <v>12500</v>
      </c>
      <c r="W20" s="2">
        <f t="shared" si="36"/>
        <v>13750</v>
      </c>
      <c r="X20" s="2">
        <f t="shared" si="36"/>
        <v>13750</v>
      </c>
      <c r="Y20" s="2">
        <f t="shared" si="36"/>
        <v>13750</v>
      </c>
      <c r="Z20" s="2">
        <f t="shared" si="36"/>
        <v>13750</v>
      </c>
      <c r="AA20" s="2">
        <f t="shared" si="36"/>
        <v>13750</v>
      </c>
      <c r="AB20" s="2">
        <f t="shared" si="36"/>
        <v>13750</v>
      </c>
      <c r="AC20" s="10">
        <f t="shared" si="31"/>
        <v>153750</v>
      </c>
      <c r="AE20" s="2">
        <f>AE6-AE14</f>
        <v>17500</v>
      </c>
      <c r="AF20" s="2">
        <f t="shared" ref="AF20:AP20" si="37">AF6-AF14</f>
        <v>17500</v>
      </c>
      <c r="AG20" s="2">
        <f t="shared" si="37"/>
        <v>18750</v>
      </c>
      <c r="AH20" s="2">
        <f t="shared" si="37"/>
        <v>18750</v>
      </c>
      <c r="AI20" s="2">
        <f t="shared" si="37"/>
        <v>20000</v>
      </c>
      <c r="AJ20" s="2">
        <f t="shared" si="37"/>
        <v>20000</v>
      </c>
      <c r="AK20" s="2">
        <f t="shared" si="37"/>
        <v>22500</v>
      </c>
      <c r="AL20" s="2">
        <f t="shared" si="37"/>
        <v>22500</v>
      </c>
      <c r="AM20" s="2">
        <f t="shared" si="37"/>
        <v>22500</v>
      </c>
      <c r="AN20" s="2">
        <f t="shared" si="37"/>
        <v>22500</v>
      </c>
      <c r="AO20" s="2">
        <f t="shared" si="37"/>
        <v>25000</v>
      </c>
      <c r="AP20" s="2">
        <f t="shared" si="37"/>
        <v>27500</v>
      </c>
      <c r="AQ20" s="10">
        <f t="shared" si="32"/>
        <v>255000</v>
      </c>
      <c r="AS20" s="2">
        <f>AS6-AS14</f>
        <v>25000</v>
      </c>
      <c r="AT20" s="2">
        <f t="shared" ref="AT20:BD20" si="38">AT6-AT14</f>
        <v>25000</v>
      </c>
      <c r="AU20" s="2">
        <f t="shared" si="38"/>
        <v>25000</v>
      </c>
      <c r="AV20" s="2">
        <f t="shared" si="38"/>
        <v>27500</v>
      </c>
      <c r="AW20" s="2">
        <f t="shared" si="38"/>
        <v>27500</v>
      </c>
      <c r="AX20" s="2">
        <f t="shared" si="38"/>
        <v>27500</v>
      </c>
      <c r="AY20" s="2">
        <f t="shared" si="38"/>
        <v>30000</v>
      </c>
      <c r="AZ20" s="2">
        <f t="shared" si="38"/>
        <v>30000</v>
      </c>
      <c r="BA20" s="2">
        <f t="shared" si="38"/>
        <v>30000</v>
      </c>
      <c r="BB20" s="2">
        <f t="shared" si="38"/>
        <v>32500</v>
      </c>
      <c r="BC20" s="2">
        <f t="shared" si="38"/>
        <v>32500</v>
      </c>
      <c r="BD20" s="2">
        <f t="shared" si="38"/>
        <v>32500</v>
      </c>
      <c r="BE20" s="10">
        <f t="shared" si="33"/>
        <v>345000</v>
      </c>
      <c r="BG20" s="2">
        <f>BG6-BG14</f>
        <v>30000</v>
      </c>
      <c r="BH20" s="2">
        <f t="shared" ref="BH20:BR20" si="39">BH6-BH14</f>
        <v>30000</v>
      </c>
      <c r="BI20" s="2">
        <f t="shared" si="39"/>
        <v>30000</v>
      </c>
      <c r="BJ20" s="2">
        <f t="shared" si="39"/>
        <v>32500</v>
      </c>
      <c r="BK20" s="2">
        <f t="shared" si="39"/>
        <v>32500</v>
      </c>
      <c r="BL20" s="2">
        <f t="shared" si="39"/>
        <v>32500</v>
      </c>
      <c r="BM20" s="2">
        <f t="shared" si="39"/>
        <v>35000</v>
      </c>
      <c r="BN20" s="2">
        <f t="shared" si="39"/>
        <v>35000</v>
      </c>
      <c r="BO20" s="2">
        <f t="shared" si="39"/>
        <v>35000</v>
      </c>
      <c r="BP20" s="2">
        <f t="shared" si="39"/>
        <v>35000</v>
      </c>
      <c r="BQ20" s="2">
        <f t="shared" si="39"/>
        <v>35000</v>
      </c>
      <c r="BR20" s="2">
        <f t="shared" si="39"/>
        <v>35000</v>
      </c>
      <c r="BS20" s="10">
        <f t="shared" si="34"/>
        <v>397500</v>
      </c>
    </row>
    <row r="21" spans="1:71" x14ac:dyDescent="0.2">
      <c r="A21" s="9" t="s">
        <v>36</v>
      </c>
      <c r="C21" s="10">
        <f t="shared" ref="C21:N21" si="40">SUM(C18:C20)</f>
        <v>0</v>
      </c>
      <c r="D21" s="10">
        <f t="shared" si="40"/>
        <v>0</v>
      </c>
      <c r="E21" s="10">
        <f t="shared" si="40"/>
        <v>0</v>
      </c>
      <c r="F21" s="10">
        <f t="shared" si="40"/>
        <v>0</v>
      </c>
      <c r="G21" s="10">
        <f t="shared" si="40"/>
        <v>0</v>
      </c>
      <c r="H21" s="10">
        <f t="shared" si="40"/>
        <v>0</v>
      </c>
      <c r="I21" s="10">
        <f t="shared" si="40"/>
        <v>0</v>
      </c>
      <c r="J21" s="10">
        <f t="shared" si="40"/>
        <v>0</v>
      </c>
      <c r="K21" s="10">
        <f t="shared" si="40"/>
        <v>0</v>
      </c>
      <c r="L21" s="10">
        <f t="shared" si="40"/>
        <v>10000</v>
      </c>
      <c r="M21" s="10">
        <f t="shared" si="40"/>
        <v>11250</v>
      </c>
      <c r="N21" s="10">
        <f t="shared" si="40"/>
        <v>12500</v>
      </c>
      <c r="O21" s="10">
        <f t="shared" si="30"/>
        <v>33750</v>
      </c>
      <c r="Q21" s="10">
        <f t="shared" ref="Q21:AB21" si="41">SUM(Q18:Q20)</f>
        <v>10000</v>
      </c>
      <c r="R21" s="10">
        <f t="shared" si="41"/>
        <v>11250</v>
      </c>
      <c r="S21" s="10">
        <f t="shared" si="41"/>
        <v>12500</v>
      </c>
      <c r="T21" s="10">
        <f t="shared" si="41"/>
        <v>12500</v>
      </c>
      <c r="U21" s="10">
        <f t="shared" si="41"/>
        <v>12500</v>
      </c>
      <c r="V21" s="10">
        <f t="shared" si="41"/>
        <v>12500</v>
      </c>
      <c r="W21" s="10">
        <f t="shared" si="41"/>
        <v>13750</v>
      </c>
      <c r="X21" s="10">
        <f t="shared" si="41"/>
        <v>13750</v>
      </c>
      <c r="Y21" s="10">
        <f t="shared" si="41"/>
        <v>13750</v>
      </c>
      <c r="Z21" s="10">
        <f t="shared" si="41"/>
        <v>13750</v>
      </c>
      <c r="AA21" s="10">
        <f t="shared" si="41"/>
        <v>13750</v>
      </c>
      <c r="AB21" s="10">
        <f t="shared" si="41"/>
        <v>13750</v>
      </c>
      <c r="AC21" s="10">
        <f t="shared" si="31"/>
        <v>153750</v>
      </c>
      <c r="AE21" s="10">
        <f t="shared" ref="AE21:AP21" si="42">SUM(AE18:AE20)</f>
        <v>17500</v>
      </c>
      <c r="AF21" s="10">
        <f t="shared" si="42"/>
        <v>17500</v>
      </c>
      <c r="AG21" s="10">
        <f t="shared" si="42"/>
        <v>18750</v>
      </c>
      <c r="AH21" s="10">
        <f t="shared" si="42"/>
        <v>18750</v>
      </c>
      <c r="AI21" s="10">
        <f t="shared" si="42"/>
        <v>20000</v>
      </c>
      <c r="AJ21" s="10">
        <f t="shared" si="42"/>
        <v>20000</v>
      </c>
      <c r="AK21" s="10">
        <f t="shared" si="42"/>
        <v>22500</v>
      </c>
      <c r="AL21" s="10">
        <f t="shared" si="42"/>
        <v>22500</v>
      </c>
      <c r="AM21" s="10">
        <f t="shared" si="42"/>
        <v>22500</v>
      </c>
      <c r="AN21" s="10">
        <f t="shared" si="42"/>
        <v>22500</v>
      </c>
      <c r="AO21" s="10">
        <f t="shared" si="42"/>
        <v>25000</v>
      </c>
      <c r="AP21" s="10">
        <f t="shared" si="42"/>
        <v>27500</v>
      </c>
      <c r="AQ21" s="10">
        <f t="shared" si="32"/>
        <v>255000</v>
      </c>
      <c r="AS21" s="10">
        <f t="shared" ref="AS21:BD21" si="43">SUM(AS18:AS20)</f>
        <v>25000</v>
      </c>
      <c r="AT21" s="10">
        <f t="shared" si="43"/>
        <v>25000</v>
      </c>
      <c r="AU21" s="10">
        <f t="shared" si="43"/>
        <v>25000</v>
      </c>
      <c r="AV21" s="10">
        <f t="shared" si="43"/>
        <v>27500</v>
      </c>
      <c r="AW21" s="10">
        <f t="shared" si="43"/>
        <v>27500</v>
      </c>
      <c r="AX21" s="10">
        <f t="shared" si="43"/>
        <v>27500</v>
      </c>
      <c r="AY21" s="10">
        <f t="shared" si="43"/>
        <v>30000</v>
      </c>
      <c r="AZ21" s="10">
        <f t="shared" si="43"/>
        <v>30000</v>
      </c>
      <c r="BA21" s="10">
        <f t="shared" si="43"/>
        <v>30000</v>
      </c>
      <c r="BB21" s="10">
        <f t="shared" si="43"/>
        <v>32500</v>
      </c>
      <c r="BC21" s="10">
        <f t="shared" si="43"/>
        <v>32500</v>
      </c>
      <c r="BD21" s="10">
        <f t="shared" si="43"/>
        <v>32500</v>
      </c>
      <c r="BE21" s="10">
        <f t="shared" si="33"/>
        <v>345000</v>
      </c>
      <c r="BG21" s="10">
        <f t="shared" ref="BG21:BR21" si="44">SUM(BG18:BG20)</f>
        <v>30000</v>
      </c>
      <c r="BH21" s="10">
        <f t="shared" si="44"/>
        <v>30000</v>
      </c>
      <c r="BI21" s="10">
        <f t="shared" si="44"/>
        <v>30000</v>
      </c>
      <c r="BJ21" s="10">
        <f t="shared" si="44"/>
        <v>32500</v>
      </c>
      <c r="BK21" s="10">
        <f t="shared" si="44"/>
        <v>32500</v>
      </c>
      <c r="BL21" s="10">
        <f t="shared" si="44"/>
        <v>32500</v>
      </c>
      <c r="BM21" s="10">
        <f t="shared" si="44"/>
        <v>35000</v>
      </c>
      <c r="BN21" s="10">
        <f t="shared" si="44"/>
        <v>35000</v>
      </c>
      <c r="BO21" s="10">
        <f t="shared" si="44"/>
        <v>35000</v>
      </c>
      <c r="BP21" s="10">
        <f t="shared" si="44"/>
        <v>35000</v>
      </c>
      <c r="BQ21" s="10">
        <f t="shared" si="44"/>
        <v>35000</v>
      </c>
      <c r="BR21" s="10">
        <f t="shared" si="44"/>
        <v>35000</v>
      </c>
      <c r="BS21" s="10">
        <f t="shared" si="34"/>
        <v>397500</v>
      </c>
    </row>
    <row r="22" spans="1:71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6"/>
    </row>
    <row r="23" spans="1:71" x14ac:dyDescent="0.2">
      <c r="A23" s="9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</row>
    <row r="24" spans="1:71" x14ac:dyDescent="0.2">
      <c r="A24" s="12" t="s">
        <v>48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0">
        <f t="shared" ref="O24:O26" si="45">SUM(C24:N24)</f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10">
        <f t="shared" ref="AC24:AC26" si="46">SUM(Q24:AB24)</f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10">
        <f t="shared" ref="AQ24:AQ26" si="47">SUM(AE24:AP24)</f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10">
        <f t="shared" ref="BE24:BE26" si="48">SUM(AS24:BD24)</f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10">
        <f t="shared" ref="BS24:BS26" si="49">SUM(BG24:BR24)</f>
        <v>0</v>
      </c>
    </row>
    <row r="25" spans="1:71" x14ac:dyDescent="0.2">
      <c r="A25" s="12" t="s">
        <v>26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0">
        <f t="shared" si="45"/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10">
        <f t="shared" si="46"/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10">
        <f t="shared" si="47"/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10">
        <f t="shared" si="48"/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10">
        <f t="shared" si="49"/>
        <v>0</v>
      </c>
    </row>
    <row r="26" spans="1:71" x14ac:dyDescent="0.2">
      <c r="A26" s="9" t="s">
        <v>45</v>
      </c>
      <c r="C26" s="10">
        <f t="shared" ref="C26:N26" si="50">SUM(C24:C25)</f>
        <v>0</v>
      </c>
      <c r="D26" s="10">
        <f t="shared" si="50"/>
        <v>0</v>
      </c>
      <c r="E26" s="10">
        <f t="shared" si="50"/>
        <v>0</v>
      </c>
      <c r="F26" s="10">
        <f t="shared" si="50"/>
        <v>0</v>
      </c>
      <c r="G26" s="10">
        <f t="shared" si="50"/>
        <v>0</v>
      </c>
      <c r="H26" s="10">
        <f t="shared" si="50"/>
        <v>0</v>
      </c>
      <c r="I26" s="10">
        <f t="shared" si="50"/>
        <v>0</v>
      </c>
      <c r="J26" s="10">
        <f t="shared" si="50"/>
        <v>0</v>
      </c>
      <c r="K26" s="10">
        <f t="shared" si="50"/>
        <v>0</v>
      </c>
      <c r="L26" s="10">
        <f t="shared" si="50"/>
        <v>0</v>
      </c>
      <c r="M26" s="10">
        <f t="shared" si="50"/>
        <v>0</v>
      </c>
      <c r="N26" s="10">
        <f t="shared" si="50"/>
        <v>0</v>
      </c>
      <c r="O26" s="10">
        <f t="shared" si="45"/>
        <v>0</v>
      </c>
      <c r="Q26" s="10">
        <f t="shared" ref="Q26:AB26" si="51">SUM(Q24:Q25)</f>
        <v>0</v>
      </c>
      <c r="R26" s="10">
        <f t="shared" si="51"/>
        <v>0</v>
      </c>
      <c r="S26" s="10">
        <f t="shared" si="51"/>
        <v>0</v>
      </c>
      <c r="T26" s="10">
        <f t="shared" si="51"/>
        <v>0</v>
      </c>
      <c r="U26" s="10">
        <f t="shared" si="51"/>
        <v>0</v>
      </c>
      <c r="V26" s="10">
        <f t="shared" si="51"/>
        <v>0</v>
      </c>
      <c r="W26" s="10">
        <f t="shared" si="51"/>
        <v>0</v>
      </c>
      <c r="X26" s="10">
        <f t="shared" si="51"/>
        <v>0</v>
      </c>
      <c r="Y26" s="10">
        <f t="shared" si="51"/>
        <v>0</v>
      </c>
      <c r="Z26" s="10">
        <f t="shared" si="51"/>
        <v>0</v>
      </c>
      <c r="AA26" s="10">
        <f t="shared" si="51"/>
        <v>0</v>
      </c>
      <c r="AB26" s="10">
        <f t="shared" si="51"/>
        <v>0</v>
      </c>
      <c r="AC26" s="10">
        <f t="shared" si="46"/>
        <v>0</v>
      </c>
      <c r="AE26" s="10">
        <f t="shared" ref="AE26:AP26" si="52">SUM(AE24:AE25)</f>
        <v>0</v>
      </c>
      <c r="AF26" s="10">
        <f t="shared" si="52"/>
        <v>0</v>
      </c>
      <c r="AG26" s="10">
        <f t="shared" si="52"/>
        <v>0</v>
      </c>
      <c r="AH26" s="10">
        <f t="shared" si="52"/>
        <v>0</v>
      </c>
      <c r="AI26" s="10">
        <f t="shared" si="52"/>
        <v>0</v>
      </c>
      <c r="AJ26" s="10">
        <f t="shared" si="52"/>
        <v>0</v>
      </c>
      <c r="AK26" s="10">
        <f t="shared" si="52"/>
        <v>0</v>
      </c>
      <c r="AL26" s="10">
        <f t="shared" si="52"/>
        <v>0</v>
      </c>
      <c r="AM26" s="10">
        <f t="shared" si="52"/>
        <v>0</v>
      </c>
      <c r="AN26" s="10">
        <f t="shared" si="52"/>
        <v>0</v>
      </c>
      <c r="AO26" s="10">
        <f t="shared" si="52"/>
        <v>0</v>
      </c>
      <c r="AP26" s="10">
        <f t="shared" si="52"/>
        <v>0</v>
      </c>
      <c r="AQ26" s="10">
        <f t="shared" si="47"/>
        <v>0</v>
      </c>
      <c r="AS26" s="10">
        <f t="shared" ref="AS26:BD26" si="53">SUM(AS24:AS25)</f>
        <v>0</v>
      </c>
      <c r="AT26" s="10">
        <f t="shared" si="53"/>
        <v>0</v>
      </c>
      <c r="AU26" s="10">
        <f t="shared" si="53"/>
        <v>0</v>
      </c>
      <c r="AV26" s="10">
        <f t="shared" si="53"/>
        <v>0</v>
      </c>
      <c r="AW26" s="10">
        <f t="shared" si="53"/>
        <v>0</v>
      </c>
      <c r="AX26" s="10">
        <f t="shared" si="53"/>
        <v>0</v>
      </c>
      <c r="AY26" s="10">
        <f t="shared" si="53"/>
        <v>0</v>
      </c>
      <c r="AZ26" s="10">
        <f t="shared" si="53"/>
        <v>0</v>
      </c>
      <c r="BA26" s="10">
        <f t="shared" si="53"/>
        <v>0</v>
      </c>
      <c r="BB26" s="10">
        <f t="shared" si="53"/>
        <v>0</v>
      </c>
      <c r="BC26" s="10">
        <f t="shared" si="53"/>
        <v>0</v>
      </c>
      <c r="BD26" s="10">
        <f t="shared" si="53"/>
        <v>0</v>
      </c>
      <c r="BE26" s="10">
        <f t="shared" si="48"/>
        <v>0</v>
      </c>
      <c r="BG26" s="10">
        <f t="shared" ref="BG26:BR26" si="54">SUM(BG24:BG25)</f>
        <v>0</v>
      </c>
      <c r="BH26" s="10">
        <f t="shared" si="54"/>
        <v>0</v>
      </c>
      <c r="BI26" s="10">
        <f t="shared" si="54"/>
        <v>0</v>
      </c>
      <c r="BJ26" s="10">
        <f t="shared" si="54"/>
        <v>0</v>
      </c>
      <c r="BK26" s="10">
        <f t="shared" si="54"/>
        <v>0</v>
      </c>
      <c r="BL26" s="10">
        <f t="shared" si="54"/>
        <v>0</v>
      </c>
      <c r="BM26" s="10">
        <f t="shared" si="54"/>
        <v>0</v>
      </c>
      <c r="BN26" s="10">
        <f t="shared" si="54"/>
        <v>0</v>
      </c>
      <c r="BO26" s="10">
        <f t="shared" si="54"/>
        <v>0</v>
      </c>
      <c r="BP26" s="10">
        <f t="shared" si="54"/>
        <v>0</v>
      </c>
      <c r="BQ26" s="10">
        <f t="shared" si="54"/>
        <v>0</v>
      </c>
      <c r="BR26" s="10">
        <f t="shared" si="54"/>
        <v>0</v>
      </c>
      <c r="BS26" s="10">
        <f t="shared" si="49"/>
        <v>0</v>
      </c>
    </row>
    <row r="27" spans="1:7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7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7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7"/>
    </row>
    <row r="28" spans="1:71" x14ac:dyDescent="0.2">
      <c r="A28" s="9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</row>
    <row r="29" spans="1:71" x14ac:dyDescent="0.2">
      <c r="A29" s="12" t="s">
        <v>72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38">
        <f t="shared" ref="O29:O33" si="55">SUM(C29:N29)</f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38">
        <f t="shared" ref="AC29:AC33" si="56">SUM(Q29:AB29)</f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38">
        <f t="shared" ref="AQ29:AQ33" si="57">SUM(AE29:AP29)</f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38">
        <f t="shared" ref="BE29:BE33" si="58">SUM(AS29:BD29)</f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38">
        <f t="shared" ref="BS29:BS33" si="59">SUM(BG29:BR29)</f>
        <v>0</v>
      </c>
    </row>
    <row r="30" spans="1:71" x14ac:dyDescent="0.2">
      <c r="A30" s="12" t="s">
        <v>49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38">
        <f t="shared" si="55"/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38">
        <f t="shared" si="56"/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38">
        <f t="shared" si="57"/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38">
        <f t="shared" si="58"/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38">
        <f t="shared" si="59"/>
        <v>0</v>
      </c>
    </row>
    <row r="31" spans="1:71" x14ac:dyDescent="0.2">
      <c r="A31" s="12" t="s">
        <v>73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38">
        <f t="shared" si="55"/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8">
        <f t="shared" si="56"/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38">
        <f t="shared" si="57"/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38">
        <f t="shared" si="58"/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38">
        <f t="shared" si="59"/>
        <v>0</v>
      </c>
    </row>
    <row r="32" spans="1:71" x14ac:dyDescent="0.2">
      <c r="A32" s="12" t="s">
        <v>44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38">
        <f t="shared" si="55"/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8">
        <f t="shared" si="56"/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38">
        <f t="shared" si="57"/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38">
        <f t="shared" si="58"/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38">
        <f t="shared" si="59"/>
        <v>0</v>
      </c>
    </row>
    <row r="33" spans="1:71" x14ac:dyDescent="0.2">
      <c r="A33" s="9" t="s">
        <v>46</v>
      </c>
      <c r="C33" s="10">
        <f t="shared" ref="C33:N33" si="60">SUM(C29:C32)</f>
        <v>0</v>
      </c>
      <c r="D33" s="10">
        <f t="shared" si="60"/>
        <v>0</v>
      </c>
      <c r="E33" s="10">
        <f t="shared" si="60"/>
        <v>0</v>
      </c>
      <c r="F33" s="10">
        <f t="shared" si="60"/>
        <v>0</v>
      </c>
      <c r="G33" s="10">
        <f t="shared" si="60"/>
        <v>0</v>
      </c>
      <c r="H33" s="10">
        <f t="shared" si="60"/>
        <v>0</v>
      </c>
      <c r="I33" s="10">
        <f t="shared" si="60"/>
        <v>0</v>
      </c>
      <c r="J33" s="10">
        <f t="shared" si="60"/>
        <v>0</v>
      </c>
      <c r="K33" s="10">
        <f t="shared" si="60"/>
        <v>0</v>
      </c>
      <c r="L33" s="10">
        <f t="shared" si="60"/>
        <v>0</v>
      </c>
      <c r="M33" s="10">
        <f t="shared" si="60"/>
        <v>0</v>
      </c>
      <c r="N33" s="10">
        <f t="shared" si="60"/>
        <v>0</v>
      </c>
      <c r="O33" s="38">
        <f t="shared" si="55"/>
        <v>0</v>
      </c>
      <c r="Q33" s="10">
        <f t="shared" ref="Q33:AB33" si="61">SUM(Q29:Q32)</f>
        <v>0</v>
      </c>
      <c r="R33" s="10">
        <f t="shared" si="61"/>
        <v>0</v>
      </c>
      <c r="S33" s="10">
        <f t="shared" si="61"/>
        <v>0</v>
      </c>
      <c r="T33" s="10">
        <f t="shared" si="61"/>
        <v>0</v>
      </c>
      <c r="U33" s="10">
        <f t="shared" si="61"/>
        <v>0</v>
      </c>
      <c r="V33" s="10">
        <f t="shared" si="61"/>
        <v>0</v>
      </c>
      <c r="W33" s="10">
        <f t="shared" si="61"/>
        <v>0</v>
      </c>
      <c r="X33" s="10">
        <f t="shared" si="61"/>
        <v>0</v>
      </c>
      <c r="Y33" s="10">
        <f t="shared" si="61"/>
        <v>0</v>
      </c>
      <c r="Z33" s="10">
        <f t="shared" si="61"/>
        <v>0</v>
      </c>
      <c r="AA33" s="10">
        <f t="shared" si="61"/>
        <v>0</v>
      </c>
      <c r="AB33" s="10">
        <f t="shared" si="61"/>
        <v>0</v>
      </c>
      <c r="AC33" s="38">
        <f t="shared" si="56"/>
        <v>0</v>
      </c>
      <c r="AE33" s="10">
        <f t="shared" ref="AE33:AP33" si="62">SUM(AE29:AE32)</f>
        <v>0</v>
      </c>
      <c r="AF33" s="10">
        <f t="shared" si="62"/>
        <v>0</v>
      </c>
      <c r="AG33" s="10">
        <f t="shared" si="62"/>
        <v>0</v>
      </c>
      <c r="AH33" s="10">
        <f t="shared" si="62"/>
        <v>0</v>
      </c>
      <c r="AI33" s="10">
        <f t="shared" si="62"/>
        <v>0</v>
      </c>
      <c r="AJ33" s="10">
        <f t="shared" si="62"/>
        <v>0</v>
      </c>
      <c r="AK33" s="10">
        <f t="shared" si="62"/>
        <v>0</v>
      </c>
      <c r="AL33" s="10">
        <f t="shared" si="62"/>
        <v>0</v>
      </c>
      <c r="AM33" s="10">
        <f t="shared" si="62"/>
        <v>0</v>
      </c>
      <c r="AN33" s="10">
        <f t="shared" si="62"/>
        <v>0</v>
      </c>
      <c r="AO33" s="10">
        <f t="shared" si="62"/>
        <v>0</v>
      </c>
      <c r="AP33" s="10">
        <f t="shared" si="62"/>
        <v>0</v>
      </c>
      <c r="AQ33" s="38">
        <f t="shared" si="57"/>
        <v>0</v>
      </c>
      <c r="AS33" s="10">
        <f t="shared" ref="AS33:BD33" si="63">SUM(AS29:AS32)</f>
        <v>0</v>
      </c>
      <c r="AT33" s="10">
        <f t="shared" si="63"/>
        <v>0</v>
      </c>
      <c r="AU33" s="10">
        <f t="shared" si="63"/>
        <v>0</v>
      </c>
      <c r="AV33" s="10">
        <f t="shared" si="63"/>
        <v>0</v>
      </c>
      <c r="AW33" s="10">
        <f t="shared" si="63"/>
        <v>0</v>
      </c>
      <c r="AX33" s="10">
        <f t="shared" si="63"/>
        <v>0</v>
      </c>
      <c r="AY33" s="10">
        <f t="shared" si="63"/>
        <v>0</v>
      </c>
      <c r="AZ33" s="10">
        <f t="shared" si="63"/>
        <v>0</v>
      </c>
      <c r="BA33" s="10">
        <f t="shared" si="63"/>
        <v>0</v>
      </c>
      <c r="BB33" s="10">
        <f t="shared" si="63"/>
        <v>0</v>
      </c>
      <c r="BC33" s="10">
        <f t="shared" si="63"/>
        <v>0</v>
      </c>
      <c r="BD33" s="10">
        <f t="shared" si="63"/>
        <v>0</v>
      </c>
      <c r="BE33" s="38">
        <f t="shared" si="58"/>
        <v>0</v>
      </c>
      <c r="BG33" s="10">
        <f t="shared" ref="BG33:BR33" si="64">SUM(BG29:BG32)</f>
        <v>0</v>
      </c>
      <c r="BH33" s="10">
        <f t="shared" si="64"/>
        <v>0</v>
      </c>
      <c r="BI33" s="10">
        <f t="shared" si="64"/>
        <v>0</v>
      </c>
      <c r="BJ33" s="10">
        <f t="shared" si="64"/>
        <v>0</v>
      </c>
      <c r="BK33" s="10">
        <f t="shared" si="64"/>
        <v>0</v>
      </c>
      <c r="BL33" s="10">
        <f t="shared" si="64"/>
        <v>0</v>
      </c>
      <c r="BM33" s="10">
        <f t="shared" si="64"/>
        <v>0</v>
      </c>
      <c r="BN33" s="10">
        <f t="shared" si="64"/>
        <v>0</v>
      </c>
      <c r="BO33" s="10">
        <f t="shared" si="64"/>
        <v>0</v>
      </c>
      <c r="BP33" s="10">
        <f t="shared" si="64"/>
        <v>0</v>
      </c>
      <c r="BQ33" s="10">
        <f t="shared" si="64"/>
        <v>0</v>
      </c>
      <c r="BR33" s="10">
        <f t="shared" si="64"/>
        <v>0</v>
      </c>
      <c r="BS33" s="38">
        <f t="shared" si="59"/>
        <v>0</v>
      </c>
    </row>
    <row r="34" spans="1:71" x14ac:dyDescent="0.2">
      <c r="AC34" s="8"/>
      <c r="AQ34" s="8"/>
      <c r="BE34" s="8"/>
      <c r="BS34" s="8"/>
    </row>
    <row r="35" spans="1:71" x14ac:dyDescent="0.2">
      <c r="A35" s="32" t="s">
        <v>47</v>
      </c>
      <c r="C35" s="33">
        <f t="shared" ref="C35:N35" si="65">C21-C26-C33</f>
        <v>0</v>
      </c>
      <c r="D35" s="33">
        <f t="shared" si="65"/>
        <v>0</v>
      </c>
      <c r="E35" s="33">
        <f t="shared" si="65"/>
        <v>0</v>
      </c>
      <c r="F35" s="33">
        <f t="shared" si="65"/>
        <v>0</v>
      </c>
      <c r="G35" s="33">
        <f t="shared" si="65"/>
        <v>0</v>
      </c>
      <c r="H35" s="33">
        <f t="shared" si="65"/>
        <v>0</v>
      </c>
      <c r="I35" s="33">
        <f t="shared" si="65"/>
        <v>0</v>
      </c>
      <c r="J35" s="33">
        <f t="shared" si="65"/>
        <v>0</v>
      </c>
      <c r="K35" s="33">
        <f t="shared" si="65"/>
        <v>0</v>
      </c>
      <c r="L35" s="33">
        <f t="shared" si="65"/>
        <v>10000</v>
      </c>
      <c r="M35" s="33">
        <f t="shared" si="65"/>
        <v>11250</v>
      </c>
      <c r="N35" s="33">
        <f t="shared" si="65"/>
        <v>12500</v>
      </c>
      <c r="O35" s="34">
        <f>SUM(C35:N35)</f>
        <v>33750</v>
      </c>
      <c r="Q35" s="33">
        <f t="shared" ref="Q35:AB35" si="66">Q21-Q26-Q33</f>
        <v>10000</v>
      </c>
      <c r="R35" s="33">
        <f t="shared" si="66"/>
        <v>11250</v>
      </c>
      <c r="S35" s="33">
        <f t="shared" si="66"/>
        <v>12500</v>
      </c>
      <c r="T35" s="33">
        <f t="shared" si="66"/>
        <v>12500</v>
      </c>
      <c r="U35" s="33">
        <f t="shared" si="66"/>
        <v>12500</v>
      </c>
      <c r="V35" s="33">
        <f t="shared" si="66"/>
        <v>12500</v>
      </c>
      <c r="W35" s="33">
        <f t="shared" si="66"/>
        <v>13750</v>
      </c>
      <c r="X35" s="33">
        <f t="shared" si="66"/>
        <v>13750</v>
      </c>
      <c r="Y35" s="33">
        <f t="shared" si="66"/>
        <v>13750</v>
      </c>
      <c r="Z35" s="33">
        <f t="shared" si="66"/>
        <v>13750</v>
      </c>
      <c r="AA35" s="33">
        <f t="shared" si="66"/>
        <v>13750</v>
      </c>
      <c r="AB35" s="33">
        <f t="shared" si="66"/>
        <v>13750</v>
      </c>
      <c r="AC35" s="34">
        <f>SUM(Q35:AB35)</f>
        <v>153750</v>
      </c>
      <c r="AE35" s="33">
        <f t="shared" ref="AE35:AP35" si="67">AE21-AE26-AE33</f>
        <v>17500</v>
      </c>
      <c r="AF35" s="33">
        <f t="shared" si="67"/>
        <v>17500</v>
      </c>
      <c r="AG35" s="33">
        <f t="shared" si="67"/>
        <v>18750</v>
      </c>
      <c r="AH35" s="33">
        <f t="shared" si="67"/>
        <v>18750</v>
      </c>
      <c r="AI35" s="33">
        <f t="shared" si="67"/>
        <v>20000</v>
      </c>
      <c r="AJ35" s="33">
        <f t="shared" si="67"/>
        <v>20000</v>
      </c>
      <c r="AK35" s="33">
        <f t="shared" si="67"/>
        <v>22500</v>
      </c>
      <c r="AL35" s="33">
        <f t="shared" si="67"/>
        <v>22500</v>
      </c>
      <c r="AM35" s="33">
        <f t="shared" si="67"/>
        <v>22500</v>
      </c>
      <c r="AN35" s="33">
        <f t="shared" si="67"/>
        <v>22500</v>
      </c>
      <c r="AO35" s="33">
        <f t="shared" si="67"/>
        <v>25000</v>
      </c>
      <c r="AP35" s="33">
        <f t="shared" si="67"/>
        <v>27500</v>
      </c>
      <c r="AQ35" s="34">
        <f>SUM(AE35:AP35)</f>
        <v>255000</v>
      </c>
      <c r="AS35" s="33">
        <f t="shared" ref="AS35:BD35" si="68">AS21-AS26-AS33</f>
        <v>25000</v>
      </c>
      <c r="AT35" s="33">
        <f t="shared" si="68"/>
        <v>25000</v>
      </c>
      <c r="AU35" s="33">
        <f t="shared" si="68"/>
        <v>25000</v>
      </c>
      <c r="AV35" s="33">
        <f t="shared" si="68"/>
        <v>27500</v>
      </c>
      <c r="AW35" s="33">
        <f t="shared" si="68"/>
        <v>27500</v>
      </c>
      <c r="AX35" s="33">
        <f t="shared" si="68"/>
        <v>27500</v>
      </c>
      <c r="AY35" s="33">
        <f t="shared" si="68"/>
        <v>30000</v>
      </c>
      <c r="AZ35" s="33">
        <f t="shared" si="68"/>
        <v>30000</v>
      </c>
      <c r="BA35" s="33">
        <f t="shared" si="68"/>
        <v>30000</v>
      </c>
      <c r="BB35" s="33">
        <f t="shared" si="68"/>
        <v>32500</v>
      </c>
      <c r="BC35" s="33">
        <f t="shared" si="68"/>
        <v>32500</v>
      </c>
      <c r="BD35" s="33">
        <f t="shared" si="68"/>
        <v>32500</v>
      </c>
      <c r="BE35" s="34">
        <f>SUM(AS35:BD35)</f>
        <v>345000</v>
      </c>
      <c r="BG35" s="33">
        <f t="shared" ref="BG35:BR35" si="69">BG21-BG26-BG33</f>
        <v>30000</v>
      </c>
      <c r="BH35" s="33">
        <f t="shared" si="69"/>
        <v>30000</v>
      </c>
      <c r="BI35" s="33">
        <f t="shared" si="69"/>
        <v>30000</v>
      </c>
      <c r="BJ35" s="33">
        <f t="shared" si="69"/>
        <v>32500</v>
      </c>
      <c r="BK35" s="33">
        <f t="shared" si="69"/>
        <v>32500</v>
      </c>
      <c r="BL35" s="33">
        <f t="shared" si="69"/>
        <v>32500</v>
      </c>
      <c r="BM35" s="33">
        <f t="shared" si="69"/>
        <v>35000</v>
      </c>
      <c r="BN35" s="33">
        <f t="shared" si="69"/>
        <v>35000</v>
      </c>
      <c r="BO35" s="33">
        <f t="shared" si="69"/>
        <v>35000</v>
      </c>
      <c r="BP35" s="33">
        <f t="shared" si="69"/>
        <v>35000</v>
      </c>
      <c r="BQ35" s="33">
        <f t="shared" si="69"/>
        <v>35000</v>
      </c>
      <c r="BR35" s="33">
        <f t="shared" si="69"/>
        <v>35000</v>
      </c>
      <c r="BS35" s="34">
        <f>SUM(BG35:BR35)</f>
        <v>397500</v>
      </c>
    </row>
  </sheetData>
  <mergeCells count="5">
    <mergeCell ref="C1:O1"/>
    <mergeCell ref="Q1:AC1"/>
    <mergeCell ref="AE1:AQ1"/>
    <mergeCell ref="AS1:BE1"/>
    <mergeCell ref="BG1:B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737E-921E-4709-A9E4-7CCEA6377718}">
  <dimension ref="A1:BS35"/>
  <sheetViews>
    <sheetView workbookViewId="0">
      <pane xSplit="1" topLeftCell="AX1" activePane="topRight" state="frozen"/>
      <selection pane="topRight" activeCell="B1" sqref="B1:B1048576"/>
    </sheetView>
  </sheetViews>
  <sheetFormatPr baseColWidth="10" defaultRowHeight="15" x14ac:dyDescent="0.2"/>
  <cols>
    <col min="1" max="1" width="31.5" bestFit="1" customWidth="1"/>
    <col min="2" max="2" width="14.1640625" bestFit="1" customWidth="1"/>
    <col min="6" max="14" width="11.6640625" bestFit="1" customWidth="1"/>
    <col min="15" max="15" width="14.1640625" bestFit="1" customWidth="1"/>
  </cols>
  <sheetData>
    <row r="1" spans="1:71" s="20" customFormat="1" x14ac:dyDescent="0.2">
      <c r="C1" s="52">
        <v>2021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Q1" s="52">
        <v>2022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E1" s="52">
        <v>2023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S1" s="52">
        <v>2024</v>
      </c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G1" s="52">
        <v>2025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</row>
    <row r="2" spans="1:71" s="1" customFormat="1" x14ac:dyDescent="0.2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5</v>
      </c>
      <c r="W2" s="15" t="s">
        <v>6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12</v>
      </c>
      <c r="AE2" s="15" t="s">
        <v>0</v>
      </c>
      <c r="AF2" s="15" t="s">
        <v>1</v>
      </c>
      <c r="AG2" s="15" t="s">
        <v>2</v>
      </c>
      <c r="AH2" s="15" t="s">
        <v>3</v>
      </c>
      <c r="AI2" s="15" t="s">
        <v>4</v>
      </c>
      <c r="AJ2" s="15" t="s">
        <v>5</v>
      </c>
      <c r="AK2" s="15" t="s">
        <v>6</v>
      </c>
      <c r="AL2" s="15" t="s">
        <v>7</v>
      </c>
      <c r="AM2" s="15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S2" s="15" t="s">
        <v>0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5</v>
      </c>
      <c r="AY2" s="15" t="s">
        <v>6</v>
      </c>
      <c r="AZ2" s="15" t="s">
        <v>7</v>
      </c>
      <c r="BA2" s="15" t="s">
        <v>8</v>
      </c>
      <c r="BB2" s="15" t="s">
        <v>9</v>
      </c>
      <c r="BC2" s="15" t="s">
        <v>10</v>
      </c>
      <c r="BD2" s="15" t="s">
        <v>11</v>
      </c>
      <c r="BE2" s="15" t="s">
        <v>12</v>
      </c>
      <c r="BG2" s="15" t="s">
        <v>0</v>
      </c>
      <c r="BH2" s="15" t="s">
        <v>1</v>
      </c>
      <c r="BI2" s="15" t="s">
        <v>2</v>
      </c>
      <c r="BJ2" s="15" t="s">
        <v>3</v>
      </c>
      <c r="BK2" s="15" t="s">
        <v>4</v>
      </c>
      <c r="BL2" s="15" t="s">
        <v>5</v>
      </c>
      <c r="BM2" s="15" t="s">
        <v>6</v>
      </c>
      <c r="BN2" s="15" t="s">
        <v>7</v>
      </c>
      <c r="BO2" s="15" t="s">
        <v>8</v>
      </c>
      <c r="BP2" s="15" t="s">
        <v>9</v>
      </c>
      <c r="BQ2" s="15" t="s">
        <v>10</v>
      </c>
      <c r="BR2" s="15" t="s">
        <v>11</v>
      </c>
      <c r="BS2" s="15" t="s">
        <v>12</v>
      </c>
    </row>
    <row r="3" spans="1:71" s="1" customFormat="1" x14ac:dyDescent="0.2">
      <c r="A3" s="35" t="s">
        <v>23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1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11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11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11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11"/>
    </row>
    <row r="4" spans="1:71" x14ac:dyDescent="0.2">
      <c r="A4" s="12" t="s">
        <v>76</v>
      </c>
      <c r="C4" s="2"/>
      <c r="D4" s="2"/>
      <c r="E4" s="2"/>
      <c r="F4" s="2"/>
      <c r="G4" s="2"/>
      <c r="H4" s="2"/>
      <c r="I4" s="2"/>
      <c r="J4" s="2"/>
      <c r="K4" s="2"/>
      <c r="L4" s="2">
        <f>(10000+10000+10000)*1.3</f>
        <v>39000</v>
      </c>
      <c r="M4" s="2">
        <f t="shared" ref="M4:N4" si="0">(10000+10000+10000)*1.3</f>
        <v>39000</v>
      </c>
      <c r="N4" s="2">
        <f t="shared" si="0"/>
        <v>39000</v>
      </c>
      <c r="O4" s="10">
        <f>SUM(C4:N4)</f>
        <v>117000</v>
      </c>
      <c r="Q4" s="2">
        <f>(10000+10000+10000)*1.3</f>
        <v>39000</v>
      </c>
      <c r="R4" s="2">
        <f t="shared" ref="R4:AB4" si="1">(10000+10000+10000)*1.3</f>
        <v>39000</v>
      </c>
      <c r="S4" s="2">
        <f t="shared" si="1"/>
        <v>39000</v>
      </c>
      <c r="T4" s="2">
        <f t="shared" si="1"/>
        <v>39000</v>
      </c>
      <c r="U4" s="2">
        <f t="shared" si="1"/>
        <v>39000</v>
      </c>
      <c r="V4" s="2">
        <f t="shared" si="1"/>
        <v>39000</v>
      </c>
      <c r="W4" s="2">
        <f t="shared" si="1"/>
        <v>39000</v>
      </c>
      <c r="X4" s="2">
        <f t="shared" si="1"/>
        <v>39000</v>
      </c>
      <c r="Y4" s="2">
        <f t="shared" si="1"/>
        <v>39000</v>
      </c>
      <c r="Z4" s="2">
        <f t="shared" si="1"/>
        <v>39000</v>
      </c>
      <c r="AA4" s="2">
        <f t="shared" si="1"/>
        <v>39000</v>
      </c>
      <c r="AB4" s="2">
        <f t="shared" si="1"/>
        <v>39000</v>
      </c>
      <c r="AC4" s="10">
        <f>SUM(Q4:AB4)</f>
        <v>468000</v>
      </c>
      <c r="AE4" s="2">
        <f>(10000+10000+10000)*1.3</f>
        <v>39000</v>
      </c>
      <c r="AF4" s="2">
        <f t="shared" ref="AF4:AP4" si="2">(10000+10000+10000)*1.3</f>
        <v>39000</v>
      </c>
      <c r="AG4" s="2">
        <f t="shared" si="2"/>
        <v>39000</v>
      </c>
      <c r="AH4" s="2">
        <f t="shared" si="2"/>
        <v>39000</v>
      </c>
      <c r="AI4" s="2">
        <f t="shared" si="2"/>
        <v>39000</v>
      </c>
      <c r="AJ4" s="2">
        <f t="shared" si="2"/>
        <v>39000</v>
      </c>
      <c r="AK4" s="2">
        <f t="shared" si="2"/>
        <v>39000</v>
      </c>
      <c r="AL4" s="2">
        <f t="shared" si="2"/>
        <v>39000</v>
      </c>
      <c r="AM4" s="2">
        <f t="shared" si="2"/>
        <v>39000</v>
      </c>
      <c r="AN4" s="2">
        <f t="shared" si="2"/>
        <v>39000</v>
      </c>
      <c r="AO4" s="2">
        <f t="shared" si="2"/>
        <v>39000</v>
      </c>
      <c r="AP4" s="2">
        <f t="shared" si="2"/>
        <v>39000</v>
      </c>
      <c r="AQ4" s="10">
        <f>SUM(AE4:AP4)</f>
        <v>468000</v>
      </c>
      <c r="AS4" s="2">
        <f>(10000+10000+10000)*1.3</f>
        <v>39000</v>
      </c>
      <c r="AT4" s="2">
        <f t="shared" ref="AT4:BD4" si="3">(10000+10000+10000)*1.3</f>
        <v>39000</v>
      </c>
      <c r="AU4" s="2">
        <f t="shared" si="3"/>
        <v>39000</v>
      </c>
      <c r="AV4" s="2">
        <f t="shared" si="3"/>
        <v>39000</v>
      </c>
      <c r="AW4" s="2">
        <f t="shared" si="3"/>
        <v>39000</v>
      </c>
      <c r="AX4" s="2">
        <f t="shared" si="3"/>
        <v>39000</v>
      </c>
      <c r="AY4" s="2">
        <f t="shared" si="3"/>
        <v>39000</v>
      </c>
      <c r="AZ4" s="2">
        <f t="shared" si="3"/>
        <v>39000</v>
      </c>
      <c r="BA4" s="2">
        <f t="shared" si="3"/>
        <v>39000</v>
      </c>
      <c r="BB4" s="2">
        <f t="shared" si="3"/>
        <v>39000</v>
      </c>
      <c r="BC4" s="2">
        <f t="shared" si="3"/>
        <v>39000</v>
      </c>
      <c r="BD4" s="2">
        <f t="shared" si="3"/>
        <v>39000</v>
      </c>
      <c r="BE4" s="10">
        <f>SUM(AS4:BD4)</f>
        <v>468000</v>
      </c>
      <c r="BG4" s="2">
        <f>(10000+10000+10000)*1.3</f>
        <v>39000</v>
      </c>
      <c r="BH4" s="2">
        <f t="shared" ref="BH4:BR4" si="4">(10000+10000+10000)*1.3</f>
        <v>39000</v>
      </c>
      <c r="BI4" s="2">
        <f t="shared" si="4"/>
        <v>39000</v>
      </c>
      <c r="BJ4" s="2">
        <f t="shared" si="4"/>
        <v>39000</v>
      </c>
      <c r="BK4" s="2">
        <f t="shared" si="4"/>
        <v>39000</v>
      </c>
      <c r="BL4" s="2">
        <f t="shared" si="4"/>
        <v>39000</v>
      </c>
      <c r="BM4" s="2">
        <f t="shared" si="4"/>
        <v>39000</v>
      </c>
      <c r="BN4" s="2">
        <f t="shared" si="4"/>
        <v>39000</v>
      </c>
      <c r="BO4" s="2">
        <f t="shared" si="4"/>
        <v>39000</v>
      </c>
      <c r="BP4" s="2">
        <f t="shared" si="4"/>
        <v>39000</v>
      </c>
      <c r="BQ4" s="2">
        <f t="shared" si="4"/>
        <v>39000</v>
      </c>
      <c r="BR4" s="2">
        <f t="shared" si="4"/>
        <v>39000</v>
      </c>
      <c r="BS4" s="10">
        <f>SUM(BG4:BR4)</f>
        <v>468000</v>
      </c>
    </row>
    <row r="5" spans="1:71" x14ac:dyDescent="0.2">
      <c r="A5" s="12" t="s">
        <v>77</v>
      </c>
      <c r="C5" s="2"/>
      <c r="D5" s="2"/>
      <c r="E5" s="2"/>
      <c r="F5" s="2"/>
      <c r="G5" s="2"/>
      <c r="H5" s="2"/>
      <c r="I5" s="2"/>
      <c r="J5" s="2"/>
      <c r="K5" s="2"/>
      <c r="L5" s="2">
        <v>3500</v>
      </c>
      <c r="M5" s="2">
        <v>3500</v>
      </c>
      <c r="N5" s="2">
        <v>3500</v>
      </c>
      <c r="O5" s="10">
        <f t="shared" ref="O5:O20" si="5">SUM(C5:N5)</f>
        <v>10500</v>
      </c>
      <c r="Q5" s="2">
        <v>3500</v>
      </c>
      <c r="R5" s="2">
        <v>3500</v>
      </c>
      <c r="S5" s="2">
        <v>3500</v>
      </c>
      <c r="T5" s="2">
        <v>3500</v>
      </c>
      <c r="U5" s="2">
        <v>3500</v>
      </c>
      <c r="V5" s="2">
        <v>3500</v>
      </c>
      <c r="W5" s="2">
        <v>3500</v>
      </c>
      <c r="X5" s="2">
        <v>3500</v>
      </c>
      <c r="Y5" s="2">
        <v>3500</v>
      </c>
      <c r="Z5" s="2">
        <v>3500</v>
      </c>
      <c r="AA5" s="2">
        <v>3500</v>
      </c>
      <c r="AB5" s="2">
        <v>3500</v>
      </c>
      <c r="AC5" s="10">
        <f t="shared" ref="AC5:AC20" si="6">SUM(Q5:AB5)</f>
        <v>42000</v>
      </c>
      <c r="AE5" s="2">
        <v>3500</v>
      </c>
      <c r="AF5" s="2">
        <v>3500</v>
      </c>
      <c r="AG5" s="2">
        <v>3500</v>
      </c>
      <c r="AH5" s="2">
        <v>3500</v>
      </c>
      <c r="AI5" s="2">
        <v>3500</v>
      </c>
      <c r="AJ5" s="2">
        <v>3500</v>
      </c>
      <c r="AK5" s="2">
        <v>3500</v>
      </c>
      <c r="AL5" s="2">
        <v>3500</v>
      </c>
      <c r="AM5" s="2">
        <v>3500</v>
      </c>
      <c r="AN5" s="2">
        <v>3500</v>
      </c>
      <c r="AO5" s="2">
        <v>3500</v>
      </c>
      <c r="AP5" s="2">
        <v>3500</v>
      </c>
      <c r="AQ5" s="10">
        <f t="shared" ref="AQ5:AQ20" si="7">SUM(AE5:AP5)</f>
        <v>42000</v>
      </c>
      <c r="AS5" s="2">
        <v>3500</v>
      </c>
      <c r="AT5" s="2">
        <v>3500</v>
      </c>
      <c r="AU5" s="2">
        <v>3500</v>
      </c>
      <c r="AV5" s="2">
        <v>3500</v>
      </c>
      <c r="AW5" s="2">
        <v>3500</v>
      </c>
      <c r="AX5" s="2">
        <v>3500</v>
      </c>
      <c r="AY5" s="2">
        <v>3500</v>
      </c>
      <c r="AZ5" s="2">
        <v>3500</v>
      </c>
      <c r="BA5" s="2">
        <v>3500</v>
      </c>
      <c r="BB5" s="2">
        <v>3500</v>
      </c>
      <c r="BC5" s="2">
        <v>3500</v>
      </c>
      <c r="BD5" s="2">
        <v>3500</v>
      </c>
      <c r="BE5" s="10">
        <f t="shared" ref="BE5:BE20" si="8">SUM(AS5:BD5)</f>
        <v>42000</v>
      </c>
      <c r="BG5" s="2">
        <v>3500</v>
      </c>
      <c r="BH5" s="2">
        <v>3500</v>
      </c>
      <c r="BI5" s="2">
        <v>3500</v>
      </c>
      <c r="BJ5" s="2">
        <v>3500</v>
      </c>
      <c r="BK5" s="2">
        <v>3500</v>
      </c>
      <c r="BL5" s="2">
        <v>3500</v>
      </c>
      <c r="BM5" s="2">
        <v>3500</v>
      </c>
      <c r="BN5" s="2">
        <v>3500</v>
      </c>
      <c r="BO5" s="2">
        <v>3500</v>
      </c>
      <c r="BP5" s="2">
        <v>3500</v>
      </c>
      <c r="BQ5" s="2">
        <v>3500</v>
      </c>
      <c r="BR5" s="2">
        <v>3500</v>
      </c>
      <c r="BS5" s="10">
        <f t="shared" ref="BS5:BS20" si="9">SUM(BG5:BR5)</f>
        <v>42000</v>
      </c>
    </row>
    <row r="6" spans="1:71" x14ac:dyDescent="0.2">
      <c r="A6" s="12" t="s">
        <v>78</v>
      </c>
      <c r="C6" s="2"/>
      <c r="D6" s="2"/>
      <c r="E6" s="2"/>
      <c r="F6" s="2"/>
      <c r="G6" s="2"/>
      <c r="H6" s="2"/>
      <c r="I6" s="2"/>
      <c r="J6" s="2"/>
      <c r="K6" s="2"/>
      <c r="L6" s="2">
        <v>700</v>
      </c>
      <c r="M6" s="2">
        <v>700</v>
      </c>
      <c r="N6" s="2">
        <v>700</v>
      </c>
      <c r="O6" s="10">
        <f t="shared" si="5"/>
        <v>2100</v>
      </c>
      <c r="Q6" s="2">
        <v>700</v>
      </c>
      <c r="R6" s="2">
        <v>700</v>
      </c>
      <c r="S6" s="2">
        <v>700</v>
      </c>
      <c r="T6" s="2">
        <v>700</v>
      </c>
      <c r="U6" s="2">
        <v>700</v>
      </c>
      <c r="V6" s="2">
        <v>700</v>
      </c>
      <c r="W6" s="2">
        <v>700</v>
      </c>
      <c r="X6" s="2">
        <v>700</v>
      </c>
      <c r="Y6" s="2">
        <v>700</v>
      </c>
      <c r="Z6" s="2">
        <v>700</v>
      </c>
      <c r="AA6" s="2">
        <v>700</v>
      </c>
      <c r="AB6" s="2">
        <v>700</v>
      </c>
      <c r="AC6" s="10">
        <f t="shared" si="6"/>
        <v>8400</v>
      </c>
      <c r="AE6" s="2">
        <v>700</v>
      </c>
      <c r="AF6" s="2">
        <v>700</v>
      </c>
      <c r="AG6" s="2">
        <v>700</v>
      </c>
      <c r="AH6" s="2">
        <v>700</v>
      </c>
      <c r="AI6" s="2">
        <v>700</v>
      </c>
      <c r="AJ6" s="2">
        <v>700</v>
      </c>
      <c r="AK6" s="2">
        <v>700</v>
      </c>
      <c r="AL6" s="2">
        <v>700</v>
      </c>
      <c r="AM6" s="2">
        <v>700</v>
      </c>
      <c r="AN6" s="2">
        <v>700</v>
      </c>
      <c r="AO6" s="2">
        <v>700</v>
      </c>
      <c r="AP6" s="2">
        <v>700</v>
      </c>
      <c r="AQ6" s="10">
        <f t="shared" si="7"/>
        <v>8400</v>
      </c>
      <c r="AS6" s="2">
        <v>700</v>
      </c>
      <c r="AT6" s="2">
        <v>700</v>
      </c>
      <c r="AU6" s="2">
        <v>700</v>
      </c>
      <c r="AV6" s="2">
        <v>700</v>
      </c>
      <c r="AW6" s="2">
        <v>700</v>
      </c>
      <c r="AX6" s="2">
        <v>700</v>
      </c>
      <c r="AY6" s="2">
        <v>700</v>
      </c>
      <c r="AZ6" s="2">
        <v>700</v>
      </c>
      <c r="BA6" s="2">
        <v>700</v>
      </c>
      <c r="BB6" s="2">
        <v>700</v>
      </c>
      <c r="BC6" s="2">
        <v>700</v>
      </c>
      <c r="BD6" s="2">
        <v>700</v>
      </c>
      <c r="BE6" s="10">
        <f t="shared" si="8"/>
        <v>8400</v>
      </c>
      <c r="BG6" s="2">
        <v>700</v>
      </c>
      <c r="BH6" s="2">
        <v>700</v>
      </c>
      <c r="BI6" s="2">
        <v>700</v>
      </c>
      <c r="BJ6" s="2">
        <v>700</v>
      </c>
      <c r="BK6" s="2">
        <v>700</v>
      </c>
      <c r="BL6" s="2">
        <v>700</v>
      </c>
      <c r="BM6" s="2">
        <v>700</v>
      </c>
      <c r="BN6" s="2">
        <v>700</v>
      </c>
      <c r="BO6" s="2">
        <v>700</v>
      </c>
      <c r="BP6" s="2">
        <v>700</v>
      </c>
      <c r="BQ6" s="2">
        <v>700</v>
      </c>
      <c r="BR6" s="2">
        <v>700</v>
      </c>
      <c r="BS6" s="10">
        <f t="shared" si="9"/>
        <v>8400</v>
      </c>
    </row>
    <row r="7" spans="1:71" x14ac:dyDescent="0.2">
      <c r="A7" s="12" t="s">
        <v>79</v>
      </c>
      <c r="C7" s="2"/>
      <c r="D7" s="2"/>
      <c r="E7" s="2"/>
      <c r="F7" s="2"/>
      <c r="G7" s="2"/>
      <c r="H7" s="2"/>
      <c r="I7" s="2"/>
      <c r="J7" s="2"/>
      <c r="K7" s="2"/>
      <c r="L7" s="2">
        <v>700</v>
      </c>
      <c r="M7" s="2">
        <v>700</v>
      </c>
      <c r="N7" s="2">
        <v>700</v>
      </c>
      <c r="O7" s="10">
        <f t="shared" si="5"/>
        <v>2100</v>
      </c>
      <c r="Q7" s="2">
        <v>700</v>
      </c>
      <c r="R7" s="2">
        <v>700</v>
      </c>
      <c r="S7" s="2">
        <v>700</v>
      </c>
      <c r="T7" s="2">
        <v>700</v>
      </c>
      <c r="U7" s="2">
        <v>700</v>
      </c>
      <c r="V7" s="2">
        <v>700</v>
      </c>
      <c r="W7" s="2">
        <v>700</v>
      </c>
      <c r="X7" s="2">
        <v>700</v>
      </c>
      <c r="Y7" s="2">
        <v>700</v>
      </c>
      <c r="Z7" s="2">
        <v>700</v>
      </c>
      <c r="AA7" s="2">
        <v>700</v>
      </c>
      <c r="AB7" s="2">
        <v>700</v>
      </c>
      <c r="AC7" s="10">
        <f t="shared" si="6"/>
        <v>8400</v>
      </c>
      <c r="AE7" s="2">
        <v>700</v>
      </c>
      <c r="AF7" s="2">
        <v>700</v>
      </c>
      <c r="AG7" s="2">
        <v>700</v>
      </c>
      <c r="AH7" s="2">
        <v>700</v>
      </c>
      <c r="AI7" s="2">
        <v>700</v>
      </c>
      <c r="AJ7" s="2">
        <v>700</v>
      </c>
      <c r="AK7" s="2">
        <v>700</v>
      </c>
      <c r="AL7" s="2">
        <v>700</v>
      </c>
      <c r="AM7" s="2">
        <v>700</v>
      </c>
      <c r="AN7" s="2">
        <v>700</v>
      </c>
      <c r="AO7" s="2">
        <v>700</v>
      </c>
      <c r="AP7" s="2">
        <v>700</v>
      </c>
      <c r="AQ7" s="10">
        <f t="shared" si="7"/>
        <v>8400</v>
      </c>
      <c r="AS7" s="2">
        <v>700</v>
      </c>
      <c r="AT7" s="2">
        <v>700</v>
      </c>
      <c r="AU7" s="2">
        <v>700</v>
      </c>
      <c r="AV7" s="2">
        <v>700</v>
      </c>
      <c r="AW7" s="2">
        <v>700</v>
      </c>
      <c r="AX7" s="2">
        <v>700</v>
      </c>
      <c r="AY7" s="2">
        <v>700</v>
      </c>
      <c r="AZ7" s="2">
        <v>700</v>
      </c>
      <c r="BA7" s="2">
        <v>700</v>
      </c>
      <c r="BB7" s="2">
        <v>700</v>
      </c>
      <c r="BC7" s="2">
        <v>700</v>
      </c>
      <c r="BD7" s="2">
        <v>700</v>
      </c>
      <c r="BE7" s="10">
        <f t="shared" si="8"/>
        <v>8400</v>
      </c>
      <c r="BG7" s="2">
        <v>700</v>
      </c>
      <c r="BH7" s="2">
        <v>700</v>
      </c>
      <c r="BI7" s="2">
        <v>700</v>
      </c>
      <c r="BJ7" s="2">
        <v>700</v>
      </c>
      <c r="BK7" s="2">
        <v>700</v>
      </c>
      <c r="BL7" s="2">
        <v>700</v>
      </c>
      <c r="BM7" s="2">
        <v>700</v>
      </c>
      <c r="BN7" s="2">
        <v>700</v>
      </c>
      <c r="BO7" s="2">
        <v>700</v>
      </c>
      <c r="BP7" s="2">
        <v>700</v>
      </c>
      <c r="BQ7" s="2">
        <v>700</v>
      </c>
      <c r="BR7" s="2">
        <v>700</v>
      </c>
      <c r="BS7" s="10">
        <f t="shared" si="9"/>
        <v>8400</v>
      </c>
    </row>
    <row r="8" spans="1:71" x14ac:dyDescent="0.2">
      <c r="A8" s="12" t="s">
        <v>80</v>
      </c>
      <c r="C8" s="2"/>
      <c r="D8" s="2"/>
      <c r="E8" s="2"/>
      <c r="F8" s="2"/>
      <c r="G8" s="2"/>
      <c r="H8" s="2"/>
      <c r="I8" s="2"/>
      <c r="J8" s="2"/>
      <c r="K8" s="2"/>
      <c r="L8" s="2">
        <v>3500</v>
      </c>
      <c r="M8" s="2">
        <v>3500</v>
      </c>
      <c r="N8" s="2">
        <v>3500</v>
      </c>
      <c r="O8" s="10">
        <f t="shared" si="5"/>
        <v>10500</v>
      </c>
      <c r="Q8" s="2">
        <v>3500</v>
      </c>
      <c r="R8" s="2">
        <v>3500</v>
      </c>
      <c r="S8" s="2">
        <v>3500</v>
      </c>
      <c r="T8" s="2">
        <v>3500</v>
      </c>
      <c r="U8" s="2">
        <v>3500</v>
      </c>
      <c r="V8" s="2">
        <v>3500</v>
      </c>
      <c r="W8" s="2">
        <v>3500</v>
      </c>
      <c r="X8" s="2">
        <v>3500</v>
      </c>
      <c r="Y8" s="2">
        <v>3500</v>
      </c>
      <c r="Z8" s="2">
        <v>3500</v>
      </c>
      <c r="AA8" s="2">
        <v>3500</v>
      </c>
      <c r="AB8" s="2">
        <v>3500</v>
      </c>
      <c r="AC8" s="10">
        <f t="shared" si="6"/>
        <v>42000</v>
      </c>
      <c r="AE8" s="2">
        <v>3500</v>
      </c>
      <c r="AF8" s="2">
        <v>3500</v>
      </c>
      <c r="AG8" s="2">
        <v>3500</v>
      </c>
      <c r="AH8" s="2">
        <v>3500</v>
      </c>
      <c r="AI8" s="2">
        <v>3500</v>
      </c>
      <c r="AJ8" s="2">
        <v>3500</v>
      </c>
      <c r="AK8" s="2">
        <v>3500</v>
      </c>
      <c r="AL8" s="2">
        <v>3500</v>
      </c>
      <c r="AM8" s="2">
        <v>3500</v>
      </c>
      <c r="AN8" s="2">
        <v>3500</v>
      </c>
      <c r="AO8" s="2">
        <v>3500</v>
      </c>
      <c r="AP8" s="2">
        <v>3500</v>
      </c>
      <c r="AQ8" s="10">
        <f t="shared" si="7"/>
        <v>42000</v>
      </c>
      <c r="AS8" s="2">
        <v>3500</v>
      </c>
      <c r="AT8" s="2">
        <v>3500</v>
      </c>
      <c r="AU8" s="2">
        <v>3500</v>
      </c>
      <c r="AV8" s="2">
        <v>3500</v>
      </c>
      <c r="AW8" s="2">
        <v>3500</v>
      </c>
      <c r="AX8" s="2">
        <v>3500</v>
      </c>
      <c r="AY8" s="2">
        <v>3500</v>
      </c>
      <c r="AZ8" s="2">
        <v>3500</v>
      </c>
      <c r="BA8" s="2">
        <v>3500</v>
      </c>
      <c r="BB8" s="2">
        <v>3500</v>
      </c>
      <c r="BC8" s="2">
        <v>3500</v>
      </c>
      <c r="BD8" s="2">
        <v>3500</v>
      </c>
      <c r="BE8" s="10">
        <f t="shared" si="8"/>
        <v>42000</v>
      </c>
      <c r="BG8" s="2">
        <v>3500</v>
      </c>
      <c r="BH8" s="2">
        <v>3500</v>
      </c>
      <c r="BI8" s="2">
        <v>3500</v>
      </c>
      <c r="BJ8" s="2">
        <v>3500</v>
      </c>
      <c r="BK8" s="2">
        <v>3500</v>
      </c>
      <c r="BL8" s="2">
        <v>3500</v>
      </c>
      <c r="BM8" s="2">
        <v>3500</v>
      </c>
      <c r="BN8" s="2">
        <v>3500</v>
      </c>
      <c r="BO8" s="2">
        <v>3500</v>
      </c>
      <c r="BP8" s="2">
        <v>3500</v>
      </c>
      <c r="BQ8" s="2">
        <v>3500</v>
      </c>
      <c r="BR8" s="2">
        <v>3500</v>
      </c>
      <c r="BS8" s="10">
        <f t="shared" si="9"/>
        <v>42000</v>
      </c>
    </row>
    <row r="9" spans="1:71" x14ac:dyDescent="0.2">
      <c r="A9" s="12" t="s">
        <v>27</v>
      </c>
      <c r="C9" s="2"/>
      <c r="D9" s="2"/>
      <c r="E9" s="2"/>
      <c r="F9" s="2"/>
      <c r="G9" s="2"/>
      <c r="H9" s="2"/>
      <c r="I9" s="2"/>
      <c r="J9" s="2"/>
      <c r="K9" s="2"/>
      <c r="L9" s="2">
        <v>0</v>
      </c>
      <c r="M9" s="2">
        <v>0</v>
      </c>
      <c r="N9" s="2">
        <v>0</v>
      </c>
      <c r="O9" s="10">
        <f t="shared" si="5"/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0">
        <f t="shared" si="6"/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10">
        <f t="shared" si="7"/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10">
        <f t="shared" si="8"/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10">
        <f t="shared" si="9"/>
        <v>0</v>
      </c>
    </row>
    <row r="10" spans="1:71" x14ac:dyDescent="0.2">
      <c r="A10" s="12" t="s">
        <v>81</v>
      </c>
      <c r="B10" s="4"/>
      <c r="C10" s="2"/>
      <c r="D10" s="2"/>
      <c r="E10" s="2"/>
      <c r="F10" s="2"/>
      <c r="G10" s="2"/>
      <c r="H10" s="2"/>
      <c r="I10" s="2"/>
      <c r="J10" s="2"/>
      <c r="K10" s="2"/>
      <c r="L10" s="2">
        <v>500</v>
      </c>
      <c r="M10" s="2">
        <v>500</v>
      </c>
      <c r="N10" s="2">
        <v>500</v>
      </c>
      <c r="O10" s="10">
        <f t="shared" si="5"/>
        <v>1500</v>
      </c>
      <c r="Q10" s="2">
        <v>500</v>
      </c>
      <c r="R10" s="2">
        <v>500</v>
      </c>
      <c r="S10" s="2">
        <v>500</v>
      </c>
      <c r="T10" s="2">
        <v>500</v>
      </c>
      <c r="U10" s="2">
        <v>500</v>
      </c>
      <c r="V10" s="2">
        <v>500</v>
      </c>
      <c r="W10" s="2">
        <v>500</v>
      </c>
      <c r="X10" s="2">
        <v>500</v>
      </c>
      <c r="Y10" s="2">
        <v>500</v>
      </c>
      <c r="Z10" s="2">
        <v>500</v>
      </c>
      <c r="AA10" s="2">
        <v>500</v>
      </c>
      <c r="AB10" s="2">
        <v>500</v>
      </c>
      <c r="AC10" s="10">
        <f t="shared" si="6"/>
        <v>6000</v>
      </c>
      <c r="AE10" s="2">
        <v>500</v>
      </c>
      <c r="AF10" s="2">
        <v>500</v>
      </c>
      <c r="AG10" s="2">
        <v>500</v>
      </c>
      <c r="AH10" s="2">
        <v>500</v>
      </c>
      <c r="AI10" s="2">
        <v>500</v>
      </c>
      <c r="AJ10" s="2">
        <v>500</v>
      </c>
      <c r="AK10" s="2">
        <v>500</v>
      </c>
      <c r="AL10" s="2">
        <v>500</v>
      </c>
      <c r="AM10" s="2">
        <v>500</v>
      </c>
      <c r="AN10" s="2">
        <v>500</v>
      </c>
      <c r="AO10" s="2">
        <v>500</v>
      </c>
      <c r="AP10" s="2">
        <v>500</v>
      </c>
      <c r="AQ10" s="10">
        <f t="shared" si="7"/>
        <v>6000</v>
      </c>
      <c r="AS10" s="2">
        <v>500</v>
      </c>
      <c r="AT10" s="2">
        <v>500</v>
      </c>
      <c r="AU10" s="2">
        <v>500</v>
      </c>
      <c r="AV10" s="2">
        <v>500</v>
      </c>
      <c r="AW10" s="2">
        <v>500</v>
      </c>
      <c r="AX10" s="2">
        <v>500</v>
      </c>
      <c r="AY10" s="2">
        <v>500</v>
      </c>
      <c r="AZ10" s="2">
        <v>500</v>
      </c>
      <c r="BA10" s="2">
        <v>500</v>
      </c>
      <c r="BB10" s="2">
        <v>500</v>
      </c>
      <c r="BC10" s="2">
        <v>500</v>
      </c>
      <c r="BD10" s="2">
        <v>500</v>
      </c>
      <c r="BE10" s="10">
        <f t="shared" si="8"/>
        <v>6000</v>
      </c>
      <c r="BG10" s="2">
        <v>500</v>
      </c>
      <c r="BH10" s="2">
        <v>500</v>
      </c>
      <c r="BI10" s="2">
        <v>500</v>
      </c>
      <c r="BJ10" s="2">
        <v>500</v>
      </c>
      <c r="BK10" s="2">
        <v>500</v>
      </c>
      <c r="BL10" s="2">
        <v>500</v>
      </c>
      <c r="BM10" s="2">
        <v>500</v>
      </c>
      <c r="BN10" s="2">
        <v>500</v>
      </c>
      <c r="BO10" s="2">
        <v>500</v>
      </c>
      <c r="BP10" s="2">
        <v>500</v>
      </c>
      <c r="BQ10" s="2">
        <v>500</v>
      </c>
      <c r="BR10" s="2">
        <v>500</v>
      </c>
      <c r="BS10" s="10">
        <f t="shared" si="9"/>
        <v>6000</v>
      </c>
    </row>
    <row r="11" spans="1:71" x14ac:dyDescent="0.2">
      <c r="A11" s="12" t="s">
        <v>82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>
        <v>0</v>
      </c>
      <c r="M11" s="2">
        <v>0</v>
      </c>
      <c r="N11" s="2">
        <v>0</v>
      </c>
      <c r="O11" s="10">
        <f t="shared" si="5"/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0">
        <f t="shared" si="6"/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10">
        <f t="shared" si="7"/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10">
        <f t="shared" si="8"/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10">
        <f t="shared" si="9"/>
        <v>0</v>
      </c>
    </row>
    <row r="12" spans="1:71" x14ac:dyDescent="0.2">
      <c r="A12" s="12" t="s">
        <v>83</v>
      </c>
      <c r="B12" s="4"/>
      <c r="C12" s="2"/>
      <c r="D12" s="2"/>
      <c r="E12" s="2"/>
      <c r="F12" s="2"/>
      <c r="G12" s="2"/>
      <c r="H12" s="2"/>
      <c r="I12" s="2"/>
      <c r="J12" s="2"/>
      <c r="K12" s="2"/>
      <c r="L12" s="2">
        <v>500</v>
      </c>
      <c r="M12" s="2">
        <v>500</v>
      </c>
      <c r="N12" s="2">
        <v>500</v>
      </c>
      <c r="O12" s="10">
        <f t="shared" si="5"/>
        <v>1500</v>
      </c>
      <c r="Q12" s="2">
        <v>500</v>
      </c>
      <c r="R12" s="2">
        <v>500</v>
      </c>
      <c r="S12" s="2">
        <v>500</v>
      </c>
      <c r="T12" s="2">
        <v>500</v>
      </c>
      <c r="U12" s="2">
        <v>500</v>
      </c>
      <c r="V12" s="2">
        <v>500</v>
      </c>
      <c r="W12" s="2">
        <v>500</v>
      </c>
      <c r="X12" s="2">
        <v>500</v>
      </c>
      <c r="Y12" s="2">
        <v>500</v>
      </c>
      <c r="Z12" s="2">
        <v>500</v>
      </c>
      <c r="AA12" s="2">
        <v>500</v>
      </c>
      <c r="AB12" s="2">
        <v>500</v>
      </c>
      <c r="AC12" s="10">
        <f t="shared" si="6"/>
        <v>6000</v>
      </c>
      <c r="AE12" s="2">
        <v>500</v>
      </c>
      <c r="AF12" s="2">
        <v>500</v>
      </c>
      <c r="AG12" s="2">
        <v>500</v>
      </c>
      <c r="AH12" s="2">
        <v>500</v>
      </c>
      <c r="AI12" s="2">
        <v>500</v>
      </c>
      <c r="AJ12" s="2">
        <v>500</v>
      </c>
      <c r="AK12" s="2">
        <v>500</v>
      </c>
      <c r="AL12" s="2">
        <v>500</v>
      </c>
      <c r="AM12" s="2">
        <v>500</v>
      </c>
      <c r="AN12" s="2">
        <v>500</v>
      </c>
      <c r="AO12" s="2">
        <v>500</v>
      </c>
      <c r="AP12" s="2">
        <v>500</v>
      </c>
      <c r="AQ12" s="10">
        <f t="shared" si="7"/>
        <v>6000</v>
      </c>
      <c r="AS12" s="2">
        <v>500</v>
      </c>
      <c r="AT12" s="2">
        <v>500</v>
      </c>
      <c r="AU12" s="2">
        <v>500</v>
      </c>
      <c r="AV12" s="2">
        <v>500</v>
      </c>
      <c r="AW12" s="2">
        <v>500</v>
      </c>
      <c r="AX12" s="2">
        <v>500</v>
      </c>
      <c r="AY12" s="2">
        <v>500</v>
      </c>
      <c r="AZ12" s="2">
        <v>500</v>
      </c>
      <c r="BA12" s="2">
        <v>500</v>
      </c>
      <c r="BB12" s="2">
        <v>500</v>
      </c>
      <c r="BC12" s="2">
        <v>500</v>
      </c>
      <c r="BD12" s="2">
        <v>500</v>
      </c>
      <c r="BE12" s="10">
        <f t="shared" si="8"/>
        <v>6000</v>
      </c>
      <c r="BG12" s="2">
        <v>500</v>
      </c>
      <c r="BH12" s="2">
        <v>500</v>
      </c>
      <c r="BI12" s="2">
        <v>500</v>
      </c>
      <c r="BJ12" s="2">
        <v>500</v>
      </c>
      <c r="BK12" s="2">
        <v>500</v>
      </c>
      <c r="BL12" s="2">
        <v>500</v>
      </c>
      <c r="BM12" s="2">
        <v>500</v>
      </c>
      <c r="BN12" s="2">
        <v>500</v>
      </c>
      <c r="BO12" s="2">
        <v>500</v>
      </c>
      <c r="BP12" s="2">
        <v>500</v>
      </c>
      <c r="BQ12" s="2">
        <v>500</v>
      </c>
      <c r="BR12" s="2">
        <v>500</v>
      </c>
      <c r="BS12" s="10">
        <f t="shared" si="9"/>
        <v>6000</v>
      </c>
    </row>
    <row r="13" spans="1:71" x14ac:dyDescent="0.2">
      <c r="A13" s="12" t="s">
        <v>84</v>
      </c>
      <c r="B13" s="4"/>
      <c r="C13" s="2"/>
      <c r="D13" s="2"/>
      <c r="E13" s="2"/>
      <c r="F13" s="2"/>
      <c r="G13" s="2"/>
      <c r="H13" s="2"/>
      <c r="I13" s="2"/>
      <c r="J13" s="2"/>
      <c r="K13" s="2"/>
      <c r="L13" s="2">
        <v>0</v>
      </c>
      <c r="M13" s="2">
        <v>0</v>
      </c>
      <c r="N13" s="2">
        <v>0</v>
      </c>
      <c r="O13" s="10">
        <f t="shared" si="5"/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0">
        <f t="shared" si="6"/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10">
        <f t="shared" si="7"/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10">
        <f t="shared" si="8"/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10">
        <f t="shared" si="9"/>
        <v>0</v>
      </c>
    </row>
    <row r="14" spans="1:71" x14ac:dyDescent="0.2">
      <c r="A14" s="1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>
        <v>0</v>
      </c>
      <c r="M14" s="2">
        <v>0</v>
      </c>
      <c r="N14" s="2">
        <v>0</v>
      </c>
      <c r="O14" s="10">
        <f t="shared" si="5"/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0">
        <f t="shared" si="6"/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10">
        <f t="shared" si="7"/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10">
        <f t="shared" si="8"/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10">
        <f t="shared" si="9"/>
        <v>0</v>
      </c>
    </row>
    <row r="15" spans="1:71" x14ac:dyDescent="0.2">
      <c r="A15" s="12" t="s">
        <v>86</v>
      </c>
      <c r="C15" s="2"/>
      <c r="D15" s="2"/>
      <c r="E15" s="2"/>
      <c r="F15" s="2"/>
      <c r="G15" s="2"/>
      <c r="H15" s="2"/>
      <c r="I15" s="2"/>
      <c r="J15" s="2"/>
      <c r="K15" s="2"/>
      <c r="L15" s="2">
        <v>0</v>
      </c>
      <c r="M15" s="2">
        <v>0</v>
      </c>
      <c r="N15" s="2">
        <v>0</v>
      </c>
      <c r="O15" s="10">
        <f t="shared" si="5"/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0">
        <f t="shared" si="6"/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10">
        <f t="shared" si="7"/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10">
        <f t="shared" si="8"/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10">
        <f t="shared" si="9"/>
        <v>0</v>
      </c>
    </row>
    <row r="16" spans="1:71" x14ac:dyDescent="0.2">
      <c r="A16" s="12" t="s">
        <v>87</v>
      </c>
      <c r="C16" s="2"/>
      <c r="D16" s="2"/>
      <c r="E16" s="2"/>
      <c r="F16" s="2"/>
      <c r="G16" s="2"/>
      <c r="H16" s="2"/>
      <c r="I16" s="2"/>
      <c r="J16" s="2"/>
      <c r="K16" s="2"/>
      <c r="L16" s="2">
        <v>0</v>
      </c>
      <c r="M16" s="2">
        <v>0</v>
      </c>
      <c r="N16" s="2">
        <v>0</v>
      </c>
      <c r="O16" s="10">
        <f t="shared" si="5"/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0">
        <f t="shared" si="6"/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10">
        <f t="shared" si="7"/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10">
        <f t="shared" si="8"/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10">
        <f t="shared" si="9"/>
        <v>0</v>
      </c>
    </row>
    <row r="17" spans="1:71" x14ac:dyDescent="0.2">
      <c r="A17" s="12" t="s">
        <v>88</v>
      </c>
      <c r="C17" s="2"/>
      <c r="D17" s="2"/>
      <c r="E17" s="2"/>
      <c r="F17" s="2"/>
      <c r="G17" s="2"/>
      <c r="H17" s="2"/>
      <c r="I17" s="2"/>
      <c r="J17" s="2"/>
      <c r="K17" s="2"/>
      <c r="L17" s="2">
        <v>7500</v>
      </c>
      <c r="M17" s="2">
        <v>7500</v>
      </c>
      <c r="N17" s="2">
        <v>7500</v>
      </c>
      <c r="O17" s="10">
        <f t="shared" si="5"/>
        <v>22500</v>
      </c>
      <c r="Q17" s="2">
        <v>7500</v>
      </c>
      <c r="R17" s="2">
        <v>7500</v>
      </c>
      <c r="S17" s="2">
        <v>7500</v>
      </c>
      <c r="T17" s="2">
        <v>7500</v>
      </c>
      <c r="U17" s="2">
        <v>7500</v>
      </c>
      <c r="V17" s="2">
        <v>7500</v>
      </c>
      <c r="W17" s="2">
        <v>7500</v>
      </c>
      <c r="X17" s="2">
        <v>7500</v>
      </c>
      <c r="Y17" s="2">
        <v>7500</v>
      </c>
      <c r="Z17" s="2">
        <v>7500</v>
      </c>
      <c r="AA17" s="2">
        <v>7500</v>
      </c>
      <c r="AB17" s="2">
        <v>7500</v>
      </c>
      <c r="AC17" s="10">
        <f t="shared" si="6"/>
        <v>90000</v>
      </c>
      <c r="AE17" s="2">
        <v>7500</v>
      </c>
      <c r="AF17" s="2">
        <v>7500</v>
      </c>
      <c r="AG17" s="2">
        <v>7500</v>
      </c>
      <c r="AH17" s="2">
        <v>7500</v>
      </c>
      <c r="AI17" s="2">
        <v>7500</v>
      </c>
      <c r="AJ17" s="2">
        <v>7500</v>
      </c>
      <c r="AK17" s="2">
        <v>7500</v>
      </c>
      <c r="AL17" s="2">
        <v>7500</v>
      </c>
      <c r="AM17" s="2">
        <v>7500</v>
      </c>
      <c r="AN17" s="2">
        <v>7500</v>
      </c>
      <c r="AO17" s="2">
        <v>7500</v>
      </c>
      <c r="AP17" s="2">
        <v>7500</v>
      </c>
      <c r="AQ17" s="10">
        <f t="shared" si="7"/>
        <v>90000</v>
      </c>
      <c r="AS17" s="2">
        <v>7500</v>
      </c>
      <c r="AT17" s="2">
        <v>7500</v>
      </c>
      <c r="AU17" s="2">
        <v>7500</v>
      </c>
      <c r="AV17" s="2">
        <v>7500</v>
      </c>
      <c r="AW17" s="2">
        <v>7500</v>
      </c>
      <c r="AX17" s="2">
        <v>7500</v>
      </c>
      <c r="AY17" s="2">
        <v>7500</v>
      </c>
      <c r="AZ17" s="2">
        <v>7500</v>
      </c>
      <c r="BA17" s="2">
        <v>7500</v>
      </c>
      <c r="BB17" s="2">
        <v>7500</v>
      </c>
      <c r="BC17" s="2">
        <v>7500</v>
      </c>
      <c r="BD17" s="2">
        <v>7500</v>
      </c>
      <c r="BE17" s="10">
        <f t="shared" si="8"/>
        <v>90000</v>
      </c>
      <c r="BG17" s="2">
        <v>7500</v>
      </c>
      <c r="BH17" s="2">
        <v>7500</v>
      </c>
      <c r="BI17" s="2">
        <v>7500</v>
      </c>
      <c r="BJ17" s="2">
        <v>7500</v>
      </c>
      <c r="BK17" s="2">
        <v>7500</v>
      </c>
      <c r="BL17" s="2">
        <v>7500</v>
      </c>
      <c r="BM17" s="2">
        <v>7500</v>
      </c>
      <c r="BN17" s="2">
        <v>7500</v>
      </c>
      <c r="BO17" s="2">
        <v>7500</v>
      </c>
      <c r="BP17" s="2">
        <v>7500</v>
      </c>
      <c r="BQ17" s="2">
        <v>7500</v>
      </c>
      <c r="BR17" s="2">
        <v>7500</v>
      </c>
      <c r="BS17" s="10">
        <f t="shared" si="9"/>
        <v>90000</v>
      </c>
    </row>
    <row r="18" spans="1:71" x14ac:dyDescent="0.2">
      <c r="A18" s="12" t="s">
        <v>89</v>
      </c>
      <c r="C18" s="2"/>
      <c r="D18" s="2"/>
      <c r="E18" s="2"/>
      <c r="F18" s="2"/>
      <c r="G18" s="2"/>
      <c r="H18" s="2"/>
      <c r="I18" s="2"/>
      <c r="J18" s="2"/>
      <c r="K18" s="2"/>
      <c r="L18" s="2">
        <v>0</v>
      </c>
      <c r="M18" s="2">
        <v>0</v>
      </c>
      <c r="N18" s="2">
        <v>0</v>
      </c>
      <c r="O18" s="10">
        <f t="shared" si="5"/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10">
        <f t="shared" si="6"/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10">
        <f t="shared" si="7"/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10">
        <f t="shared" si="8"/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10">
        <f t="shared" si="9"/>
        <v>0</v>
      </c>
    </row>
    <row r="19" spans="1:71" x14ac:dyDescent="0.2">
      <c r="A19" s="12" t="s">
        <v>90</v>
      </c>
      <c r="C19" s="2"/>
      <c r="D19" s="2"/>
      <c r="E19" s="2"/>
      <c r="F19" s="2"/>
      <c r="G19" s="2"/>
      <c r="H19" s="2"/>
      <c r="I19" s="2"/>
      <c r="J19" s="2"/>
      <c r="K19" s="2"/>
      <c r="L19" s="2">
        <v>70000</v>
      </c>
      <c r="M19" s="2">
        <v>70000</v>
      </c>
      <c r="N19" s="2">
        <v>70000</v>
      </c>
      <c r="O19" s="10">
        <f t="shared" si="5"/>
        <v>210000</v>
      </c>
      <c r="Q19" s="2">
        <v>70000</v>
      </c>
      <c r="R19" s="2">
        <v>70000</v>
      </c>
      <c r="S19" s="2">
        <v>70000</v>
      </c>
      <c r="T19" s="2">
        <v>70000</v>
      </c>
      <c r="U19" s="2">
        <v>70000</v>
      </c>
      <c r="V19" s="2">
        <v>70000</v>
      </c>
      <c r="W19" s="2">
        <v>70000</v>
      </c>
      <c r="X19" s="2">
        <v>70000</v>
      </c>
      <c r="Y19" s="2">
        <v>70000</v>
      </c>
      <c r="Z19" s="2">
        <v>70000</v>
      </c>
      <c r="AA19" s="2">
        <v>70000</v>
      </c>
      <c r="AB19" s="2">
        <v>70000</v>
      </c>
      <c r="AC19" s="10">
        <f t="shared" si="6"/>
        <v>840000</v>
      </c>
      <c r="AE19" s="2">
        <v>70000</v>
      </c>
      <c r="AF19" s="2">
        <v>70000</v>
      </c>
      <c r="AG19" s="2">
        <v>70000</v>
      </c>
      <c r="AH19" s="2">
        <v>70000</v>
      </c>
      <c r="AI19" s="2">
        <v>70000</v>
      </c>
      <c r="AJ19" s="2">
        <v>70000</v>
      </c>
      <c r="AK19" s="2">
        <v>70000</v>
      </c>
      <c r="AL19" s="2">
        <v>70000</v>
      </c>
      <c r="AM19" s="2">
        <v>70000</v>
      </c>
      <c r="AN19" s="2">
        <v>70000</v>
      </c>
      <c r="AO19" s="2">
        <v>70000</v>
      </c>
      <c r="AP19" s="2">
        <v>70000</v>
      </c>
      <c r="AQ19" s="10">
        <f t="shared" si="7"/>
        <v>840000</v>
      </c>
      <c r="AS19" s="2">
        <v>70000</v>
      </c>
      <c r="AT19" s="2">
        <v>70000</v>
      </c>
      <c r="AU19" s="2">
        <v>70000</v>
      </c>
      <c r="AV19" s="2">
        <v>70000</v>
      </c>
      <c r="AW19" s="2">
        <v>70000</v>
      </c>
      <c r="AX19" s="2">
        <v>70000</v>
      </c>
      <c r="AY19" s="2">
        <v>70000</v>
      </c>
      <c r="AZ19" s="2">
        <v>70000</v>
      </c>
      <c r="BA19" s="2">
        <v>70000</v>
      </c>
      <c r="BB19" s="2">
        <v>70000</v>
      </c>
      <c r="BC19" s="2">
        <v>70000</v>
      </c>
      <c r="BD19" s="2">
        <v>70000</v>
      </c>
      <c r="BE19" s="10">
        <f t="shared" si="8"/>
        <v>840000</v>
      </c>
      <c r="BG19" s="2">
        <v>70000</v>
      </c>
      <c r="BH19" s="2">
        <v>70000</v>
      </c>
      <c r="BI19" s="2">
        <v>70000</v>
      </c>
      <c r="BJ19" s="2">
        <v>70000</v>
      </c>
      <c r="BK19" s="2">
        <v>70000</v>
      </c>
      <c r="BL19" s="2">
        <v>70000</v>
      </c>
      <c r="BM19" s="2">
        <v>70000</v>
      </c>
      <c r="BN19" s="2">
        <v>70000</v>
      </c>
      <c r="BO19" s="2">
        <v>70000</v>
      </c>
      <c r="BP19" s="2">
        <v>70000</v>
      </c>
      <c r="BQ19" s="2">
        <v>70000</v>
      </c>
      <c r="BR19" s="2">
        <v>70000</v>
      </c>
      <c r="BS19" s="10">
        <f t="shared" si="9"/>
        <v>840000</v>
      </c>
    </row>
    <row r="20" spans="1:71" x14ac:dyDescent="0.2">
      <c r="A20" s="9" t="s">
        <v>129</v>
      </c>
      <c r="C20" s="10">
        <f>SUM(C4:C19)</f>
        <v>0</v>
      </c>
      <c r="D20" s="10">
        <f t="shared" ref="D20:N20" si="10">SUM(D4:D19)</f>
        <v>0</v>
      </c>
      <c r="E20" s="10">
        <f t="shared" si="10"/>
        <v>0</v>
      </c>
      <c r="F20" s="10">
        <f t="shared" si="10"/>
        <v>0</v>
      </c>
      <c r="G20" s="10">
        <f t="shared" si="10"/>
        <v>0</v>
      </c>
      <c r="H20" s="10">
        <f t="shared" si="10"/>
        <v>0</v>
      </c>
      <c r="I20" s="10">
        <f t="shared" si="10"/>
        <v>0</v>
      </c>
      <c r="J20" s="10">
        <f t="shared" si="10"/>
        <v>0</v>
      </c>
      <c r="K20" s="10">
        <f t="shared" si="10"/>
        <v>0</v>
      </c>
      <c r="L20" s="10">
        <f t="shared" si="10"/>
        <v>125900</v>
      </c>
      <c r="M20" s="10">
        <f t="shared" si="10"/>
        <v>125900</v>
      </c>
      <c r="N20" s="10">
        <f t="shared" si="10"/>
        <v>125900</v>
      </c>
      <c r="O20" s="10">
        <f t="shared" si="5"/>
        <v>377700</v>
      </c>
      <c r="Q20" s="10">
        <f>SUM(Q4:Q19)</f>
        <v>125900</v>
      </c>
      <c r="R20" s="10">
        <f t="shared" ref="R20:AB20" si="11">SUM(R4:R19)</f>
        <v>125900</v>
      </c>
      <c r="S20" s="10">
        <f t="shared" si="11"/>
        <v>125900</v>
      </c>
      <c r="T20" s="10">
        <f t="shared" si="11"/>
        <v>125900</v>
      </c>
      <c r="U20" s="10">
        <f t="shared" si="11"/>
        <v>125900</v>
      </c>
      <c r="V20" s="10">
        <f t="shared" si="11"/>
        <v>125900</v>
      </c>
      <c r="W20" s="10">
        <f t="shared" si="11"/>
        <v>125900</v>
      </c>
      <c r="X20" s="10">
        <f t="shared" si="11"/>
        <v>125900</v>
      </c>
      <c r="Y20" s="10">
        <f t="shared" si="11"/>
        <v>125900</v>
      </c>
      <c r="Z20" s="10">
        <f t="shared" si="11"/>
        <v>125900</v>
      </c>
      <c r="AA20" s="10">
        <f t="shared" si="11"/>
        <v>125900</v>
      </c>
      <c r="AB20" s="10">
        <f t="shared" si="11"/>
        <v>125900</v>
      </c>
      <c r="AC20" s="10">
        <f t="shared" si="6"/>
        <v>1510800</v>
      </c>
      <c r="AE20" s="10">
        <f>SUM(AE4:AE19)</f>
        <v>125900</v>
      </c>
      <c r="AF20" s="10">
        <f t="shared" ref="AF20:AP20" si="12">SUM(AF4:AF19)</f>
        <v>125900</v>
      </c>
      <c r="AG20" s="10">
        <f t="shared" si="12"/>
        <v>125900</v>
      </c>
      <c r="AH20" s="10">
        <f t="shared" si="12"/>
        <v>125900</v>
      </c>
      <c r="AI20" s="10">
        <f t="shared" si="12"/>
        <v>125900</v>
      </c>
      <c r="AJ20" s="10">
        <f t="shared" si="12"/>
        <v>125900</v>
      </c>
      <c r="AK20" s="10">
        <f t="shared" si="12"/>
        <v>125900</v>
      </c>
      <c r="AL20" s="10">
        <f t="shared" si="12"/>
        <v>125900</v>
      </c>
      <c r="AM20" s="10">
        <f t="shared" si="12"/>
        <v>125900</v>
      </c>
      <c r="AN20" s="10">
        <f t="shared" si="12"/>
        <v>125900</v>
      </c>
      <c r="AO20" s="10">
        <f t="shared" si="12"/>
        <v>125900</v>
      </c>
      <c r="AP20" s="10">
        <f t="shared" si="12"/>
        <v>125900</v>
      </c>
      <c r="AQ20" s="10">
        <f t="shared" si="7"/>
        <v>1510800</v>
      </c>
      <c r="AS20" s="10">
        <f>SUM(AS4:AS19)</f>
        <v>125900</v>
      </c>
      <c r="AT20" s="10">
        <f t="shared" ref="AT20:BD20" si="13">SUM(AT4:AT19)</f>
        <v>125900</v>
      </c>
      <c r="AU20" s="10">
        <f t="shared" si="13"/>
        <v>125900</v>
      </c>
      <c r="AV20" s="10">
        <f t="shared" si="13"/>
        <v>125900</v>
      </c>
      <c r="AW20" s="10">
        <f t="shared" si="13"/>
        <v>125900</v>
      </c>
      <c r="AX20" s="10">
        <f t="shared" si="13"/>
        <v>125900</v>
      </c>
      <c r="AY20" s="10">
        <f t="shared" si="13"/>
        <v>125900</v>
      </c>
      <c r="AZ20" s="10">
        <f t="shared" si="13"/>
        <v>125900</v>
      </c>
      <c r="BA20" s="10">
        <f t="shared" si="13"/>
        <v>125900</v>
      </c>
      <c r="BB20" s="10">
        <f t="shared" si="13"/>
        <v>125900</v>
      </c>
      <c r="BC20" s="10">
        <f t="shared" si="13"/>
        <v>125900</v>
      </c>
      <c r="BD20" s="10">
        <f t="shared" si="13"/>
        <v>125900</v>
      </c>
      <c r="BE20" s="10">
        <f t="shared" si="8"/>
        <v>1510800</v>
      </c>
      <c r="BG20" s="10">
        <f>SUM(BG4:BG19)</f>
        <v>125900</v>
      </c>
      <c r="BH20" s="10">
        <f t="shared" ref="BH20:BR20" si="14">SUM(BH4:BH19)</f>
        <v>125900</v>
      </c>
      <c r="BI20" s="10">
        <f t="shared" si="14"/>
        <v>125900</v>
      </c>
      <c r="BJ20" s="10">
        <f t="shared" si="14"/>
        <v>125900</v>
      </c>
      <c r="BK20" s="10">
        <f t="shared" si="14"/>
        <v>125900</v>
      </c>
      <c r="BL20" s="10">
        <f t="shared" si="14"/>
        <v>125900</v>
      </c>
      <c r="BM20" s="10">
        <f t="shared" si="14"/>
        <v>125900</v>
      </c>
      <c r="BN20" s="10">
        <f t="shared" si="14"/>
        <v>125900</v>
      </c>
      <c r="BO20" s="10">
        <f t="shared" si="14"/>
        <v>125900</v>
      </c>
      <c r="BP20" s="10">
        <f t="shared" si="14"/>
        <v>125900</v>
      </c>
      <c r="BQ20" s="10">
        <f t="shared" si="14"/>
        <v>125900</v>
      </c>
      <c r="BR20" s="10">
        <f t="shared" si="14"/>
        <v>125900</v>
      </c>
      <c r="BS20" s="10">
        <f t="shared" si="9"/>
        <v>1510800</v>
      </c>
    </row>
    <row r="21" spans="1:7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71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71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71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7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71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7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7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7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71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71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</row>
    <row r="32" spans="1:7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</row>
    <row r="33" spans="3:1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/>
    </row>
    <row r="35" spans="3:1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"/>
    </row>
  </sheetData>
  <mergeCells count="5">
    <mergeCell ref="C1:O1"/>
    <mergeCell ref="Q1:AC1"/>
    <mergeCell ref="AE1:AQ1"/>
    <mergeCell ref="AS1:BE1"/>
    <mergeCell ref="BG1:B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4C49-6ECB-499D-917D-341BD32ECB96}">
  <dimension ref="A1:I68"/>
  <sheetViews>
    <sheetView zoomScale="130" zoomScaleNormal="13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RowHeight="15" x14ac:dyDescent="0.2"/>
  <cols>
    <col min="1" max="1" width="26.5" bestFit="1" customWidth="1"/>
    <col min="2" max="2" width="13.5" bestFit="1" customWidth="1"/>
    <col min="3" max="3" width="15.1640625" bestFit="1" customWidth="1"/>
    <col min="4" max="4" width="13.5" bestFit="1" customWidth="1"/>
    <col min="5" max="5" width="15" bestFit="1" customWidth="1"/>
    <col min="6" max="6" width="13.5" bestFit="1" customWidth="1"/>
  </cols>
  <sheetData>
    <row r="1" spans="1:6" s="1" customFormat="1" x14ac:dyDescent="0.2">
      <c r="B1" s="15">
        <v>2021</v>
      </c>
      <c r="C1" s="15">
        <v>2022</v>
      </c>
      <c r="D1" s="15">
        <v>2023</v>
      </c>
      <c r="E1" s="15">
        <v>2024</v>
      </c>
      <c r="F1" s="15">
        <v>2025</v>
      </c>
    </row>
    <row r="2" spans="1:6" s="1" customFormat="1" x14ac:dyDescent="0.2">
      <c r="A2" s="35" t="s">
        <v>97</v>
      </c>
      <c r="B2" s="39"/>
      <c r="C2" s="39"/>
      <c r="D2" s="39"/>
      <c r="E2" s="39"/>
      <c r="F2" s="39"/>
    </row>
    <row r="3" spans="1:6" s="41" customFormat="1" x14ac:dyDescent="0.2">
      <c r="A3" s="12" t="s">
        <v>130</v>
      </c>
      <c r="B3" s="39">
        <f>Ventas!O3</f>
        <v>27</v>
      </c>
      <c r="C3" s="39">
        <f>Ventas!AC3</f>
        <v>123</v>
      </c>
      <c r="D3" s="39">
        <f>Ventas!AQ3</f>
        <v>204</v>
      </c>
      <c r="E3" s="39">
        <f>Ventas!BE3</f>
        <v>276</v>
      </c>
      <c r="F3" s="39">
        <f>Ventas!BS3</f>
        <v>318</v>
      </c>
    </row>
    <row r="4" spans="1:6" x14ac:dyDescent="0.2">
      <c r="A4" s="12" t="s">
        <v>91</v>
      </c>
      <c r="B4" s="2">
        <f>Ventas!O8</f>
        <v>3441031.8952499996</v>
      </c>
      <c r="C4" s="2">
        <f>Ventas!AC8</f>
        <v>15675811.967249999</v>
      </c>
      <c r="D4" s="2">
        <f>Ventas!AQ8</f>
        <v>25998907.652999993</v>
      </c>
      <c r="E4" s="2">
        <f>Ventas!BE8</f>
        <v>35174992.706999995</v>
      </c>
      <c r="F4" s="2">
        <f>Ventas!BS8</f>
        <v>40527708.988499984</v>
      </c>
    </row>
    <row r="5" spans="1:6" x14ac:dyDescent="0.2">
      <c r="A5" s="12" t="s">
        <v>92</v>
      </c>
      <c r="B5" s="2">
        <f>Usadas!O4</f>
        <v>400000</v>
      </c>
      <c r="C5" s="2">
        <f>Usadas!AC7</f>
        <v>2400000</v>
      </c>
      <c r="D5" s="2">
        <f>Usadas!AQ7</f>
        <v>3600000</v>
      </c>
      <c r="E5" s="2">
        <f>Usadas!BE7</f>
        <v>4800000</v>
      </c>
      <c r="F5" s="2">
        <f>Usadas!BS7</f>
        <v>6000000</v>
      </c>
    </row>
    <row r="6" spans="1:6" x14ac:dyDescent="0.2">
      <c r="A6" s="12" t="s">
        <v>93</v>
      </c>
      <c r="B6" s="2">
        <f>Servicio!O4</f>
        <v>0</v>
      </c>
      <c r="C6" s="2">
        <f>Servicio!AC4</f>
        <v>0</v>
      </c>
      <c r="D6" s="2">
        <f>Servicio!AQ4</f>
        <v>0</v>
      </c>
      <c r="E6" s="2">
        <f>Servicio!BE4</f>
        <v>0</v>
      </c>
      <c r="F6" s="2">
        <f>Servicio!BS4</f>
        <v>0</v>
      </c>
    </row>
    <row r="7" spans="1:6" x14ac:dyDescent="0.2">
      <c r="A7" s="12" t="s">
        <v>94</v>
      </c>
      <c r="B7" s="2">
        <f>Refacciones!O8</f>
        <v>135000</v>
      </c>
      <c r="C7" s="2">
        <f>Refacciones!AC8</f>
        <v>615000</v>
      </c>
      <c r="D7" s="2">
        <f>Refacciones!AQ8</f>
        <v>1020000</v>
      </c>
      <c r="E7" s="2">
        <f>Refacciones!BE8</f>
        <v>1380000</v>
      </c>
      <c r="F7" s="2">
        <f>Refacciones!BS8</f>
        <v>1590000</v>
      </c>
    </row>
    <row r="8" spans="1:6" x14ac:dyDescent="0.2">
      <c r="A8" s="12" t="s">
        <v>95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">
      <c r="A9" s="9" t="s">
        <v>17</v>
      </c>
      <c r="B9" s="10">
        <f t="shared" ref="B9:F9" si="0">SUM(B4:B8)</f>
        <v>3976031.8952499996</v>
      </c>
      <c r="C9" s="10">
        <f t="shared" si="0"/>
        <v>18690811.967249997</v>
      </c>
      <c r="D9" s="10">
        <f t="shared" si="0"/>
        <v>30618907.652999993</v>
      </c>
      <c r="E9" s="10">
        <f t="shared" si="0"/>
        <v>41354992.706999995</v>
      </c>
      <c r="F9" s="10">
        <f t="shared" si="0"/>
        <v>48117708.988499984</v>
      </c>
    </row>
    <row r="10" spans="1:6" x14ac:dyDescent="0.2">
      <c r="B10" s="2"/>
      <c r="C10" s="2"/>
      <c r="D10" s="2"/>
      <c r="E10" s="2"/>
      <c r="F10" s="2"/>
    </row>
    <row r="11" spans="1:6" x14ac:dyDescent="0.2">
      <c r="A11" s="9" t="s">
        <v>96</v>
      </c>
      <c r="B11" s="10"/>
      <c r="C11" s="10"/>
      <c r="D11" s="10"/>
      <c r="E11" s="10"/>
      <c r="F11" s="10"/>
    </row>
    <row r="12" spans="1:6" x14ac:dyDescent="0.2">
      <c r="A12" s="12" t="s">
        <v>99</v>
      </c>
      <c r="B12" s="2">
        <f>Ventas!O15</f>
        <v>2982192.197625</v>
      </c>
      <c r="C12" s="2">
        <f>Ventas!AC15</f>
        <v>13585542.233624998</v>
      </c>
      <c r="D12" s="2">
        <f>Ventas!AQ15</f>
        <v>22532118.826500006</v>
      </c>
      <c r="E12" s="2">
        <f>Ventas!BE15</f>
        <v>30484631.353500001</v>
      </c>
      <c r="F12" s="2">
        <f>Ventas!BS15</f>
        <v>35123596.99425</v>
      </c>
    </row>
    <row r="13" spans="1:6" x14ac:dyDescent="0.2">
      <c r="A13" s="12" t="s">
        <v>98</v>
      </c>
      <c r="B13" s="2">
        <f>Usadas!O13</f>
        <v>360000</v>
      </c>
      <c r="C13" s="2">
        <f>Usadas!AC13</f>
        <v>2160000</v>
      </c>
      <c r="D13" s="2">
        <f>Usadas!AQ13</f>
        <v>3240000</v>
      </c>
      <c r="E13" s="2">
        <f>Usadas!BE13</f>
        <v>4320000</v>
      </c>
      <c r="F13" s="2">
        <f>Usadas!BS13</f>
        <v>5400000</v>
      </c>
    </row>
    <row r="14" spans="1:6" x14ac:dyDescent="0.2">
      <c r="A14" s="12" t="s">
        <v>100</v>
      </c>
      <c r="B14" s="2">
        <f>Servicio!O9</f>
        <v>0</v>
      </c>
      <c r="C14" s="2">
        <f>Servicio!AC9</f>
        <v>0</v>
      </c>
      <c r="D14" s="2">
        <f>Servicio!AQ9</f>
        <v>0</v>
      </c>
      <c r="E14" s="2">
        <f>Servicio!BE9</f>
        <v>0</v>
      </c>
      <c r="F14" s="2">
        <f>Servicio!BS9</f>
        <v>0</v>
      </c>
    </row>
    <row r="15" spans="1:6" x14ac:dyDescent="0.2">
      <c r="A15" s="12" t="s">
        <v>101</v>
      </c>
      <c r="B15" s="2">
        <f>Refacciones!O15</f>
        <v>101250</v>
      </c>
      <c r="C15" s="2">
        <f>Refacciones!AC15</f>
        <v>461250</v>
      </c>
      <c r="D15" s="2">
        <f>Refacciones!AQ15</f>
        <v>765000</v>
      </c>
      <c r="E15" s="2">
        <f>Refacciones!BE15</f>
        <v>1035000</v>
      </c>
      <c r="F15" s="2">
        <f>Refacciones!BS15</f>
        <v>1192500</v>
      </c>
    </row>
    <row r="16" spans="1:6" x14ac:dyDescent="0.2">
      <c r="A16" s="12" t="s">
        <v>102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9" x14ac:dyDescent="0.2">
      <c r="A17" s="9" t="s">
        <v>22</v>
      </c>
      <c r="B17" s="10">
        <f t="shared" ref="B17:F17" si="1">SUM(B12:B16)</f>
        <v>3443442.197625</v>
      </c>
      <c r="C17" s="10">
        <f t="shared" si="1"/>
        <v>16206792.233624998</v>
      </c>
      <c r="D17" s="10">
        <f t="shared" si="1"/>
        <v>26537118.826500006</v>
      </c>
      <c r="E17" s="10">
        <f t="shared" si="1"/>
        <v>35839631.353500001</v>
      </c>
      <c r="F17" s="10">
        <f t="shared" si="1"/>
        <v>41716096.99425</v>
      </c>
    </row>
    <row r="18" spans="1:9" x14ac:dyDescent="0.2">
      <c r="B18" s="2"/>
      <c r="C18" s="2"/>
      <c r="D18" s="2"/>
      <c r="E18" s="2"/>
      <c r="F18" s="2"/>
    </row>
    <row r="19" spans="1:9" x14ac:dyDescent="0.2">
      <c r="A19" s="9" t="s">
        <v>31</v>
      </c>
      <c r="B19" s="10"/>
      <c r="C19" s="10"/>
      <c r="D19" s="10"/>
      <c r="E19" s="10"/>
      <c r="F19" s="10"/>
    </row>
    <row r="20" spans="1:9" x14ac:dyDescent="0.2">
      <c r="A20" s="12" t="s">
        <v>103</v>
      </c>
      <c r="B20" s="2">
        <f t="shared" ref="B20:F20" si="2">B4-B12</f>
        <v>458839.69762499956</v>
      </c>
      <c r="C20" s="2">
        <f t="shared" si="2"/>
        <v>2090269.7336250003</v>
      </c>
      <c r="D20" s="2">
        <f t="shared" si="2"/>
        <v>3466788.8264999874</v>
      </c>
      <c r="E20" s="2">
        <f t="shared" si="2"/>
        <v>4690361.3534999937</v>
      </c>
      <c r="F20" s="2">
        <f t="shared" si="2"/>
        <v>5404111.9942499846</v>
      </c>
      <c r="H20" s="48"/>
      <c r="I20" s="48"/>
    </row>
    <row r="21" spans="1:9" x14ac:dyDescent="0.2">
      <c r="A21" s="12" t="s">
        <v>104</v>
      </c>
      <c r="B21" s="2">
        <f t="shared" ref="B21:F24" si="3">B5-B13</f>
        <v>40000</v>
      </c>
      <c r="C21" s="2">
        <f t="shared" si="3"/>
        <v>240000</v>
      </c>
      <c r="D21" s="2">
        <f t="shared" si="3"/>
        <v>360000</v>
      </c>
      <c r="E21" s="2">
        <f t="shared" si="3"/>
        <v>480000</v>
      </c>
      <c r="F21" s="2">
        <f t="shared" si="3"/>
        <v>600000</v>
      </c>
      <c r="H21" s="48"/>
      <c r="I21" s="48"/>
    </row>
    <row r="22" spans="1:9" x14ac:dyDescent="0.2">
      <c r="A22" s="12" t="s">
        <v>105</v>
      </c>
      <c r="B22" s="2">
        <f t="shared" si="3"/>
        <v>0</v>
      </c>
      <c r="C22" s="2">
        <f t="shared" si="3"/>
        <v>0</v>
      </c>
      <c r="D22" s="2">
        <f t="shared" si="3"/>
        <v>0</v>
      </c>
      <c r="E22" s="2">
        <f t="shared" si="3"/>
        <v>0</v>
      </c>
      <c r="F22" s="2">
        <f t="shared" si="3"/>
        <v>0</v>
      </c>
      <c r="H22" s="48"/>
      <c r="I22" s="48"/>
    </row>
    <row r="23" spans="1:9" x14ac:dyDescent="0.2">
      <c r="A23" s="12" t="s">
        <v>106</v>
      </c>
      <c r="B23" s="2">
        <f t="shared" si="3"/>
        <v>33750</v>
      </c>
      <c r="C23" s="2">
        <f t="shared" si="3"/>
        <v>153750</v>
      </c>
      <c r="D23" s="2">
        <f t="shared" si="3"/>
        <v>255000</v>
      </c>
      <c r="E23" s="2">
        <f t="shared" si="3"/>
        <v>345000</v>
      </c>
      <c r="F23" s="2">
        <f t="shared" si="3"/>
        <v>397500</v>
      </c>
      <c r="H23" s="48"/>
      <c r="I23" s="48"/>
    </row>
    <row r="24" spans="1:9" x14ac:dyDescent="0.2">
      <c r="A24" s="12" t="s">
        <v>107</v>
      </c>
      <c r="B24" s="2">
        <f t="shared" si="3"/>
        <v>0</v>
      </c>
      <c r="C24" s="2">
        <f t="shared" si="3"/>
        <v>0</v>
      </c>
      <c r="D24" s="2">
        <f t="shared" si="3"/>
        <v>0</v>
      </c>
      <c r="E24" s="2">
        <f t="shared" si="3"/>
        <v>0</v>
      </c>
      <c r="F24" s="2">
        <f t="shared" si="3"/>
        <v>0</v>
      </c>
      <c r="H24" s="48"/>
      <c r="I24" s="48"/>
    </row>
    <row r="25" spans="1:9" x14ac:dyDescent="0.2">
      <c r="A25" s="9" t="s">
        <v>108</v>
      </c>
      <c r="B25" s="10">
        <f t="shared" ref="B25:F25" si="4">SUM(B20:B24)</f>
        <v>532589.69762499956</v>
      </c>
      <c r="C25" s="10">
        <f t="shared" si="4"/>
        <v>2484019.7336250003</v>
      </c>
      <c r="D25" s="10">
        <f t="shared" si="4"/>
        <v>4081788.8264999874</v>
      </c>
      <c r="E25" s="10">
        <f t="shared" si="4"/>
        <v>5515361.3534999937</v>
      </c>
      <c r="F25" s="10">
        <f t="shared" si="4"/>
        <v>6401611.9942499846</v>
      </c>
      <c r="H25" s="49"/>
      <c r="I25" s="49"/>
    </row>
    <row r="26" spans="1:9" x14ac:dyDescent="0.2">
      <c r="B26" s="2"/>
      <c r="C26" s="2"/>
      <c r="D26" s="2"/>
      <c r="E26" s="2"/>
      <c r="F26" s="2"/>
    </row>
    <row r="27" spans="1:9" x14ac:dyDescent="0.2">
      <c r="A27" s="9" t="s">
        <v>23</v>
      </c>
      <c r="B27" s="10"/>
      <c r="C27" s="10"/>
      <c r="D27" s="10"/>
      <c r="E27" s="10"/>
      <c r="F27" s="10"/>
    </row>
    <row r="28" spans="1:9" x14ac:dyDescent="0.2">
      <c r="A28" s="12" t="s">
        <v>109</v>
      </c>
      <c r="B28" s="2">
        <f>Ventas!O32</f>
        <v>87600</v>
      </c>
      <c r="C28" s="2">
        <f>Ventas!AC32</f>
        <v>350400</v>
      </c>
      <c r="D28" s="2">
        <f>Ventas!AQ32</f>
        <v>476400</v>
      </c>
      <c r="E28" s="2">
        <f>Ventas!BE32</f>
        <v>476400</v>
      </c>
      <c r="F28" s="2">
        <f>Ventas!BS32</f>
        <v>476400</v>
      </c>
    </row>
    <row r="29" spans="1:9" x14ac:dyDescent="0.2">
      <c r="A29" s="12" t="s">
        <v>110</v>
      </c>
      <c r="B29" s="2">
        <f>Usadas!O26</f>
        <v>0</v>
      </c>
      <c r="C29" s="2">
        <f>Usadas!AC26</f>
        <v>0</v>
      </c>
      <c r="D29" s="2">
        <f>Usadas!AQ26</f>
        <v>0</v>
      </c>
      <c r="E29" s="2">
        <f>Usadas!BE26</f>
        <v>0</v>
      </c>
      <c r="F29" s="2">
        <f>Usadas!BS26</f>
        <v>0</v>
      </c>
    </row>
    <row r="30" spans="1:9" x14ac:dyDescent="0.2">
      <c r="A30" s="12" t="s">
        <v>111</v>
      </c>
      <c r="B30" s="2">
        <f>Servicio!O26</f>
        <v>0</v>
      </c>
      <c r="C30" s="2">
        <f>Servicio!AC26</f>
        <v>0</v>
      </c>
      <c r="D30" s="2">
        <f>Servicio!AQ26</f>
        <v>0</v>
      </c>
      <c r="E30" s="2">
        <f>Servicio!BE26</f>
        <v>0</v>
      </c>
      <c r="F30" s="2">
        <f>Servicio!BS26</f>
        <v>0</v>
      </c>
    </row>
    <row r="31" spans="1:9" x14ac:dyDescent="0.2">
      <c r="A31" s="12" t="s">
        <v>112</v>
      </c>
      <c r="B31" s="2">
        <f>Refacciones!O26</f>
        <v>0</v>
      </c>
      <c r="C31" s="2">
        <f>Refacciones!AC26</f>
        <v>0</v>
      </c>
      <c r="D31" s="2">
        <f>Refacciones!AQ26</f>
        <v>0</v>
      </c>
      <c r="E31" s="2">
        <f>Refacciones!BE26</f>
        <v>0</v>
      </c>
      <c r="F31" s="2">
        <f>Refacciones!BS26</f>
        <v>0</v>
      </c>
    </row>
    <row r="32" spans="1:9" x14ac:dyDescent="0.2">
      <c r="A32" s="12" t="s">
        <v>113</v>
      </c>
      <c r="B32" s="2">
        <f>Administración!O20</f>
        <v>377700</v>
      </c>
      <c r="C32" s="2">
        <f>Administración!AC20</f>
        <v>1510800</v>
      </c>
      <c r="D32" s="2">
        <f>Administración!AQ20</f>
        <v>1510800</v>
      </c>
      <c r="E32" s="2">
        <f>Administración!BE20</f>
        <v>1510800</v>
      </c>
      <c r="F32" s="2">
        <f>Administración!BS20</f>
        <v>1510800</v>
      </c>
    </row>
    <row r="33" spans="1:9" x14ac:dyDescent="0.2">
      <c r="A33" s="9" t="s">
        <v>114</v>
      </c>
      <c r="B33" s="10">
        <f t="shared" ref="B33:F33" si="5">SUM(B28:B32)</f>
        <v>465300</v>
      </c>
      <c r="C33" s="10">
        <f t="shared" si="5"/>
        <v>1861200</v>
      </c>
      <c r="D33" s="10">
        <f t="shared" si="5"/>
        <v>1987200</v>
      </c>
      <c r="E33" s="10">
        <f t="shared" si="5"/>
        <v>1987200</v>
      </c>
      <c r="F33" s="10">
        <f t="shared" si="5"/>
        <v>1987200</v>
      </c>
    </row>
    <row r="34" spans="1:9" x14ac:dyDescent="0.2">
      <c r="B34" s="2"/>
      <c r="C34" s="2"/>
      <c r="D34" s="2"/>
      <c r="E34" s="2"/>
      <c r="F34" s="2"/>
    </row>
    <row r="35" spans="1:9" x14ac:dyDescent="0.2">
      <c r="A35" s="9" t="s">
        <v>38</v>
      </c>
      <c r="B35" s="10"/>
      <c r="C35" s="10"/>
      <c r="D35" s="10"/>
      <c r="E35" s="10"/>
      <c r="F35" s="10"/>
    </row>
    <row r="36" spans="1:9" x14ac:dyDescent="0.2">
      <c r="A36" s="12" t="s">
        <v>115</v>
      </c>
      <c r="B36" s="2">
        <f>Ventas!O43</f>
        <v>122399.77499999991</v>
      </c>
      <c r="C36" s="2">
        <f>Ventas!AC43</f>
        <v>557598.97499999963</v>
      </c>
      <c r="D36" s="2">
        <f>Ventas!AQ43</f>
        <v>1311042.1155454556</v>
      </c>
      <c r="E36" s="2">
        <f>Ventas!BE43</f>
        <v>1311042.1155454556</v>
      </c>
      <c r="F36" s="2">
        <f>Ventas!BS43</f>
        <v>1311042.1155454556</v>
      </c>
    </row>
    <row r="37" spans="1:9" x14ac:dyDescent="0.2">
      <c r="A37" s="12" t="s">
        <v>116</v>
      </c>
      <c r="B37" s="2">
        <f>Usadas!O35</f>
        <v>10200</v>
      </c>
      <c r="C37" s="2">
        <f>Usadas!AC35</f>
        <v>61200</v>
      </c>
      <c r="D37" s="2">
        <f>Usadas!AQ35</f>
        <v>0</v>
      </c>
      <c r="E37" s="2">
        <f>Usadas!BE35</f>
        <v>122400</v>
      </c>
      <c r="F37" s="2">
        <f>Usadas!BS35</f>
        <v>153000</v>
      </c>
    </row>
    <row r="38" spans="1:9" x14ac:dyDescent="0.2">
      <c r="A38" s="12" t="s">
        <v>117</v>
      </c>
      <c r="B38" s="2">
        <f>Servicio!O32</f>
        <v>0</v>
      </c>
      <c r="C38" s="2">
        <f>Servicio!AC32</f>
        <v>0</v>
      </c>
      <c r="D38" s="2">
        <f>Servicio!AQ32</f>
        <v>0</v>
      </c>
      <c r="E38" s="2">
        <f>Servicio!BE32</f>
        <v>0</v>
      </c>
      <c r="F38" s="2">
        <f>Servicio!BS32</f>
        <v>0</v>
      </c>
    </row>
    <row r="39" spans="1:9" x14ac:dyDescent="0.2">
      <c r="A39" s="12" t="s">
        <v>118</v>
      </c>
      <c r="B39" s="2">
        <f>Refacciones!O33</f>
        <v>0</v>
      </c>
      <c r="C39" s="2">
        <f>Refacciones!AC33</f>
        <v>0</v>
      </c>
      <c r="D39" s="2">
        <f>Refacciones!AQ33</f>
        <v>0</v>
      </c>
      <c r="E39" s="2">
        <f>Refacciones!BE33</f>
        <v>0</v>
      </c>
      <c r="F39" s="2">
        <f>Refacciones!BS33</f>
        <v>0</v>
      </c>
    </row>
    <row r="40" spans="1:9" x14ac:dyDescent="0.2">
      <c r="A40" s="12" t="s">
        <v>119</v>
      </c>
      <c r="B40" s="2">
        <v>0</v>
      </c>
      <c r="C40" s="2">
        <v>1</v>
      </c>
      <c r="D40" s="2">
        <v>2</v>
      </c>
      <c r="E40" s="2">
        <v>3</v>
      </c>
      <c r="F40" s="2">
        <v>4</v>
      </c>
    </row>
    <row r="41" spans="1:9" x14ac:dyDescent="0.2">
      <c r="A41" s="9" t="s">
        <v>120</v>
      </c>
      <c r="B41" s="10">
        <f t="shared" ref="B41:F41" si="6">SUM(B36:B40)</f>
        <v>132599.77499999991</v>
      </c>
      <c r="C41" s="10">
        <f t="shared" si="6"/>
        <v>618799.97499999963</v>
      </c>
      <c r="D41" s="10">
        <f t="shared" si="6"/>
        <v>1311044.1155454556</v>
      </c>
      <c r="E41" s="10">
        <f t="shared" si="6"/>
        <v>1433445.1155454556</v>
      </c>
      <c r="F41" s="10">
        <f t="shared" si="6"/>
        <v>1464046.1155454556</v>
      </c>
    </row>
    <row r="42" spans="1:9" x14ac:dyDescent="0.2">
      <c r="B42" s="2"/>
      <c r="C42" s="2"/>
      <c r="D42" s="2"/>
      <c r="E42" s="2"/>
      <c r="F42" s="2"/>
    </row>
    <row r="43" spans="1:9" x14ac:dyDescent="0.2">
      <c r="A43" s="9" t="s">
        <v>47</v>
      </c>
      <c r="B43" s="10"/>
      <c r="C43" s="10"/>
      <c r="D43" s="10"/>
      <c r="E43" s="10"/>
      <c r="F43" s="10"/>
    </row>
    <row r="44" spans="1:9" x14ac:dyDescent="0.2">
      <c r="A44" s="12" t="s">
        <v>121</v>
      </c>
      <c r="B44" s="2">
        <f t="shared" ref="B44:F44" si="7">B20-B28-B36</f>
        <v>248839.92262499966</v>
      </c>
      <c r="C44" s="2">
        <f t="shared" si="7"/>
        <v>1182270.7586250007</v>
      </c>
      <c r="D44" s="2">
        <f t="shared" si="7"/>
        <v>1679346.7109545318</v>
      </c>
      <c r="E44" s="2">
        <f t="shared" si="7"/>
        <v>2902919.2379545383</v>
      </c>
      <c r="F44" s="2">
        <f t="shared" si="7"/>
        <v>3616669.8787045293</v>
      </c>
      <c r="H44" s="48"/>
      <c r="I44" s="48"/>
    </row>
    <row r="45" spans="1:9" x14ac:dyDescent="0.2">
      <c r="A45" s="12" t="s">
        <v>122</v>
      </c>
      <c r="B45" s="2">
        <f t="shared" ref="B45:F48" si="8">B21-B29-B37</f>
        <v>29800</v>
      </c>
      <c r="C45" s="2">
        <f t="shared" si="8"/>
        <v>178800</v>
      </c>
      <c r="D45" s="2">
        <f t="shared" si="8"/>
        <v>360000</v>
      </c>
      <c r="E45" s="2">
        <f t="shared" si="8"/>
        <v>357600</v>
      </c>
      <c r="F45" s="2">
        <f t="shared" si="8"/>
        <v>447000</v>
      </c>
      <c r="H45" s="48"/>
      <c r="I45" s="48"/>
    </row>
    <row r="46" spans="1:9" x14ac:dyDescent="0.2">
      <c r="A46" s="12" t="s">
        <v>123</v>
      </c>
      <c r="B46" s="2">
        <f t="shared" si="8"/>
        <v>0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H46" s="48"/>
      <c r="I46" s="48"/>
    </row>
    <row r="47" spans="1:9" x14ac:dyDescent="0.2">
      <c r="A47" s="12" t="s">
        <v>124</v>
      </c>
      <c r="B47" s="2">
        <f t="shared" si="8"/>
        <v>33750</v>
      </c>
      <c r="C47" s="2">
        <f t="shared" si="8"/>
        <v>153750</v>
      </c>
      <c r="D47" s="2">
        <f t="shared" si="8"/>
        <v>255000</v>
      </c>
      <c r="E47" s="2">
        <f t="shared" si="8"/>
        <v>345000</v>
      </c>
      <c r="F47" s="2">
        <f t="shared" si="8"/>
        <v>397500</v>
      </c>
      <c r="H47" s="48"/>
      <c r="I47" s="48"/>
    </row>
    <row r="48" spans="1:9" x14ac:dyDescent="0.2">
      <c r="A48" s="12" t="s">
        <v>125</v>
      </c>
      <c r="B48" s="2">
        <f t="shared" si="8"/>
        <v>-377700</v>
      </c>
      <c r="C48" s="2">
        <f t="shared" si="8"/>
        <v>-1510801</v>
      </c>
      <c r="D48" s="2">
        <f t="shared" si="8"/>
        <v>-1510802</v>
      </c>
      <c r="E48" s="2">
        <f t="shared" si="8"/>
        <v>-1510803</v>
      </c>
      <c r="F48" s="2">
        <f t="shared" si="8"/>
        <v>-1510804</v>
      </c>
      <c r="H48" s="48"/>
      <c r="I48" s="48"/>
    </row>
    <row r="49" spans="1:9" x14ac:dyDescent="0.2">
      <c r="A49" s="32" t="s">
        <v>126</v>
      </c>
      <c r="B49" s="33">
        <f t="shared" ref="B49:F49" si="9">SUM(B44:B48)</f>
        <v>-65310.077375000343</v>
      </c>
      <c r="C49" s="33">
        <f t="shared" si="9"/>
        <v>4019.7586250007153</v>
      </c>
      <c r="D49" s="33">
        <f t="shared" si="9"/>
        <v>783544.71095453203</v>
      </c>
      <c r="E49" s="33">
        <f t="shared" si="9"/>
        <v>2094716.2379545383</v>
      </c>
      <c r="F49" s="33">
        <f t="shared" si="9"/>
        <v>2950365.8787045293</v>
      </c>
      <c r="H49" s="49"/>
      <c r="I49" s="49"/>
    </row>
    <row r="50" spans="1:9" x14ac:dyDescent="0.2">
      <c r="B50" s="45"/>
      <c r="C50" s="4"/>
      <c r="D50" s="4"/>
      <c r="E50" s="4"/>
      <c r="F50" s="4"/>
    </row>
    <row r="51" spans="1:9" x14ac:dyDescent="0.2">
      <c r="B51" s="2"/>
    </row>
    <row r="52" spans="1:9" x14ac:dyDescent="0.2">
      <c r="B52" s="2"/>
      <c r="C52" s="4"/>
    </row>
    <row r="53" spans="1:9" x14ac:dyDescent="0.2">
      <c r="B53" s="2"/>
      <c r="C53" s="4"/>
    </row>
    <row r="54" spans="1:9" x14ac:dyDescent="0.2">
      <c r="B54" s="2"/>
      <c r="C54" s="4"/>
      <c r="D54" s="47"/>
      <c r="E54" s="4"/>
    </row>
    <row r="55" spans="1:9" x14ac:dyDescent="0.2">
      <c r="B55" s="2"/>
      <c r="E55" s="4"/>
    </row>
    <row r="56" spans="1:9" x14ac:dyDescent="0.2">
      <c r="B56" s="2"/>
    </row>
    <row r="57" spans="1:9" x14ac:dyDescent="0.2">
      <c r="B57" s="2"/>
    </row>
    <row r="58" spans="1:9" x14ac:dyDescent="0.2">
      <c r="B58" s="2"/>
    </row>
    <row r="59" spans="1:9" x14ac:dyDescent="0.2">
      <c r="B59" s="2"/>
    </row>
    <row r="60" spans="1:9" x14ac:dyDescent="0.2">
      <c r="B60" s="2"/>
    </row>
    <row r="61" spans="1:9" x14ac:dyDescent="0.2">
      <c r="B61" s="2"/>
    </row>
    <row r="62" spans="1:9" x14ac:dyDescent="0.2">
      <c r="B62" s="2"/>
    </row>
    <row r="63" spans="1:9" x14ac:dyDescent="0.2">
      <c r="B63" s="2"/>
    </row>
    <row r="64" spans="1:9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4AB0-DDF7-47C9-86C8-CE08C66C60C4}">
  <dimension ref="A1:E17"/>
  <sheetViews>
    <sheetView workbookViewId="0">
      <selection activeCell="B4" sqref="B4"/>
    </sheetView>
  </sheetViews>
  <sheetFormatPr baseColWidth="10" defaultRowHeight="15" x14ac:dyDescent="0.2"/>
  <cols>
    <col min="1" max="1" width="5.83203125" style="40" customWidth="1"/>
    <col min="2" max="2" width="26.83203125" bestFit="1" customWidth="1"/>
    <col min="3" max="3" width="7" style="50" bestFit="1" customWidth="1"/>
    <col min="4" max="4" width="7" style="50" customWidth="1"/>
    <col min="5" max="5" width="20.5" style="50" customWidth="1"/>
  </cols>
  <sheetData>
    <row r="1" spans="1:5" x14ac:dyDescent="0.2">
      <c r="D1" s="50" t="s">
        <v>136</v>
      </c>
      <c r="E1" s="50" t="s">
        <v>137</v>
      </c>
    </row>
    <row r="2" spans="1:5" x14ac:dyDescent="0.2">
      <c r="A2" s="40">
        <v>1</v>
      </c>
      <c r="B2" t="s">
        <v>138</v>
      </c>
      <c r="C2" s="50" t="s">
        <v>134</v>
      </c>
      <c r="D2" s="50">
        <v>10</v>
      </c>
    </row>
    <row r="3" spans="1:5" x14ac:dyDescent="0.2">
      <c r="A3" s="40">
        <v>2</v>
      </c>
      <c r="B3" t="s">
        <v>131</v>
      </c>
      <c r="C3" s="50" t="s">
        <v>134</v>
      </c>
      <c r="D3" s="50">
        <v>0</v>
      </c>
    </row>
    <row r="4" spans="1:5" x14ac:dyDescent="0.2">
      <c r="A4" s="40">
        <v>3</v>
      </c>
      <c r="B4" t="s">
        <v>132</v>
      </c>
      <c r="C4" s="50" t="s">
        <v>134</v>
      </c>
      <c r="D4" s="50">
        <v>0</v>
      </c>
    </row>
    <row r="5" spans="1:5" x14ac:dyDescent="0.2">
      <c r="A5" s="40">
        <v>4</v>
      </c>
      <c r="B5" t="s">
        <v>133</v>
      </c>
      <c r="C5" s="50" t="s">
        <v>134</v>
      </c>
      <c r="D5" s="50">
        <v>10</v>
      </c>
    </row>
    <row r="6" spans="1:5" x14ac:dyDescent="0.2">
      <c r="A6" s="40">
        <v>5</v>
      </c>
      <c r="B6" t="s">
        <v>85</v>
      </c>
      <c r="C6" s="50" t="s">
        <v>135</v>
      </c>
      <c r="D6" s="50">
        <v>7.5</v>
      </c>
    </row>
    <row r="7" spans="1:5" x14ac:dyDescent="0.2">
      <c r="A7" s="40">
        <v>6</v>
      </c>
      <c r="B7" t="s">
        <v>139</v>
      </c>
      <c r="C7" s="50" t="s">
        <v>134</v>
      </c>
      <c r="D7" s="50">
        <v>7.5</v>
      </c>
    </row>
    <row r="8" spans="1:5" x14ac:dyDescent="0.2">
      <c r="A8" s="40">
        <v>7</v>
      </c>
      <c r="B8" t="s">
        <v>140</v>
      </c>
      <c r="C8" s="50" t="s">
        <v>134</v>
      </c>
      <c r="D8" s="50">
        <v>10</v>
      </c>
    </row>
    <row r="9" spans="1:5" x14ac:dyDescent="0.2">
      <c r="A9" s="40">
        <v>8</v>
      </c>
      <c r="B9" t="s">
        <v>141</v>
      </c>
      <c r="C9" s="50" t="s">
        <v>135</v>
      </c>
      <c r="D9" s="50">
        <v>10</v>
      </c>
    </row>
    <row r="10" spans="1:5" x14ac:dyDescent="0.2">
      <c r="C10" s="50" t="s">
        <v>134</v>
      </c>
    </row>
    <row r="11" spans="1:5" x14ac:dyDescent="0.2">
      <c r="C11" s="50" t="s">
        <v>135</v>
      </c>
    </row>
    <row r="12" spans="1:5" x14ac:dyDescent="0.2">
      <c r="C12" s="50" t="s">
        <v>134</v>
      </c>
    </row>
    <row r="13" spans="1:5" x14ac:dyDescent="0.2">
      <c r="C13" s="50" t="s">
        <v>134</v>
      </c>
    </row>
    <row r="14" spans="1:5" x14ac:dyDescent="0.2">
      <c r="C14" s="50" t="s">
        <v>135</v>
      </c>
    </row>
    <row r="15" spans="1:5" x14ac:dyDescent="0.2">
      <c r="C15" s="50" t="s">
        <v>134</v>
      </c>
    </row>
    <row r="16" spans="1:5" x14ac:dyDescent="0.2">
      <c r="C16" s="50" t="s">
        <v>134</v>
      </c>
    </row>
    <row r="17" spans="3:3" x14ac:dyDescent="0.2">
      <c r="C17" s="50" t="s">
        <v>135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136-3A4B-4621-AB98-62156928A556}">
  <dimension ref="A1:N45"/>
  <sheetViews>
    <sheetView topLeftCell="A28" workbookViewId="0">
      <selection activeCell="A8" sqref="A8"/>
    </sheetView>
  </sheetViews>
  <sheetFormatPr baseColWidth="10" defaultRowHeight="15" x14ac:dyDescent="0.2"/>
  <cols>
    <col min="1" max="1" width="26.5" style="20" bestFit="1" customWidth="1"/>
  </cols>
  <sheetData>
    <row r="1" spans="1:14" x14ac:dyDescent="0.2">
      <c r="B1" s="52">
        <v>2022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">
      <c r="A2" s="51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</row>
    <row r="3" spans="1:14" x14ac:dyDescent="0.2">
      <c r="A3" s="28" t="s">
        <v>37</v>
      </c>
      <c r="B3" s="29">
        <v>8</v>
      </c>
      <c r="C3" s="29">
        <v>9</v>
      </c>
      <c r="D3" s="29">
        <v>10</v>
      </c>
      <c r="E3" s="29">
        <v>10</v>
      </c>
      <c r="F3" s="29">
        <v>10</v>
      </c>
      <c r="G3" s="29">
        <v>10</v>
      </c>
      <c r="H3" s="29">
        <v>11</v>
      </c>
      <c r="I3" s="29">
        <v>11</v>
      </c>
      <c r="J3" s="29">
        <v>11</v>
      </c>
      <c r="K3" s="29">
        <v>11</v>
      </c>
      <c r="L3" s="29">
        <v>11</v>
      </c>
      <c r="M3" s="29">
        <v>11</v>
      </c>
      <c r="N3" s="16">
        <f>SUM(B3:M3)</f>
        <v>123</v>
      </c>
    </row>
    <row r="4" spans="1:14" x14ac:dyDescent="0.2">
      <c r="A4" s="17" t="s">
        <v>13</v>
      </c>
      <c r="B4" s="18">
        <f ca="1">B3*$B$4</f>
        <v>1011539.9999999999</v>
      </c>
      <c r="C4" s="18">
        <f t="shared" ref="C4:D4" ca="1" si="0">C3*$B$4</f>
        <v>1137982.4999999998</v>
      </c>
      <c r="D4" s="18">
        <f t="shared" ca="1" si="0"/>
        <v>1264424.9999999998</v>
      </c>
      <c r="E4" s="18">
        <f ca="1">E3*$B$4</f>
        <v>1264424.9999999998</v>
      </c>
      <c r="F4" s="18">
        <f t="shared" ref="F4:M4" ca="1" si="1">F3*$B$4</f>
        <v>1264424.9999999998</v>
      </c>
      <c r="G4" s="18">
        <f t="shared" ca="1" si="1"/>
        <v>1264424.9999999998</v>
      </c>
      <c r="H4" s="18">
        <f t="shared" ca="1" si="1"/>
        <v>1390867.4999999998</v>
      </c>
      <c r="I4" s="18">
        <f t="shared" ca="1" si="1"/>
        <v>1390867.4999999998</v>
      </c>
      <c r="J4" s="18">
        <f t="shared" ca="1" si="1"/>
        <v>1390867.4999999998</v>
      </c>
      <c r="K4" s="18">
        <f t="shared" ca="1" si="1"/>
        <v>1390867.4999999998</v>
      </c>
      <c r="L4" s="18">
        <f t="shared" ca="1" si="1"/>
        <v>1390867.4999999998</v>
      </c>
      <c r="M4" s="18">
        <f t="shared" ca="1" si="1"/>
        <v>1390867.4999999998</v>
      </c>
      <c r="N4" s="19">
        <f ca="1">SUM(B4:M4)</f>
        <v>15552427.499999998</v>
      </c>
    </row>
    <row r="5" spans="1:14" x14ac:dyDescent="0.2">
      <c r="A5" s="17" t="s">
        <v>14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>
        <f t="shared" ref="N5:N8" si="2">SUM(B5:M5)</f>
        <v>0</v>
      </c>
    </row>
    <row r="6" spans="1:14" x14ac:dyDescent="0.2">
      <c r="A6" s="17" t="s">
        <v>15</v>
      </c>
      <c r="B6" s="18">
        <f ca="1">B4*0.3*0.65*0.02</f>
        <v>3945.0059999999994</v>
      </c>
      <c r="C6" s="18">
        <f t="shared" ref="C6:D6" ca="1" si="3">C4*0.3*0.65*0.02</f>
        <v>4438.1317499999996</v>
      </c>
      <c r="D6" s="18">
        <f t="shared" ca="1" si="3"/>
        <v>4931.2574999999997</v>
      </c>
      <c r="E6" s="18">
        <f ca="1">E4*0.3*0.65*0.02</f>
        <v>4931.2574999999997</v>
      </c>
      <c r="F6" s="18">
        <f t="shared" ref="F6:M6" ca="1" si="4">F4*0.3*0.65*0.02</f>
        <v>4931.2574999999997</v>
      </c>
      <c r="G6" s="18">
        <f t="shared" ca="1" si="4"/>
        <v>4931.2574999999997</v>
      </c>
      <c r="H6" s="18">
        <f t="shared" ca="1" si="4"/>
        <v>5424.3832499999999</v>
      </c>
      <c r="I6" s="18">
        <f t="shared" ca="1" si="4"/>
        <v>5424.3832499999999</v>
      </c>
      <c r="J6" s="18">
        <f t="shared" ca="1" si="4"/>
        <v>5424.3832499999999</v>
      </c>
      <c r="K6" s="18">
        <f t="shared" ca="1" si="4"/>
        <v>5424.3832499999999</v>
      </c>
      <c r="L6" s="18">
        <f t="shared" ca="1" si="4"/>
        <v>5424.3832499999999</v>
      </c>
      <c r="M6" s="18">
        <f t="shared" ca="1" si="4"/>
        <v>5424.3832499999999</v>
      </c>
      <c r="N6" s="19">
        <f t="shared" ca="1" si="2"/>
        <v>60654.467249999994</v>
      </c>
    </row>
    <row r="7" spans="1:14" x14ac:dyDescent="0.2">
      <c r="A7" s="17" t="s">
        <v>16</v>
      </c>
      <c r="B7" s="18">
        <f>B3*0.3*8500*0.2</f>
        <v>4080</v>
      </c>
      <c r="C7" s="18">
        <f t="shared" ref="C7:D7" si="5">C3*0.3*8500*0.2</f>
        <v>4589.9999999999991</v>
      </c>
      <c r="D7" s="18">
        <f t="shared" si="5"/>
        <v>5100</v>
      </c>
      <c r="E7" s="18">
        <f>E3*0.3*8500*0.2</f>
        <v>5100</v>
      </c>
      <c r="F7" s="18">
        <f t="shared" ref="F7:M7" si="6">F3*0.3*8500*0.2</f>
        <v>5100</v>
      </c>
      <c r="G7" s="18">
        <f t="shared" si="6"/>
        <v>5100</v>
      </c>
      <c r="H7" s="18">
        <f t="shared" si="6"/>
        <v>5610</v>
      </c>
      <c r="I7" s="18">
        <f t="shared" si="6"/>
        <v>5610</v>
      </c>
      <c r="J7" s="18">
        <f t="shared" si="6"/>
        <v>5610</v>
      </c>
      <c r="K7" s="18">
        <f t="shared" si="6"/>
        <v>5610</v>
      </c>
      <c r="L7" s="18">
        <f t="shared" si="6"/>
        <v>5610</v>
      </c>
      <c r="M7" s="18">
        <f t="shared" si="6"/>
        <v>5610</v>
      </c>
      <c r="N7" s="19">
        <f t="shared" si="2"/>
        <v>62730</v>
      </c>
    </row>
    <row r="8" spans="1:14" x14ac:dyDescent="0.2">
      <c r="A8" s="21" t="s">
        <v>17</v>
      </c>
      <c r="B8" s="19">
        <f t="shared" ref="B8:D8" ca="1" si="7">SUM(B4:B7)</f>
        <v>1019565.0059999999</v>
      </c>
      <c r="C8" s="19">
        <f t="shared" ca="1" si="7"/>
        <v>1147010.6317499997</v>
      </c>
      <c r="D8" s="19">
        <f t="shared" ca="1" si="7"/>
        <v>1274456.2574999998</v>
      </c>
      <c r="E8" s="19">
        <f ca="1">SUM(E4:E7)</f>
        <v>1274456.2574999998</v>
      </c>
      <c r="F8" s="19">
        <f t="shared" ref="F8:M8" ca="1" si="8">SUM(F4:F7)</f>
        <v>1274456.2574999998</v>
      </c>
      <c r="G8" s="19">
        <f t="shared" ca="1" si="8"/>
        <v>1274456.2574999998</v>
      </c>
      <c r="H8" s="19">
        <f t="shared" ca="1" si="8"/>
        <v>1401901.8832499997</v>
      </c>
      <c r="I8" s="19">
        <f t="shared" ca="1" si="8"/>
        <v>1401901.8832499997</v>
      </c>
      <c r="J8" s="19">
        <f t="shared" ca="1" si="8"/>
        <v>1401901.8832499997</v>
      </c>
      <c r="K8" s="19">
        <f t="shared" ca="1" si="8"/>
        <v>1401901.8832499997</v>
      </c>
      <c r="L8" s="19">
        <f t="shared" ca="1" si="8"/>
        <v>1401901.8832499997</v>
      </c>
      <c r="M8" s="19">
        <f t="shared" ca="1" si="8"/>
        <v>1401901.8832499997</v>
      </c>
      <c r="N8" s="19">
        <f t="shared" ca="1" si="2"/>
        <v>15675811.967249999</v>
      </c>
    </row>
    <row r="9" spans="1:14" x14ac:dyDescent="0.2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2"/>
    </row>
    <row r="10" spans="1:14" x14ac:dyDescent="0.2">
      <c r="A10" s="21" t="s">
        <v>127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7" t="s">
        <v>18</v>
      </c>
      <c r="B11" s="18">
        <f ca="1">B3*$B$11</f>
        <v>879600</v>
      </c>
      <c r="C11" s="18">
        <f t="shared" ref="C11:D11" ca="1" si="9">C3*$B$11</f>
        <v>989550</v>
      </c>
      <c r="D11" s="18">
        <f t="shared" ca="1" si="9"/>
        <v>1099500</v>
      </c>
      <c r="E11" s="18">
        <f ca="1">E3*$B$11</f>
        <v>1099500</v>
      </c>
      <c r="F11" s="18">
        <f t="shared" ref="F11:M11" ca="1" si="10">F3*$B$11</f>
        <v>1099500</v>
      </c>
      <c r="G11" s="18">
        <f t="shared" ca="1" si="10"/>
        <v>1099500</v>
      </c>
      <c r="H11" s="18">
        <f t="shared" ca="1" si="10"/>
        <v>1209450</v>
      </c>
      <c r="I11" s="18">
        <f t="shared" ca="1" si="10"/>
        <v>1209450</v>
      </c>
      <c r="J11" s="18">
        <f t="shared" ca="1" si="10"/>
        <v>1209450</v>
      </c>
      <c r="K11" s="18">
        <f t="shared" ca="1" si="10"/>
        <v>1209450</v>
      </c>
      <c r="L11" s="18">
        <f t="shared" ca="1" si="10"/>
        <v>1209450</v>
      </c>
      <c r="M11" s="18">
        <f t="shared" ca="1" si="10"/>
        <v>1209450</v>
      </c>
      <c r="N11" s="19">
        <f t="shared" ref="N11:N15" ca="1" si="11">SUM(B11:M11)</f>
        <v>13523850</v>
      </c>
    </row>
    <row r="12" spans="1:14" x14ac:dyDescent="0.2">
      <c r="A12" s="17" t="s">
        <v>19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>
        <f t="shared" si="11"/>
        <v>0</v>
      </c>
    </row>
    <row r="13" spans="1:14" x14ac:dyDescent="0.2">
      <c r="A13" s="17" t="s">
        <v>20</v>
      </c>
      <c r="B13" s="18">
        <f t="shared" ref="B13:M14" ca="1" si="12">B6*0.5</f>
        <v>1972.5029999999997</v>
      </c>
      <c r="C13" s="18">
        <f t="shared" ca="1" si="12"/>
        <v>2219.0658749999998</v>
      </c>
      <c r="D13" s="18">
        <f t="shared" ca="1" si="12"/>
        <v>2465.6287499999999</v>
      </c>
      <c r="E13" s="18">
        <f t="shared" ca="1" si="12"/>
        <v>2465.6287499999999</v>
      </c>
      <c r="F13" s="18">
        <f t="shared" ca="1" si="12"/>
        <v>2465.6287499999999</v>
      </c>
      <c r="G13" s="18">
        <f t="shared" ca="1" si="12"/>
        <v>2465.6287499999999</v>
      </c>
      <c r="H13" s="18">
        <f t="shared" ca="1" si="12"/>
        <v>2712.1916249999999</v>
      </c>
      <c r="I13" s="18">
        <f t="shared" ca="1" si="12"/>
        <v>2712.1916249999999</v>
      </c>
      <c r="J13" s="18">
        <f t="shared" ca="1" si="12"/>
        <v>2712.1916249999999</v>
      </c>
      <c r="K13" s="18">
        <f t="shared" ca="1" si="12"/>
        <v>2712.1916249999999</v>
      </c>
      <c r="L13" s="18">
        <f t="shared" ca="1" si="12"/>
        <v>2712.1916249999999</v>
      </c>
      <c r="M13" s="18">
        <f t="shared" ca="1" si="12"/>
        <v>2712.1916249999999</v>
      </c>
      <c r="N13" s="19">
        <f t="shared" ca="1" si="11"/>
        <v>30327.233624999997</v>
      </c>
    </row>
    <row r="14" spans="1:14" x14ac:dyDescent="0.2">
      <c r="A14" s="17" t="s">
        <v>21</v>
      </c>
      <c r="B14" s="18">
        <f t="shared" si="12"/>
        <v>2040</v>
      </c>
      <c r="C14" s="18">
        <f t="shared" si="12"/>
        <v>2294.9999999999995</v>
      </c>
      <c r="D14" s="18">
        <f t="shared" si="12"/>
        <v>2550</v>
      </c>
      <c r="E14" s="18">
        <f t="shared" si="12"/>
        <v>2550</v>
      </c>
      <c r="F14" s="18">
        <f t="shared" si="12"/>
        <v>2550</v>
      </c>
      <c r="G14" s="18">
        <f t="shared" si="12"/>
        <v>2550</v>
      </c>
      <c r="H14" s="18">
        <f t="shared" si="12"/>
        <v>2805</v>
      </c>
      <c r="I14" s="18">
        <f t="shared" si="12"/>
        <v>2805</v>
      </c>
      <c r="J14" s="18">
        <f t="shared" si="12"/>
        <v>2805</v>
      </c>
      <c r="K14" s="18">
        <f t="shared" si="12"/>
        <v>2805</v>
      </c>
      <c r="L14" s="18">
        <f t="shared" si="12"/>
        <v>2805</v>
      </c>
      <c r="M14" s="18">
        <f t="shared" si="12"/>
        <v>2805</v>
      </c>
      <c r="N14" s="19">
        <f t="shared" si="11"/>
        <v>31365</v>
      </c>
    </row>
    <row r="15" spans="1:14" x14ac:dyDescent="0.2">
      <c r="A15" s="21" t="s">
        <v>22</v>
      </c>
      <c r="B15" s="19">
        <f t="shared" ref="B15:D15" ca="1" si="13">SUM(B11:B14)</f>
        <v>883612.50300000003</v>
      </c>
      <c r="C15" s="19">
        <f t="shared" ca="1" si="13"/>
        <v>994064.06587499997</v>
      </c>
      <c r="D15" s="19">
        <f t="shared" ca="1" si="13"/>
        <v>1104515.6287499999</v>
      </c>
      <c r="E15" s="19">
        <f ca="1">SUM(E11:E14)</f>
        <v>1104515.6287499999</v>
      </c>
      <c r="F15" s="19">
        <f t="shared" ref="F15:M15" ca="1" si="14">SUM(F11:F14)</f>
        <v>1104515.6287499999</v>
      </c>
      <c r="G15" s="19">
        <f t="shared" ca="1" si="14"/>
        <v>1104515.6287499999</v>
      </c>
      <c r="H15" s="19">
        <f t="shared" ca="1" si="14"/>
        <v>1214967.191625</v>
      </c>
      <c r="I15" s="19">
        <f t="shared" ca="1" si="14"/>
        <v>1214967.191625</v>
      </c>
      <c r="J15" s="19">
        <f t="shared" ca="1" si="14"/>
        <v>1214967.191625</v>
      </c>
      <c r="K15" s="19">
        <f t="shared" ca="1" si="14"/>
        <v>1214967.191625</v>
      </c>
      <c r="L15" s="19">
        <f t="shared" ca="1" si="14"/>
        <v>1214967.191625</v>
      </c>
      <c r="M15" s="19">
        <f t="shared" ca="1" si="14"/>
        <v>1214967.191625</v>
      </c>
      <c r="N15" s="19">
        <f t="shared" ca="1" si="11"/>
        <v>13585542.233624998</v>
      </c>
    </row>
    <row r="16" spans="1:14" x14ac:dyDescent="0.2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2"/>
    </row>
    <row r="17" spans="1:14" x14ac:dyDescent="0.2">
      <c r="A17" s="21" t="s">
        <v>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2">
      <c r="A18" s="17" t="s">
        <v>32</v>
      </c>
      <c r="B18" s="18">
        <f t="shared" ref="B18:M21" ca="1" si="15">B4-B11</f>
        <v>131939.99999999988</v>
      </c>
      <c r="C18" s="18">
        <f t="shared" ca="1" si="15"/>
        <v>148432.49999999977</v>
      </c>
      <c r="D18" s="18">
        <f t="shared" ca="1" si="15"/>
        <v>164924.99999999977</v>
      </c>
      <c r="E18" s="18">
        <f t="shared" ca="1" si="15"/>
        <v>164924.99999999977</v>
      </c>
      <c r="F18" s="18">
        <f t="shared" ca="1" si="15"/>
        <v>164924.99999999977</v>
      </c>
      <c r="G18" s="18">
        <f t="shared" ca="1" si="15"/>
        <v>164924.99999999977</v>
      </c>
      <c r="H18" s="18">
        <f t="shared" ca="1" si="15"/>
        <v>181417.49999999977</v>
      </c>
      <c r="I18" s="18">
        <f t="shared" ca="1" si="15"/>
        <v>181417.49999999977</v>
      </c>
      <c r="J18" s="18">
        <f t="shared" ca="1" si="15"/>
        <v>181417.49999999977</v>
      </c>
      <c r="K18" s="18">
        <f t="shared" ca="1" si="15"/>
        <v>181417.49999999977</v>
      </c>
      <c r="L18" s="18">
        <f t="shared" ca="1" si="15"/>
        <v>181417.49999999977</v>
      </c>
      <c r="M18" s="18">
        <f t="shared" ca="1" si="15"/>
        <v>181417.49999999977</v>
      </c>
      <c r="N18" s="19">
        <f t="shared" ref="N18:N22" ca="1" si="16">SUM(B18:M18)</f>
        <v>2028577.4999999974</v>
      </c>
    </row>
    <row r="19" spans="1:14" x14ac:dyDescent="0.2">
      <c r="A19" s="17" t="s">
        <v>33</v>
      </c>
      <c r="B19" s="18">
        <f t="shared" si="15"/>
        <v>0</v>
      </c>
      <c r="C19" s="18">
        <f t="shared" si="15"/>
        <v>0</v>
      </c>
      <c r="D19" s="18">
        <f t="shared" si="15"/>
        <v>0</v>
      </c>
      <c r="E19" s="18">
        <f t="shared" si="15"/>
        <v>0</v>
      </c>
      <c r="F19" s="18">
        <f t="shared" si="15"/>
        <v>0</v>
      </c>
      <c r="G19" s="18">
        <f t="shared" si="15"/>
        <v>0</v>
      </c>
      <c r="H19" s="18">
        <f t="shared" si="15"/>
        <v>0</v>
      </c>
      <c r="I19" s="18">
        <f t="shared" si="15"/>
        <v>0</v>
      </c>
      <c r="J19" s="18">
        <f t="shared" si="15"/>
        <v>0</v>
      </c>
      <c r="K19" s="18">
        <f t="shared" si="15"/>
        <v>0</v>
      </c>
      <c r="L19" s="18">
        <f t="shared" si="15"/>
        <v>0</v>
      </c>
      <c r="M19" s="18">
        <f t="shared" si="15"/>
        <v>0</v>
      </c>
      <c r="N19" s="19">
        <f t="shared" si="16"/>
        <v>0</v>
      </c>
    </row>
    <row r="20" spans="1:14" x14ac:dyDescent="0.2">
      <c r="A20" s="17" t="s">
        <v>34</v>
      </c>
      <c r="B20" s="18">
        <f t="shared" ca="1" si="15"/>
        <v>1972.5029999999997</v>
      </c>
      <c r="C20" s="18">
        <f t="shared" ca="1" si="15"/>
        <v>2219.0658749999998</v>
      </c>
      <c r="D20" s="18">
        <f t="shared" ca="1" si="15"/>
        <v>2465.6287499999999</v>
      </c>
      <c r="E20" s="18">
        <f t="shared" ca="1" si="15"/>
        <v>2465.6287499999999</v>
      </c>
      <c r="F20" s="18">
        <f t="shared" ca="1" si="15"/>
        <v>2465.6287499999999</v>
      </c>
      <c r="G20" s="18">
        <f t="shared" ca="1" si="15"/>
        <v>2465.6287499999999</v>
      </c>
      <c r="H20" s="18">
        <f t="shared" ca="1" si="15"/>
        <v>2712.1916249999999</v>
      </c>
      <c r="I20" s="18">
        <f t="shared" ca="1" si="15"/>
        <v>2712.1916249999999</v>
      </c>
      <c r="J20" s="18">
        <f t="shared" ca="1" si="15"/>
        <v>2712.1916249999999</v>
      </c>
      <c r="K20" s="18">
        <f t="shared" ca="1" si="15"/>
        <v>2712.1916249999999</v>
      </c>
      <c r="L20" s="18">
        <f t="shared" ca="1" si="15"/>
        <v>2712.1916249999999</v>
      </c>
      <c r="M20" s="18">
        <f t="shared" ca="1" si="15"/>
        <v>2712.1916249999999</v>
      </c>
      <c r="N20" s="19">
        <f t="shared" ca="1" si="16"/>
        <v>30327.233624999997</v>
      </c>
    </row>
    <row r="21" spans="1:14" x14ac:dyDescent="0.2">
      <c r="A21" s="17" t="s">
        <v>35</v>
      </c>
      <c r="B21" s="18">
        <f t="shared" si="15"/>
        <v>2040</v>
      </c>
      <c r="C21" s="18">
        <f t="shared" si="15"/>
        <v>2294.9999999999995</v>
      </c>
      <c r="D21" s="18">
        <f t="shared" si="15"/>
        <v>2550</v>
      </c>
      <c r="E21" s="18">
        <f t="shared" si="15"/>
        <v>2550</v>
      </c>
      <c r="F21" s="18">
        <f t="shared" si="15"/>
        <v>2550</v>
      </c>
      <c r="G21" s="18">
        <f t="shared" si="15"/>
        <v>2550</v>
      </c>
      <c r="H21" s="18">
        <f t="shared" si="15"/>
        <v>2805</v>
      </c>
      <c r="I21" s="18">
        <f t="shared" si="15"/>
        <v>2805</v>
      </c>
      <c r="J21" s="18">
        <f t="shared" si="15"/>
        <v>2805</v>
      </c>
      <c r="K21" s="18">
        <f t="shared" si="15"/>
        <v>2805</v>
      </c>
      <c r="L21" s="18">
        <f t="shared" si="15"/>
        <v>2805</v>
      </c>
      <c r="M21" s="18">
        <f t="shared" si="15"/>
        <v>2805</v>
      </c>
      <c r="N21" s="19">
        <f t="shared" si="16"/>
        <v>31365</v>
      </c>
    </row>
    <row r="22" spans="1:14" x14ac:dyDescent="0.2">
      <c r="A22" s="21" t="s">
        <v>36</v>
      </c>
      <c r="B22" s="19">
        <f t="shared" ref="B22:D22" ca="1" si="17">SUM(B18:B21)</f>
        <v>135952.50299999988</v>
      </c>
      <c r="C22" s="19">
        <f t="shared" ca="1" si="17"/>
        <v>152946.56587499977</v>
      </c>
      <c r="D22" s="19">
        <f t="shared" ca="1" si="17"/>
        <v>169940.62874999977</v>
      </c>
      <c r="E22" s="19">
        <f ca="1">SUM(E18:E21)</f>
        <v>169940.62874999977</v>
      </c>
      <c r="F22" s="19">
        <f t="shared" ref="F22:M22" ca="1" si="18">SUM(F18:F21)</f>
        <v>169940.62874999977</v>
      </c>
      <c r="G22" s="19">
        <f t="shared" ca="1" si="18"/>
        <v>169940.62874999977</v>
      </c>
      <c r="H22" s="19">
        <f t="shared" ca="1" si="18"/>
        <v>186934.69162499977</v>
      </c>
      <c r="I22" s="19">
        <f t="shared" ca="1" si="18"/>
        <v>186934.69162499977</v>
      </c>
      <c r="J22" s="19">
        <f t="shared" ca="1" si="18"/>
        <v>186934.69162499977</v>
      </c>
      <c r="K22" s="19">
        <f t="shared" ca="1" si="18"/>
        <v>186934.69162499977</v>
      </c>
      <c r="L22" s="19">
        <f t="shared" ca="1" si="18"/>
        <v>186934.69162499977</v>
      </c>
      <c r="M22" s="19">
        <f t="shared" ca="1" si="18"/>
        <v>186934.69162499977</v>
      </c>
      <c r="N22" s="19">
        <f t="shared" ca="1" si="16"/>
        <v>2090269.7336249973</v>
      </c>
    </row>
    <row r="23" spans="1:14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2"/>
    </row>
    <row r="24" spans="1:14" x14ac:dyDescent="0.2">
      <c r="A24" s="21" t="s">
        <v>23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 x14ac:dyDescent="0.2">
      <c r="A25" s="17" t="s">
        <v>24</v>
      </c>
      <c r="B25" s="18">
        <f>5000</f>
        <v>5000</v>
      </c>
      <c r="C25" s="18">
        <f>5000</f>
        <v>5000</v>
      </c>
      <c r="D25" s="18">
        <f>5000</f>
        <v>5000</v>
      </c>
      <c r="E25" s="18">
        <f>5000</f>
        <v>5000</v>
      </c>
      <c r="F25" s="18">
        <f>5000</f>
        <v>5000</v>
      </c>
      <c r="G25" s="18">
        <f>5000</f>
        <v>5000</v>
      </c>
      <c r="H25" s="18">
        <f>5000</f>
        <v>5000</v>
      </c>
      <c r="I25" s="18">
        <f>5000</f>
        <v>5000</v>
      </c>
      <c r="J25" s="18">
        <f>5000</f>
        <v>5000</v>
      </c>
      <c r="K25" s="18">
        <f>5000</f>
        <v>5000</v>
      </c>
      <c r="L25" s="18">
        <f>5000</f>
        <v>5000</v>
      </c>
      <c r="M25" s="18">
        <f>5000</f>
        <v>5000</v>
      </c>
      <c r="N25" s="19">
        <f t="shared" ref="N25:N32" si="19">SUM(B25:M25)</f>
        <v>60000</v>
      </c>
    </row>
    <row r="26" spans="1:14" x14ac:dyDescent="0.2">
      <c r="A26" s="17" t="s">
        <v>30</v>
      </c>
      <c r="B26" s="18">
        <v>1000</v>
      </c>
      <c r="C26" s="18">
        <v>1000</v>
      </c>
      <c r="D26" s="18">
        <v>1000</v>
      </c>
      <c r="E26" s="18">
        <v>1000</v>
      </c>
      <c r="F26" s="18">
        <v>1000</v>
      </c>
      <c r="G26" s="18">
        <v>1000</v>
      </c>
      <c r="H26" s="18">
        <v>1000</v>
      </c>
      <c r="I26" s="18">
        <v>1000</v>
      </c>
      <c r="J26" s="18">
        <v>1000</v>
      </c>
      <c r="K26" s="18">
        <v>1000</v>
      </c>
      <c r="L26" s="18">
        <v>1000</v>
      </c>
      <c r="M26" s="18">
        <v>1000</v>
      </c>
      <c r="N26" s="19">
        <f t="shared" si="19"/>
        <v>12000</v>
      </c>
    </row>
    <row r="27" spans="1:14" x14ac:dyDescent="0.2">
      <c r="A27" s="17" t="s">
        <v>48</v>
      </c>
      <c r="B27" s="18">
        <f>(10000+6500)*1.3</f>
        <v>21450</v>
      </c>
      <c r="C27" s="18">
        <f t="shared" ref="C27:D27" si="20">(10000+6500)*1.3</f>
        <v>21450</v>
      </c>
      <c r="D27" s="18">
        <f t="shared" si="20"/>
        <v>21450</v>
      </c>
      <c r="E27" s="18">
        <f>(10000+6500)*1.3</f>
        <v>21450</v>
      </c>
      <c r="F27" s="18">
        <f t="shared" ref="F27:M27" si="21">(10000+6500)*1.3</f>
        <v>21450</v>
      </c>
      <c r="G27" s="18">
        <f t="shared" si="21"/>
        <v>21450</v>
      </c>
      <c r="H27" s="18">
        <f t="shared" si="21"/>
        <v>21450</v>
      </c>
      <c r="I27" s="18">
        <f t="shared" si="21"/>
        <v>21450</v>
      </c>
      <c r="J27" s="18">
        <f t="shared" si="21"/>
        <v>21450</v>
      </c>
      <c r="K27" s="18">
        <f t="shared" si="21"/>
        <v>21450</v>
      </c>
      <c r="L27" s="18">
        <f t="shared" si="21"/>
        <v>21450</v>
      </c>
      <c r="M27" s="18">
        <f t="shared" si="21"/>
        <v>21450</v>
      </c>
      <c r="N27" s="19">
        <f t="shared" si="19"/>
        <v>257400</v>
      </c>
    </row>
    <row r="28" spans="1:14" x14ac:dyDescent="0.2">
      <c r="A28" s="17" t="s">
        <v>25</v>
      </c>
      <c r="B28" s="18">
        <v>250</v>
      </c>
      <c r="C28" s="18">
        <v>250</v>
      </c>
      <c r="D28" s="18">
        <v>250</v>
      </c>
      <c r="E28" s="18">
        <v>250</v>
      </c>
      <c r="F28" s="18">
        <v>250</v>
      </c>
      <c r="G28" s="18">
        <v>250</v>
      </c>
      <c r="H28" s="18">
        <v>250</v>
      </c>
      <c r="I28" s="18">
        <v>250</v>
      </c>
      <c r="J28" s="18">
        <v>250</v>
      </c>
      <c r="K28" s="18">
        <v>250</v>
      </c>
      <c r="L28" s="18">
        <v>250</v>
      </c>
      <c r="M28" s="18">
        <v>250</v>
      </c>
      <c r="N28" s="19">
        <f t="shared" si="19"/>
        <v>3000</v>
      </c>
    </row>
    <row r="29" spans="1:14" x14ac:dyDescent="0.2">
      <c r="A29" s="17" t="s">
        <v>28</v>
      </c>
      <c r="B29" s="18">
        <v>1000</v>
      </c>
      <c r="C29" s="18">
        <v>1000</v>
      </c>
      <c r="D29" s="18">
        <v>1000</v>
      </c>
      <c r="E29" s="18">
        <v>1000</v>
      </c>
      <c r="F29" s="18">
        <v>1000</v>
      </c>
      <c r="G29" s="18">
        <v>1000</v>
      </c>
      <c r="H29" s="18">
        <v>1000</v>
      </c>
      <c r="I29" s="18">
        <v>1000</v>
      </c>
      <c r="J29" s="18">
        <v>1000</v>
      </c>
      <c r="K29" s="18">
        <v>1000</v>
      </c>
      <c r="L29" s="18">
        <v>1000</v>
      </c>
      <c r="M29" s="18">
        <v>1000</v>
      </c>
      <c r="N29" s="19">
        <f t="shared" si="19"/>
        <v>12000</v>
      </c>
    </row>
    <row r="30" spans="1:14" x14ac:dyDescent="0.2">
      <c r="A30" s="17" t="s">
        <v>29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9">
        <f t="shared" si="19"/>
        <v>0</v>
      </c>
    </row>
    <row r="31" spans="1:14" x14ac:dyDescent="0.2">
      <c r="A31" s="17" t="s">
        <v>26</v>
      </c>
      <c r="B31" s="18">
        <v>500</v>
      </c>
      <c r="C31" s="18">
        <v>500</v>
      </c>
      <c r="D31" s="18">
        <v>500</v>
      </c>
      <c r="E31" s="18">
        <v>500</v>
      </c>
      <c r="F31" s="18">
        <v>500</v>
      </c>
      <c r="G31" s="18">
        <v>500</v>
      </c>
      <c r="H31" s="18">
        <v>500</v>
      </c>
      <c r="I31" s="18">
        <v>500</v>
      </c>
      <c r="J31" s="18">
        <v>500</v>
      </c>
      <c r="K31" s="18">
        <v>500</v>
      </c>
      <c r="L31" s="18">
        <v>500</v>
      </c>
      <c r="M31" s="18">
        <v>500</v>
      </c>
      <c r="N31" s="19">
        <f t="shared" si="19"/>
        <v>6000</v>
      </c>
    </row>
    <row r="32" spans="1:14" x14ac:dyDescent="0.2">
      <c r="A32" s="21" t="s">
        <v>45</v>
      </c>
      <c r="B32" s="19">
        <f t="shared" ref="B32:D32" si="22">SUM(B25:B31)</f>
        <v>29200</v>
      </c>
      <c r="C32" s="19">
        <f t="shared" si="22"/>
        <v>29200</v>
      </c>
      <c r="D32" s="19">
        <f t="shared" si="22"/>
        <v>29200</v>
      </c>
      <c r="E32" s="19">
        <f t="shared" ref="E32:M32" si="23">SUM(E25:E31)</f>
        <v>29200</v>
      </c>
      <c r="F32" s="19">
        <f t="shared" si="23"/>
        <v>29200</v>
      </c>
      <c r="G32" s="19">
        <f t="shared" si="23"/>
        <v>29200</v>
      </c>
      <c r="H32" s="19">
        <f t="shared" si="23"/>
        <v>29200</v>
      </c>
      <c r="I32" s="19">
        <f t="shared" si="23"/>
        <v>29200</v>
      </c>
      <c r="J32" s="19">
        <f t="shared" si="23"/>
        <v>29200</v>
      </c>
      <c r="K32" s="19">
        <f t="shared" si="23"/>
        <v>29200</v>
      </c>
      <c r="L32" s="19">
        <f t="shared" si="23"/>
        <v>29200</v>
      </c>
      <c r="M32" s="19">
        <f t="shared" si="23"/>
        <v>29200</v>
      </c>
      <c r="N32" s="19">
        <f t="shared" si="19"/>
        <v>350400</v>
      </c>
    </row>
    <row r="33" spans="1:14" x14ac:dyDescent="0.2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</row>
    <row r="34" spans="1:14" x14ac:dyDescent="0.2">
      <c r="A34" s="21" t="s">
        <v>38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x14ac:dyDescent="0.2">
      <c r="A35" s="17" t="s">
        <v>39</v>
      </c>
      <c r="B35" s="25">
        <f ca="1">B18*0.17</f>
        <v>22429.799999999981</v>
      </c>
      <c r="C35" s="25">
        <f t="shared" ref="C35:M35" ca="1" si="24">C18*0.17</f>
        <v>25233.524999999961</v>
      </c>
      <c r="D35" s="25">
        <f t="shared" ca="1" si="24"/>
        <v>28037.249999999964</v>
      </c>
      <c r="E35" s="25">
        <f t="shared" ca="1" si="24"/>
        <v>28037.249999999964</v>
      </c>
      <c r="F35" s="25">
        <f t="shared" ca="1" si="24"/>
        <v>28037.249999999964</v>
      </c>
      <c r="G35" s="25">
        <f t="shared" ca="1" si="24"/>
        <v>28037.249999999964</v>
      </c>
      <c r="H35" s="25">
        <f t="shared" ca="1" si="24"/>
        <v>30840.974999999962</v>
      </c>
      <c r="I35" s="25">
        <f t="shared" ca="1" si="24"/>
        <v>30840.974999999962</v>
      </c>
      <c r="J35" s="25">
        <f t="shared" ca="1" si="24"/>
        <v>30840.974999999962</v>
      </c>
      <c r="K35" s="25">
        <f t="shared" ca="1" si="24"/>
        <v>30840.974999999962</v>
      </c>
      <c r="L35" s="25">
        <f t="shared" ca="1" si="24"/>
        <v>30840.974999999962</v>
      </c>
      <c r="M35" s="25">
        <f t="shared" ca="1" si="24"/>
        <v>30840.974999999962</v>
      </c>
      <c r="N35" s="31">
        <f t="shared" ref="N35:N43" ca="1" si="25">SUM(B35:M35)</f>
        <v>344858.17499999964</v>
      </c>
    </row>
    <row r="36" spans="1:14" x14ac:dyDescent="0.2">
      <c r="A36" s="17" t="s">
        <v>51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1">
        <f t="shared" si="25"/>
        <v>0</v>
      </c>
    </row>
    <row r="37" spans="1:14" x14ac:dyDescent="0.2">
      <c r="A37" s="17" t="s">
        <v>50</v>
      </c>
      <c r="B37" s="25">
        <f ca="1">B11*0.008</f>
        <v>7036.8</v>
      </c>
      <c r="C37" s="25">
        <f t="shared" ref="C37:D37" ca="1" si="26">C11*0.008</f>
        <v>7916.4000000000005</v>
      </c>
      <c r="D37" s="25">
        <f t="shared" ca="1" si="26"/>
        <v>8796</v>
      </c>
      <c r="E37" s="25">
        <f ca="1">E11*0.008</f>
        <v>8796</v>
      </c>
      <c r="F37" s="25">
        <f t="shared" ref="F37:M37" ca="1" si="27">F11*0.008</f>
        <v>8796</v>
      </c>
      <c r="G37" s="25">
        <f t="shared" ca="1" si="27"/>
        <v>8796</v>
      </c>
      <c r="H37" s="25">
        <f t="shared" ca="1" si="27"/>
        <v>9675.6</v>
      </c>
      <c r="I37" s="25">
        <f t="shared" ca="1" si="27"/>
        <v>9675.6</v>
      </c>
      <c r="J37" s="25">
        <f t="shared" ca="1" si="27"/>
        <v>9675.6</v>
      </c>
      <c r="K37" s="25">
        <f t="shared" ca="1" si="27"/>
        <v>9675.6</v>
      </c>
      <c r="L37" s="25">
        <f t="shared" ca="1" si="27"/>
        <v>9675.6</v>
      </c>
      <c r="M37" s="25">
        <f t="shared" ca="1" si="27"/>
        <v>9675.6</v>
      </c>
      <c r="N37" s="31">
        <f t="shared" ca="1" si="25"/>
        <v>108190.80000000002</v>
      </c>
    </row>
    <row r="38" spans="1:14" x14ac:dyDescent="0.2">
      <c r="A38" s="17" t="s">
        <v>40</v>
      </c>
      <c r="B38" s="18">
        <f t="shared" ref="B38:M38" si="28">B3*550</f>
        <v>4400</v>
      </c>
      <c r="C38" s="18">
        <f t="shared" si="28"/>
        <v>4950</v>
      </c>
      <c r="D38" s="18">
        <f t="shared" si="28"/>
        <v>5500</v>
      </c>
      <c r="E38" s="18">
        <f t="shared" si="28"/>
        <v>5500</v>
      </c>
      <c r="F38" s="18">
        <f t="shared" si="28"/>
        <v>5500</v>
      </c>
      <c r="G38" s="18">
        <f t="shared" si="28"/>
        <v>5500</v>
      </c>
      <c r="H38" s="18">
        <f t="shared" si="28"/>
        <v>6050</v>
      </c>
      <c r="I38" s="18">
        <f t="shared" si="28"/>
        <v>6050</v>
      </c>
      <c r="J38" s="18">
        <f t="shared" si="28"/>
        <v>6050</v>
      </c>
      <c r="K38" s="18">
        <f t="shared" si="28"/>
        <v>6050</v>
      </c>
      <c r="L38" s="18">
        <f t="shared" si="28"/>
        <v>6050</v>
      </c>
      <c r="M38" s="18">
        <f t="shared" si="28"/>
        <v>6050</v>
      </c>
      <c r="N38" s="31">
        <f t="shared" si="25"/>
        <v>67650</v>
      </c>
    </row>
    <row r="39" spans="1:14" x14ac:dyDescent="0.2">
      <c r="A39" s="17" t="s">
        <v>41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31">
        <f t="shared" si="25"/>
        <v>0</v>
      </c>
    </row>
    <row r="40" spans="1:14" x14ac:dyDescent="0.2">
      <c r="A40" s="17" t="s">
        <v>42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31">
        <f t="shared" si="25"/>
        <v>0</v>
      </c>
    </row>
    <row r="41" spans="1:14" x14ac:dyDescent="0.2">
      <c r="A41" s="17" t="s">
        <v>43</v>
      </c>
      <c r="B41" s="18">
        <f t="shared" ref="B41:M41" si="29">B3*300</f>
        <v>2400</v>
      </c>
      <c r="C41" s="18">
        <f t="shared" si="29"/>
        <v>2700</v>
      </c>
      <c r="D41" s="18">
        <f t="shared" si="29"/>
        <v>3000</v>
      </c>
      <c r="E41" s="18">
        <f t="shared" si="29"/>
        <v>3000</v>
      </c>
      <c r="F41" s="18">
        <f t="shared" si="29"/>
        <v>3000</v>
      </c>
      <c r="G41" s="18">
        <f t="shared" si="29"/>
        <v>3000</v>
      </c>
      <c r="H41" s="18">
        <f t="shared" si="29"/>
        <v>3300</v>
      </c>
      <c r="I41" s="18">
        <f t="shared" si="29"/>
        <v>3300</v>
      </c>
      <c r="J41" s="18">
        <f t="shared" si="29"/>
        <v>3300</v>
      </c>
      <c r="K41" s="18">
        <f t="shared" si="29"/>
        <v>3300</v>
      </c>
      <c r="L41" s="18">
        <f t="shared" si="29"/>
        <v>3300</v>
      </c>
      <c r="M41" s="18">
        <f t="shared" si="29"/>
        <v>3300</v>
      </c>
      <c r="N41" s="31">
        <f t="shared" si="25"/>
        <v>36900</v>
      </c>
    </row>
    <row r="42" spans="1:14" x14ac:dyDescent="0.2">
      <c r="A42" s="17" t="s">
        <v>44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31">
        <f t="shared" si="25"/>
        <v>0</v>
      </c>
    </row>
    <row r="43" spans="1:14" x14ac:dyDescent="0.2">
      <c r="A43" s="21" t="s">
        <v>46</v>
      </c>
      <c r="B43" s="19">
        <f t="shared" ref="B43:M43" ca="1" si="30">SUM(B35:B42)</f>
        <v>36266.599999999977</v>
      </c>
      <c r="C43" s="19">
        <f t="shared" ca="1" si="30"/>
        <v>40799.924999999959</v>
      </c>
      <c r="D43" s="19">
        <f t="shared" ca="1" si="30"/>
        <v>45333.249999999964</v>
      </c>
      <c r="E43" s="19">
        <f t="shared" ca="1" si="30"/>
        <v>45333.249999999964</v>
      </c>
      <c r="F43" s="19">
        <f t="shared" ca="1" si="30"/>
        <v>45333.249999999964</v>
      </c>
      <c r="G43" s="19">
        <f t="shared" ca="1" si="30"/>
        <v>45333.249999999964</v>
      </c>
      <c r="H43" s="19">
        <f t="shared" ca="1" si="30"/>
        <v>49866.574999999961</v>
      </c>
      <c r="I43" s="19">
        <f t="shared" ca="1" si="30"/>
        <v>49866.574999999961</v>
      </c>
      <c r="J43" s="19">
        <f t="shared" ca="1" si="30"/>
        <v>49866.574999999961</v>
      </c>
      <c r="K43" s="19">
        <f t="shared" ca="1" si="30"/>
        <v>49866.574999999961</v>
      </c>
      <c r="L43" s="19">
        <f t="shared" ca="1" si="30"/>
        <v>49866.574999999961</v>
      </c>
      <c r="M43" s="19">
        <f t="shared" ca="1" si="30"/>
        <v>49866.574999999961</v>
      </c>
      <c r="N43" s="31">
        <f t="shared" ca="1" si="25"/>
        <v>557598.97499999963</v>
      </c>
    </row>
    <row r="44" spans="1:14" x14ac:dyDescent="0.2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</row>
    <row r="45" spans="1:14" x14ac:dyDescent="0.2">
      <c r="A45" s="32" t="s">
        <v>47</v>
      </c>
      <c r="B45" s="33">
        <f t="shared" ref="B45:M45" ca="1" si="31">B22-B32-B43</f>
        <v>70485.902999999904</v>
      </c>
      <c r="C45" s="33">
        <f t="shared" ca="1" si="31"/>
        <v>82946.640874999808</v>
      </c>
      <c r="D45" s="33">
        <f t="shared" ca="1" si="31"/>
        <v>95407.3787499998</v>
      </c>
      <c r="E45" s="33">
        <f t="shared" ca="1" si="31"/>
        <v>95407.3787499998</v>
      </c>
      <c r="F45" s="33">
        <f t="shared" ca="1" si="31"/>
        <v>95407.3787499998</v>
      </c>
      <c r="G45" s="33">
        <f t="shared" ca="1" si="31"/>
        <v>95407.3787499998</v>
      </c>
      <c r="H45" s="33">
        <f t="shared" ca="1" si="31"/>
        <v>107868.11662499982</v>
      </c>
      <c r="I45" s="33">
        <f t="shared" ca="1" si="31"/>
        <v>107868.11662499982</v>
      </c>
      <c r="J45" s="33">
        <f t="shared" ca="1" si="31"/>
        <v>107868.11662499982</v>
      </c>
      <c r="K45" s="33">
        <f t="shared" ca="1" si="31"/>
        <v>107868.11662499982</v>
      </c>
      <c r="L45" s="33">
        <f t="shared" ca="1" si="31"/>
        <v>107868.11662499982</v>
      </c>
      <c r="M45" s="33">
        <f t="shared" ca="1" si="31"/>
        <v>107868.11662499982</v>
      </c>
      <c r="N45" s="34">
        <f ca="1">SUM(B45:M45)</f>
        <v>1182270.7586249977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Ventas</vt:lpstr>
      <vt:lpstr>Usadas</vt:lpstr>
      <vt:lpstr>Servicio</vt:lpstr>
      <vt:lpstr>Refacciones</vt:lpstr>
      <vt:lpstr>Administración</vt:lpstr>
      <vt:lpstr>Total</vt:lpstr>
      <vt:lpstr>Staff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Lopez</dc:creator>
  <cp:lastModifiedBy>Eduardo Ortega</cp:lastModifiedBy>
  <dcterms:created xsi:type="dcterms:W3CDTF">2019-09-30T18:49:49Z</dcterms:created>
  <dcterms:modified xsi:type="dcterms:W3CDTF">2022-06-13T05:38:38Z</dcterms:modified>
</cp:coreProperties>
</file>