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1941" documentId="11_AD4D7A0C205A6B9A452FA844A794D2E6693EDF1F" xr6:coauthVersionLast="47" xr6:coauthVersionMax="47" xr10:uidLastSave="{2D6C9EA7-2C4B-4E14-9D5A-F1DDF0F9C6C4}"/>
  <bookViews>
    <workbookView xWindow="-120" yWindow="-120" windowWidth="29040" windowHeight="15720" activeTab="2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4" l="1"/>
  <c r="D21" i="1"/>
  <c r="G79" i="4"/>
  <c r="E8" i="4"/>
  <c r="E7" i="4"/>
  <c r="E6" i="4"/>
  <c r="S6" i="4"/>
  <c r="S5" i="4"/>
  <c r="M6" i="4"/>
  <c r="M5" i="4"/>
  <c r="E5" i="4"/>
  <c r="E19" i="2"/>
  <c r="E20" i="2" s="1"/>
  <c r="K32" i="2"/>
  <c r="K33" i="2"/>
  <c r="K34" i="2"/>
  <c r="K35" i="2"/>
  <c r="K36" i="2"/>
  <c r="K37" i="2"/>
  <c r="O21" i="2"/>
  <c r="O20" i="2"/>
  <c r="O19" i="2"/>
  <c r="D6" i="1"/>
  <c r="D5" i="1"/>
  <c r="E7" i="2"/>
  <c r="G41" i="2"/>
  <c r="E39" i="1"/>
  <c r="E32" i="1"/>
  <c r="E25" i="1"/>
  <c r="E12" i="1"/>
  <c r="D16" i="1"/>
  <c r="D17" i="1"/>
  <c r="D18" i="1"/>
  <c r="G10" i="3"/>
  <c r="F43" i="4"/>
  <c r="G43" i="4" s="1"/>
  <c r="E11" i="4"/>
  <c r="F55" i="4" l="1"/>
  <c r="G55" i="4" s="1"/>
  <c r="E22" i="2"/>
  <c r="E21" i="2"/>
  <c r="F5" i="4"/>
  <c r="G5" i="4" s="1"/>
  <c r="F7" i="4"/>
  <c r="G7" i="4" s="1"/>
  <c r="F8" i="4"/>
  <c r="G8" i="4" s="1"/>
  <c r="F6" i="4"/>
  <c r="G6" i="4" s="1"/>
  <c r="F83" i="4"/>
  <c r="G83" i="4" s="1"/>
  <c r="E12" i="4"/>
  <c r="E9" i="4"/>
  <c r="E40" i="1"/>
  <c r="F42" i="4"/>
  <c r="G42" i="4" s="1"/>
  <c r="G106" i="4"/>
  <c r="G107" i="4"/>
  <c r="G105" i="4"/>
  <c r="F108" i="4"/>
  <c r="G108" i="4" s="1"/>
  <c r="F107" i="4"/>
  <c r="F106" i="4"/>
  <c r="F105" i="4"/>
  <c r="F100" i="4"/>
  <c r="F99" i="4"/>
  <c r="F98" i="4"/>
  <c r="F97" i="4"/>
  <c r="G60" i="2"/>
  <c r="G59" i="2"/>
  <c r="G61" i="2" s="1"/>
  <c r="F49" i="2"/>
  <c r="G49" i="2" s="1"/>
  <c r="F48" i="2"/>
  <c r="G48" i="2" s="1"/>
  <c r="K41" i="2"/>
  <c r="F62" i="4" l="1"/>
  <c r="G62" i="4" s="1"/>
  <c r="F69" i="4"/>
  <c r="G69" i="4" s="1"/>
  <c r="G73" i="4" s="1"/>
  <c r="D20" i="1" s="1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6" i="5"/>
  <c r="F8" i="5"/>
  <c r="D35" i="1" s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D11" i="1"/>
  <c r="G56" i="2"/>
  <c r="D10" i="1" s="1"/>
  <c r="G50" i="2"/>
  <c r="D9" i="1" s="1"/>
  <c r="G45" i="2"/>
  <c r="D8" i="1" s="1"/>
  <c r="F11" i="2"/>
  <c r="F12" i="2"/>
  <c r="F13" i="2"/>
  <c r="O15" i="2" l="1"/>
  <c r="J14" i="2"/>
  <c r="L16" i="2"/>
  <c r="J15" i="2"/>
  <c r="D39" i="1"/>
  <c r="D32" i="1"/>
  <c r="G101" i="4"/>
  <c r="D23" i="1" s="1"/>
  <c r="G66" i="4"/>
  <c r="D19" i="1" s="1"/>
  <c r="F10" i="2" l="1"/>
  <c r="F14" i="2" s="1"/>
  <c r="M14" i="1"/>
  <c r="M6" i="1"/>
  <c r="M15" i="1"/>
  <c r="M16" i="1"/>
  <c r="M7" i="1"/>
  <c r="M17" i="1"/>
  <c r="G109" i="4"/>
  <c r="D24" i="1" s="1"/>
  <c r="G44" i="4"/>
  <c r="G87" i="4"/>
  <c r="D22" i="1" s="1"/>
  <c r="E23" i="2" l="1"/>
  <c r="G51" i="4"/>
  <c r="G9" i="4"/>
  <c r="F19" i="2" l="1"/>
  <c r="G19" i="2" s="1"/>
  <c r="G23" i="2" s="1"/>
  <c r="D7" i="1" s="1"/>
  <c r="F20" i="2"/>
  <c r="G20" i="2" s="1"/>
  <c r="F21" i="2"/>
  <c r="G21" i="2" s="1"/>
  <c r="F22" i="2"/>
  <c r="G22" i="2" s="1"/>
  <c r="D15" i="1"/>
  <c r="D40" i="1" s="1"/>
  <c r="D25" i="1" l="1"/>
  <c r="D12" i="1"/>
  <c r="M10" i="1" l="1"/>
  <c r="M11" i="1" s="1"/>
  <c r="M4" i="1"/>
  <c r="M5" i="1"/>
  <c r="M13" i="1"/>
  <c r="M12" i="1"/>
  <c r="N7" i="1" l="1"/>
  <c r="N4" i="1"/>
  <c r="N6" i="1"/>
  <c r="N5" i="1"/>
</calcChain>
</file>

<file path=xl/sharedStrings.xml><?xml version="1.0" encoding="utf-8"?>
<sst xmlns="http://schemas.openxmlformats.org/spreadsheetml/2006/main" count="316" uniqueCount="161">
  <si>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</si>
  <si>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</si>
  <si>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</si>
  <si>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</si>
  <si>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</si>
  <si>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</si>
  <si>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</si>
  <si>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</si>
  <si>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</si>
  <si>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</si>
  <si>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</si>
  <si>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</si>
  <si>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</si>
  <si>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</si>
  <si>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</si>
  <si>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</si>
  <si>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</si>
  <si>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</si>
  <si>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</si>
  <si>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</si>
  <si>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</si>
  <si>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</si>
  <si>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</si>
  <si>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</si>
  <si>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</si>
  <si>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</si>
  <si>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</si>
  <si>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</si>
  <si>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</si>
  <si>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</si>
  <si>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</si>
  <si>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</si>
  <si>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</si>
  <si>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</si>
  <si>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</si>
  <si>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</si>
  <si>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</si>
  <si>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</si>
  <si>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</si>
  <si>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</si>
  <si>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</si>
  <si>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</si>
  <si>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</si>
  <si>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</si>
  <si>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</si>
  <si>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</si>
  <si>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</si>
  <si>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</si>
  <si>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</si>
  <si>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</si>
  <si>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</si>
  <si>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</si>
  <si>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</si>
  <si>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</si>
  <si>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</si>
  <si>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</si>
  <si>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</si>
  <si>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</si>
  <si>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</si>
  <si>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</si>
  <si>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</si>
  <si>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</si>
  <si>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</si>
  <si>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</si>
  <si>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</si>
  <si>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</si>
  <si>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</si>
  <si>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</si>
  <si>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</si>
  <si>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</si>
  <si>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</si>
  <si>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</si>
  <si>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</si>
  <si>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</si>
  <si>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</si>
  <si>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</si>
  <si>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</si>
  <si>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</si>
  <si>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</si>
  <si>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</si>
  <si>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</si>
  <si>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</si>
  <si>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</si>
  <si>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</si>
  <si>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</si>
  <si>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</si>
  <si>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</si>
  <si>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</si>
  <si>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</si>
  <si>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</si>
  <si>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</si>
  <si>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</si>
  <si>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</si>
  <si>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</si>
  <si>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</si>
  <si>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</si>
  <si>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</si>
  <si>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</si>
  <si>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</si>
  <si>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</si>
  <si>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</si>
  <si>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</si>
  <si>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</si>
  <si>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</si>
  <si>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</si>
  <si>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</si>
  <si>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</si>
  <si>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</si>
  <si>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</si>
  <si>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</si>
  <si>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</si>
  <si>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</si>
  <si>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</si>
  <si>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</si>
  <si>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</si>
  <si>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</si>
  <si>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</si>
  <si>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</si>
  <si>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</si>
  <si>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</si>
  <si>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</si>
  <si>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</si>
  <si>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</si>
  <si>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</si>
  <si>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</si>
  <si>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</si>
  <si>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</si>
  <si>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</si>
  <si>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</si>
  <si>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</si>
  <si>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</si>
  <si>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Fullriggare</t>
  </si>
  <si>
    <t>ubåt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</si>
  <si>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</si>
  <si>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</si>
  <si>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</si>
  <si>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</si>
  <si>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</si>
  <si>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</si>
  <si>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</si>
  <si>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</si>
  <si>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</si>
  <si>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</si>
  <si>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</si>
  <si>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</si>
  <si>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</si>
  <si>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</si>
  <si>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Namn: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</si>
  <si>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</si>
  <si>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</si>
  <si>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</si>
  <si>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</si>
  <si>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</si>
  <si>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</si>
  <si>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Start …</t>
  </si>
  <si>
    <t>Mittförlagd</t>
  </si>
  <si>
    <t>*Gäller endast där det är busskörfält, ej i blandtrafik. Så endast där valig trafik korsar ett busskörfält.</t>
  </si>
  <si>
    <t>Akalla</t>
  </si>
  <si>
    <t>Stora torget</t>
  </si>
  <si>
    <t>BRT-satsningen medför oförändrat eller kortare avstånd för fotgängare som korsar något av korsningens ben.</t>
  </si>
  <si>
    <t>Annan användning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</si>
</sst>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0"/>
  <sheetViews>
    <sheetView topLeftCell="A7" workbookViewId="0">
      <selection activeCell="I25" sqref="I25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</cols>
  <sheetData>
    <row r="2" spans="2:14" x14ac:dyDescent="0.25">
      <c r="C2" t="s">
        <v>147</v>
      </c>
    </row>
    <row r="3" spans="2:14" x14ac:dyDescent="0.25">
      <c r="B3" s="27" t="s">
        <v>0</v>
      </c>
      <c r="C3" s="28"/>
      <c r="D3" s="28"/>
      <c r="E3" s="29"/>
    </row>
    <row r="4" spans="2:14" x14ac:dyDescent="0.25">
      <c r="B4" s="14"/>
      <c r="C4" s="12" t="s">
        <v>148</v>
      </c>
      <c r="D4" s="12" t="s">
        <v>31</v>
      </c>
      <c r="E4" s="12" t="s">
        <v>149</v>
      </c>
      <c r="L4" t="s">
        <v>0</v>
      </c>
      <c r="M4" t="e">
        <f>D12</f>
        <v>#DIV/0!</v>
      </c>
      <c r="N4" t="e">
        <f>M4/SUM($M$4:$M$7)</f>
        <v>#DIV/0!</v>
      </c>
    </row>
    <row r="5" spans="2:14" x14ac:dyDescent="0.25">
      <c r="B5" s="15"/>
      <c r="C5" t="s">
        <v>1</v>
      </c>
      <c r="D5" s="1">
        <f>'Stadens utformning'!E7</f>
        <v>0</v>
      </c>
      <c r="E5" s="1">
        <v>2</v>
      </c>
      <c r="L5" t="s">
        <v>13</v>
      </c>
      <c r="M5" t="e">
        <f>D25</f>
        <v>#DIV/0!</v>
      </c>
      <c r="N5" t="e">
        <f>M5/SUM($M$4:$M$7)</f>
        <v>#DIV/0!</v>
      </c>
    </row>
    <row r="6" spans="2:14" x14ac:dyDescent="0.25">
      <c r="B6" s="15"/>
      <c r="C6" s="1" t="s">
        <v>2</v>
      </c>
      <c r="D6" s="11" t="e">
        <f>'Stadens utformning'!F14</f>
        <v>#DIV/0!</v>
      </c>
      <c r="E6" s="1">
        <v>3</v>
      </c>
      <c r="L6" t="s">
        <v>8</v>
      </c>
      <c r="M6">
        <f>D32</f>
        <v>2</v>
      </c>
      <c r="N6" t="e">
        <f>M6/SUM($M$4:$M$7)</f>
        <v>#DIV/0!</v>
      </c>
    </row>
    <row r="7" spans="2:14" x14ac:dyDescent="0.25">
      <c r="B7" s="15"/>
      <c r="C7" s="1" t="s">
        <v>3</v>
      </c>
      <c r="D7" s="11" t="e">
        <f>'Stadens utformning'!G23</f>
        <v>#DIV/0!</v>
      </c>
      <c r="E7" s="1">
        <v>5</v>
      </c>
      <c r="L7" t="s">
        <v>24</v>
      </c>
      <c r="M7">
        <f>D39</f>
        <v>0</v>
      </c>
      <c r="N7" t="e">
        <f>M7/SUM($M$4:$M$7)</f>
        <v>#DIV/0!</v>
      </c>
    </row>
    <row r="8" spans="2:14" x14ac:dyDescent="0.25">
      <c r="B8" s="15"/>
      <c r="C8" s="1" t="s">
        <v>4</v>
      </c>
      <c r="D8" s="11">
        <f>'Stadens utformning'!G45</f>
        <v>4</v>
      </c>
      <c r="E8" s="1">
        <v>3</v>
      </c>
    </row>
    <row r="9" spans="2:14" x14ac:dyDescent="0.25">
      <c r="B9" s="15"/>
      <c r="C9" s="1" t="s">
        <v>5</v>
      </c>
      <c r="D9" s="11" t="e">
        <f>'Stadens utformning'!G50</f>
        <v>#DIV/0!</v>
      </c>
      <c r="E9" s="1">
        <v>3</v>
      </c>
    </row>
    <row r="10" spans="2:14" x14ac:dyDescent="0.25">
      <c r="B10" s="15"/>
      <c r="C10" s="1" t="s">
        <v>6</v>
      </c>
      <c r="D10" s="11">
        <f>'Stadens utformning'!G56</f>
        <v>0</v>
      </c>
      <c r="E10" s="1">
        <v>2</v>
      </c>
      <c r="L10" t="s">
        <v>0</v>
      </c>
      <c r="M10" t="e">
        <f>D12</f>
        <v>#DIV/0!</v>
      </c>
    </row>
    <row r="11" spans="2:14" x14ac:dyDescent="0.25">
      <c r="B11" s="15"/>
      <c r="C11" s="1" t="s">
        <v>7</v>
      </c>
      <c r="D11" s="11">
        <f>'Stadens utformning'!G61</f>
        <v>0</v>
      </c>
      <c r="E11" s="1">
        <v>2</v>
      </c>
      <c r="L11" t="s">
        <v>150</v>
      </c>
      <c r="M11" t="e">
        <f>E12-M10</f>
        <v>#DIV/0!</v>
      </c>
    </row>
    <row r="12" spans="2:14" x14ac:dyDescent="0.25">
      <c r="B12" s="16"/>
      <c r="C12" s="1" t="s">
        <v>61</v>
      </c>
      <c r="D12" s="11" t="e">
        <f>SUM(D6:D11)</f>
        <v>#DIV/0!</v>
      </c>
      <c r="E12" s="11">
        <f>SUM(E5:E11)</f>
        <v>20</v>
      </c>
      <c r="L12" t="s">
        <v>13</v>
      </c>
      <c r="M12" t="e">
        <f>D25</f>
        <v>#DIV/0!</v>
      </c>
    </row>
    <row r="13" spans="2:14" x14ac:dyDescent="0.25">
      <c r="B13" s="27" t="s">
        <v>13</v>
      </c>
      <c r="C13" s="28"/>
      <c r="D13" s="28"/>
      <c r="E13" s="29"/>
      <c r="L13" t="s">
        <v>151</v>
      </c>
      <c r="M13" t="e">
        <f>E25-D25</f>
        <v>#DIV/0!</v>
      </c>
    </row>
    <row r="14" spans="2:14" x14ac:dyDescent="0.25">
      <c r="B14" s="17"/>
      <c r="C14" s="12" t="s">
        <v>148</v>
      </c>
      <c r="D14" s="12" t="s">
        <v>31</v>
      </c>
      <c r="E14" s="12" t="s">
        <v>149</v>
      </c>
      <c r="L14" t="s">
        <v>8</v>
      </c>
      <c r="M14">
        <f>D32</f>
        <v>2</v>
      </c>
    </row>
    <row r="15" spans="2:14" x14ac:dyDescent="0.25">
      <c r="B15" s="18"/>
      <c r="C15" s="1" t="s">
        <v>14</v>
      </c>
      <c r="D15" s="11" t="e">
        <f>'Kollektivtrafikens infrastruktu'!G9</f>
        <v>#DIV/0!</v>
      </c>
      <c r="E15" s="1">
        <v>8</v>
      </c>
      <c r="L15" t="s">
        <v>152</v>
      </c>
      <c r="M15">
        <f>E32-D32</f>
        <v>18</v>
      </c>
    </row>
    <row r="16" spans="2:14" x14ac:dyDescent="0.25">
      <c r="B16" s="18"/>
      <c r="C16" s="1" t="s">
        <v>15</v>
      </c>
      <c r="D16" s="11" t="e">
        <f>'Kollektivtrafikens infrastruktu'!G44</f>
        <v>#DIV/0!</v>
      </c>
      <c r="E16" s="1">
        <v>4</v>
      </c>
      <c r="L16" t="s">
        <v>24</v>
      </c>
      <c r="M16">
        <f>D39</f>
        <v>0</v>
      </c>
    </row>
    <row r="17" spans="2:13" x14ac:dyDescent="0.25">
      <c r="B17" s="18"/>
      <c r="C17" s="1" t="s">
        <v>16</v>
      </c>
      <c r="D17" s="11">
        <f>'Kollektivtrafikens infrastruktu'!G51</f>
        <v>3</v>
      </c>
      <c r="E17" s="1">
        <v>3</v>
      </c>
      <c r="L17" t="s">
        <v>153</v>
      </c>
      <c r="M17">
        <f>E39-D39</f>
        <v>14</v>
      </c>
    </row>
    <row r="18" spans="2:13" x14ac:dyDescent="0.25">
      <c r="B18" s="18"/>
      <c r="C18" s="1" t="s">
        <v>17</v>
      </c>
      <c r="D18" s="11" t="e">
        <f>'Kollektivtrafikens infrastruktu'!G58</f>
        <v>#DIV/0!</v>
      </c>
      <c r="E18" s="1">
        <v>2</v>
      </c>
    </row>
    <row r="19" spans="2:13" x14ac:dyDescent="0.25">
      <c r="B19" s="18"/>
      <c r="C19" s="1" t="s">
        <v>18</v>
      </c>
      <c r="D19" s="11" t="e">
        <f>'Kollektivtrafikens infrastruktu'!G66</f>
        <v>#DIV/0!</v>
      </c>
      <c r="E19" s="1">
        <v>3</v>
      </c>
    </row>
    <row r="20" spans="2:13" x14ac:dyDescent="0.25">
      <c r="B20" s="18"/>
      <c r="C20" s="1" t="s">
        <v>19</v>
      </c>
      <c r="D20" s="11" t="e">
        <f>'Kollektivtrafikens infrastruktu'!G73</f>
        <v>#DIV/0!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0</v>
      </c>
      <c r="E21" s="1">
        <v>7</v>
      </c>
    </row>
    <row r="22" spans="2:13" x14ac:dyDescent="0.25">
      <c r="B22" s="18"/>
      <c r="C22" s="1" t="s">
        <v>21</v>
      </c>
      <c r="D22" s="11" t="e">
        <f>'Kollektivtrafikens infrastruktu'!G87</f>
        <v>#DIV/0!</v>
      </c>
      <c r="E22" s="1">
        <v>3</v>
      </c>
    </row>
    <row r="23" spans="2:13" x14ac:dyDescent="0.25">
      <c r="B23" s="18"/>
      <c r="C23" s="1" t="s">
        <v>22</v>
      </c>
      <c r="D23" s="11" t="e">
        <f>'Kollektivtrafikens infrastruktu'!G101</f>
        <v>#DIV/0!</v>
      </c>
      <c r="E23" s="1">
        <v>10</v>
      </c>
    </row>
    <row r="24" spans="2:13" x14ac:dyDescent="0.25">
      <c r="B24" s="18"/>
      <c r="C24" s="1" t="s">
        <v>23</v>
      </c>
      <c r="D24" s="11" t="e">
        <f>'Kollektivtrafikens infrastruktu'!G109</f>
        <v>#DIV/0!</v>
      </c>
      <c r="E24" s="1">
        <v>3</v>
      </c>
    </row>
    <row r="25" spans="2:13" x14ac:dyDescent="0.25">
      <c r="B25" s="19"/>
      <c r="C25" s="1" t="s">
        <v>61</v>
      </c>
      <c r="D25" s="11" t="e">
        <f>SUM(D15:D24)</f>
        <v>#DIV/0!</v>
      </c>
      <c r="E25" s="11">
        <f>SUM(E15:E24)</f>
        <v>46</v>
      </c>
    </row>
    <row r="26" spans="2:13" x14ac:dyDescent="0.25">
      <c r="B26" s="27" t="s">
        <v>8</v>
      </c>
      <c r="C26" s="28"/>
      <c r="D26" s="28"/>
      <c r="E26" s="29"/>
    </row>
    <row r="27" spans="2:13" x14ac:dyDescent="0.25">
      <c r="B27" s="20"/>
      <c r="C27" s="12" t="s">
        <v>148</v>
      </c>
      <c r="D27" s="12" t="s">
        <v>31</v>
      </c>
      <c r="E27" s="12" t="s">
        <v>149</v>
      </c>
    </row>
    <row r="28" spans="2:13" x14ac:dyDescent="0.25">
      <c r="B28" s="21"/>
      <c r="C28" s="1" t="s">
        <v>9</v>
      </c>
      <c r="D28" s="11">
        <f>'Fordon och Stödsystem'!F7</f>
        <v>0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2</v>
      </c>
      <c r="E29" s="1">
        <v>4</v>
      </c>
    </row>
    <row r="30" spans="2:13" x14ac:dyDescent="0.25">
      <c r="B30" s="21"/>
      <c r="C30" t="s">
        <v>11</v>
      </c>
      <c r="D30" s="11">
        <f>'Fordon och Stödsystem'!F17</f>
        <v>0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2</v>
      </c>
      <c r="E32" s="1">
        <f>SUM(E28:E31)</f>
        <v>20</v>
      </c>
    </row>
    <row r="33" spans="2:5" x14ac:dyDescent="0.25">
      <c r="B33" s="27" t="s">
        <v>24</v>
      </c>
      <c r="C33" s="28"/>
      <c r="D33" s="28"/>
      <c r="E33" s="29"/>
    </row>
    <row r="34" spans="2:5" x14ac:dyDescent="0.25">
      <c r="B34" s="23"/>
      <c r="C34" s="12" t="s">
        <v>148</v>
      </c>
      <c r="D34" s="12" t="s">
        <v>31</v>
      </c>
      <c r="E34" s="12" t="s">
        <v>149</v>
      </c>
    </row>
    <row r="35" spans="2:5" x14ac:dyDescent="0.25">
      <c r="B35" s="24"/>
      <c r="C35" s="1" t="s">
        <v>25</v>
      </c>
      <c r="D35" s="1">
        <f>Trafikering!F8</f>
        <v>0</v>
      </c>
      <c r="E35" s="1">
        <v>4</v>
      </c>
    </row>
    <row r="36" spans="2:5" x14ac:dyDescent="0.25">
      <c r="B36" s="24"/>
      <c r="C36" s="1" t="s">
        <v>26</v>
      </c>
      <c r="D36" s="1">
        <f>Trafikering!F15</f>
        <v>0</v>
      </c>
      <c r="E36" s="1">
        <v>4</v>
      </c>
    </row>
    <row r="37" spans="2:5" x14ac:dyDescent="0.25">
      <c r="B37" s="24"/>
      <c r="C37" s="1" t="s">
        <v>27</v>
      </c>
      <c r="D37" s="1">
        <f>Trafikering!F22</f>
        <v>0</v>
      </c>
      <c r="E37" s="1">
        <v>3</v>
      </c>
    </row>
    <row r="38" spans="2:5" x14ac:dyDescent="0.25">
      <c r="B38" s="24"/>
      <c r="C38" s="1" t="s">
        <v>28</v>
      </c>
      <c r="D38" s="1">
        <f>Trafikering!F29</f>
        <v>0</v>
      </c>
      <c r="E38" s="1">
        <v>3</v>
      </c>
    </row>
    <row r="39" spans="2:5" x14ac:dyDescent="0.25">
      <c r="B39" s="25"/>
      <c r="C39" s="1" t="s">
        <v>61</v>
      </c>
      <c r="D39" s="1">
        <f>SUM(D35:D38)</f>
        <v>0</v>
      </c>
      <c r="E39" s="1">
        <f>SUM(E35:E38)</f>
        <v>14</v>
      </c>
    </row>
    <row r="40" spans="2:5" x14ac:dyDescent="0.25">
      <c r="B40" s="4"/>
      <c r="C40" s="26" t="s">
        <v>38</v>
      </c>
      <c r="D40" s="13" t="e">
        <f>SUM(D5:D11)+SUM(D28:D31)+SUM(D15:D24)+SUM(D35:D38)</f>
        <v>#DIV/0!</v>
      </c>
      <c r="E40" s="13">
        <f>SUM(E12+E25+E32+E39)</f>
        <v>100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1"/>
  <sheetViews>
    <sheetView topLeftCell="A93" workbookViewId="0">
      <selection activeCell="C129" sqref="C129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5.140625" customWidth="1"/>
    <col min="10" max="10" width="12.28515625" bestFit="1" customWidth="1"/>
    <col min="13" max="13" width="11.5703125" customWidth="1"/>
    <col min="14" max="14" width="12.710937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/>
    </row>
    <row r="6" spans="3:18" ht="30" x14ac:dyDescent="0.25">
      <c r="C6" s="2" t="s">
        <v>30</v>
      </c>
      <c r="D6" s="1">
        <v>1</v>
      </c>
      <c r="E6" s="1"/>
    </row>
    <row r="7" spans="3:18" x14ac:dyDescent="0.25">
      <c r="C7" s="9"/>
      <c r="D7" s="1" t="s">
        <v>38</v>
      </c>
      <c r="E7" s="1">
        <f>SUM(E5:E6)</f>
        <v>0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146</v>
      </c>
      <c r="K9" s="1"/>
      <c r="L9" s="1" t="s">
        <v>37</v>
      </c>
      <c r="M9" s="1"/>
      <c r="N9" s="1"/>
      <c r="O9" s="1" t="s">
        <v>146</v>
      </c>
    </row>
    <row r="10" spans="3:18" x14ac:dyDescent="0.25">
      <c r="C10" s="1" t="s">
        <v>33</v>
      </c>
      <c r="D10" s="1">
        <v>3</v>
      </c>
      <c r="E10" s="1"/>
      <c r="F10" s="11" t="e">
        <f>J15+O15</f>
        <v>#DIV/0!</v>
      </c>
      <c r="H10" s="1"/>
      <c r="I10" s="1"/>
      <c r="J10" s="1"/>
      <c r="K10" s="1"/>
      <c r="L10" s="1"/>
      <c r="M10" s="1"/>
      <c r="N10" s="1"/>
      <c r="O10" s="1"/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/>
      <c r="I11" s="1"/>
      <c r="J11" s="1"/>
      <c r="K11" s="1"/>
      <c r="L11" s="1"/>
      <c r="M11" s="1"/>
      <c r="N11" s="1"/>
      <c r="O11" s="1"/>
      <c r="Q11" t="s">
        <v>129</v>
      </c>
      <c r="R11">
        <f>J11+O11</f>
        <v>0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 t="e">
        <f>J11/J10</f>
        <v>#DIV/0!</v>
      </c>
      <c r="K12" s="1"/>
      <c r="L12" s="1"/>
      <c r="M12" s="1"/>
      <c r="N12" s="1" t="s">
        <v>128</v>
      </c>
      <c r="O12" s="1" t="e">
        <f>O11/O10</f>
        <v>#DIV/0!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 t="e">
        <f>14-10*J12</f>
        <v>#DIV/0!</v>
      </c>
      <c r="K13" s="1"/>
      <c r="L13" s="1"/>
      <c r="M13" s="1"/>
      <c r="N13" s="1"/>
      <c r="O13" s="1" t="e">
        <f>14-10*O12</f>
        <v>#DIV/0!</v>
      </c>
    </row>
    <row r="14" spans="3:18" x14ac:dyDescent="0.25">
      <c r="C14" s="1"/>
      <c r="D14" s="1"/>
      <c r="E14" s="1" t="s">
        <v>38</v>
      </c>
      <c r="F14" s="11" t="e">
        <f>SUM(F10:F13)</f>
        <v>#DIV/0!</v>
      </c>
      <c r="H14" s="1"/>
      <c r="I14" s="1" t="s">
        <v>130</v>
      </c>
      <c r="J14" s="1" t="e">
        <f>J11/R11</f>
        <v>#DIV/0!</v>
      </c>
      <c r="K14" s="1"/>
      <c r="L14" s="1"/>
      <c r="M14" s="1"/>
      <c r="N14" s="1"/>
      <c r="O14" s="1" t="e">
        <f>O11/R11</f>
        <v>#DIV/0!</v>
      </c>
    </row>
    <row r="15" spans="3:18" x14ac:dyDescent="0.25">
      <c r="H15" s="1"/>
      <c r="I15" s="1"/>
      <c r="J15" s="1" t="e">
        <f>J13*J14</f>
        <v>#DIV/0!</v>
      </c>
      <c r="K15" s="1"/>
      <c r="L15" s="1"/>
      <c r="M15" s="1"/>
      <c r="N15" s="1"/>
      <c r="O15" s="1" t="e">
        <f>O13*O14</f>
        <v>#DIV/0!</v>
      </c>
    </row>
    <row r="16" spans="3:18" x14ac:dyDescent="0.25">
      <c r="L16" t="e">
        <f>(J13+O13)/2</f>
        <v>#DIV/0!</v>
      </c>
    </row>
    <row r="17" spans="3:15" x14ac:dyDescent="0.25">
      <c r="I17" s="1" t="s">
        <v>37</v>
      </c>
      <c r="J17" s="1" t="s">
        <v>144</v>
      </c>
      <c r="K17" s="1" t="s">
        <v>141</v>
      </c>
      <c r="M17" s="1" t="s">
        <v>37</v>
      </c>
      <c r="N17" s="1" t="s">
        <v>144</v>
      </c>
      <c r="O17" s="1" t="s">
        <v>141</v>
      </c>
    </row>
    <row r="18" spans="3:15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131</v>
      </c>
      <c r="J18" s="1"/>
      <c r="K18" s="1">
        <v>0</v>
      </c>
      <c r="M18" s="1" t="s">
        <v>157</v>
      </c>
      <c r="N18" s="1"/>
      <c r="O18" s="1"/>
    </row>
    <row r="19" spans="3:15" x14ac:dyDescent="0.25">
      <c r="C19" s="1" t="s">
        <v>39</v>
      </c>
      <c r="D19" s="1">
        <v>5</v>
      </c>
      <c r="E19" s="1">
        <f>COUNTIF(K19:K37,"&gt;600")+COUNTIF(O19:O37,"&gt;600")</f>
        <v>0</v>
      </c>
      <c r="F19" s="6" t="e">
        <f>E19/$E$23</f>
        <v>#DIV/0!</v>
      </c>
      <c r="G19" s="6" t="e">
        <f>D19*F19</f>
        <v>#DIV/0!</v>
      </c>
      <c r="I19" s="1" t="s">
        <v>132</v>
      </c>
      <c r="J19" s="1"/>
      <c r="K19" s="1">
        <f>J19-J18</f>
        <v>0</v>
      </c>
      <c r="M19" s="1" t="s">
        <v>158</v>
      </c>
      <c r="N19" s="1"/>
      <c r="O19" s="1">
        <f>N19-N18</f>
        <v>0</v>
      </c>
    </row>
    <row r="20" spans="3:15" x14ac:dyDescent="0.25">
      <c r="C20" s="1" t="s">
        <v>40</v>
      </c>
      <c r="D20" s="1">
        <v>4</v>
      </c>
      <c r="E20" s="1">
        <f>COUNTIF(K19:K37,"&gt;500")+COUNTIF(O19:O37,"&gt;500")-E19</f>
        <v>0</v>
      </c>
      <c r="F20" s="6" t="e">
        <f t="shared" ref="F20:F22" si="1">E20/$E$23</f>
        <v>#DIV/0!</v>
      </c>
      <c r="G20" s="6" t="e">
        <f t="shared" ref="G20:G22" si="2">D20*F20</f>
        <v>#DIV/0!</v>
      </c>
      <c r="I20" s="1"/>
      <c r="J20" s="1"/>
      <c r="K20" s="1">
        <f t="shared" ref="K20:K37" si="3">J20-J19</f>
        <v>0</v>
      </c>
      <c r="M20" s="1"/>
      <c r="N20" s="1"/>
      <c r="O20" s="1">
        <f t="shared" ref="O20:O21" si="4">N20-N19</f>
        <v>0</v>
      </c>
    </row>
    <row r="21" spans="3:15" x14ac:dyDescent="0.25">
      <c r="C21" s="1" t="s">
        <v>41</v>
      </c>
      <c r="D21" s="1">
        <v>3</v>
      </c>
      <c r="E21" s="1">
        <f>COUNTIF(K19:K37,"&gt;400")+COUNTIF(O19:O37,"&gt;400")-E20-E19</f>
        <v>0</v>
      </c>
      <c r="F21" s="6" t="e">
        <f t="shared" si="1"/>
        <v>#DIV/0!</v>
      </c>
      <c r="G21" s="6" t="e">
        <f t="shared" si="2"/>
        <v>#DIV/0!</v>
      </c>
      <c r="I21" s="1"/>
      <c r="J21" s="1"/>
      <c r="K21" s="1">
        <f t="shared" si="3"/>
        <v>0</v>
      </c>
      <c r="M21" s="1"/>
      <c r="N21" s="1"/>
      <c r="O21" s="1">
        <f t="shared" si="4"/>
        <v>0</v>
      </c>
    </row>
    <row r="22" spans="3:15" x14ac:dyDescent="0.25">
      <c r="C22" s="1" t="s">
        <v>42</v>
      </c>
      <c r="D22" s="1">
        <v>0</v>
      </c>
      <c r="E22" s="1">
        <f>COUNTIF(K19:K37,"&gt;0")+COUNTIF(O19:O37,"&gt;0")-E20-E19-E21</f>
        <v>0</v>
      </c>
      <c r="F22" s="6" t="e">
        <f t="shared" si="1"/>
        <v>#DIV/0!</v>
      </c>
      <c r="G22" s="6" t="e">
        <f t="shared" si="2"/>
        <v>#DIV/0!</v>
      </c>
      <c r="I22" s="1"/>
      <c r="J22" s="1"/>
      <c r="K22" s="1">
        <f t="shared" si="3"/>
        <v>0</v>
      </c>
      <c r="M22" s="1"/>
      <c r="N22" s="1"/>
      <c r="O22" s="1"/>
    </row>
    <row r="23" spans="3:15" x14ac:dyDescent="0.25">
      <c r="C23" s="1"/>
      <c r="D23" s="1" t="s">
        <v>45</v>
      </c>
      <c r="E23" s="1">
        <f>SUM(E19:E22)</f>
        <v>0</v>
      </c>
      <c r="F23" s="1"/>
      <c r="G23" s="6" t="e">
        <f>SUM(G19:G22)</f>
        <v>#DIV/0!</v>
      </c>
      <c r="I23" s="1"/>
      <c r="J23" s="1"/>
      <c r="K23" s="1">
        <f t="shared" si="3"/>
        <v>0</v>
      </c>
      <c r="M23" s="1"/>
      <c r="N23" s="1"/>
      <c r="O23" s="1"/>
    </row>
    <row r="24" spans="3:15" x14ac:dyDescent="0.25">
      <c r="I24" s="1"/>
      <c r="J24" s="1"/>
      <c r="K24" s="1">
        <f t="shared" si="3"/>
        <v>0</v>
      </c>
      <c r="M24" s="1"/>
      <c r="N24" s="1"/>
      <c r="O24" s="1"/>
    </row>
    <row r="25" spans="3:15" x14ac:dyDescent="0.25">
      <c r="I25" s="1"/>
      <c r="J25" s="1"/>
      <c r="K25" s="1">
        <f t="shared" si="3"/>
        <v>0</v>
      </c>
      <c r="M25" s="1"/>
      <c r="N25" s="1"/>
      <c r="O25" s="1"/>
    </row>
    <row r="26" spans="3:15" x14ac:dyDescent="0.25">
      <c r="I26" s="1"/>
      <c r="J26" s="1"/>
      <c r="K26" s="1">
        <f t="shared" si="3"/>
        <v>0</v>
      </c>
      <c r="M26" s="1"/>
      <c r="N26" s="1"/>
      <c r="O26" s="1"/>
    </row>
    <row r="27" spans="3:15" x14ac:dyDescent="0.25">
      <c r="I27" s="1"/>
      <c r="J27" s="1"/>
      <c r="K27" s="1">
        <f t="shared" si="3"/>
        <v>0</v>
      </c>
      <c r="M27" s="1"/>
      <c r="N27" s="1"/>
      <c r="O27" s="1"/>
    </row>
    <row r="28" spans="3:15" x14ac:dyDescent="0.25">
      <c r="I28" s="1"/>
      <c r="J28" s="1"/>
      <c r="K28" s="1">
        <f t="shared" si="3"/>
        <v>0</v>
      </c>
      <c r="M28" s="1"/>
      <c r="N28" s="1"/>
      <c r="O28" s="1"/>
    </row>
    <row r="29" spans="3:15" x14ac:dyDescent="0.25">
      <c r="I29" s="1"/>
      <c r="J29" s="1"/>
      <c r="K29" s="1">
        <f t="shared" si="3"/>
        <v>0</v>
      </c>
      <c r="M29" s="1"/>
      <c r="N29" s="1"/>
      <c r="O29" s="1"/>
    </row>
    <row r="30" spans="3:15" x14ac:dyDescent="0.25">
      <c r="I30" s="1"/>
      <c r="J30" s="1"/>
      <c r="K30" s="1">
        <f t="shared" si="3"/>
        <v>0</v>
      </c>
      <c r="M30" s="1"/>
      <c r="N30" s="1"/>
      <c r="O30" s="1"/>
    </row>
    <row r="31" spans="3:15" x14ac:dyDescent="0.25">
      <c r="I31" s="1"/>
      <c r="J31" s="1"/>
      <c r="K31" s="1">
        <f t="shared" si="3"/>
        <v>0</v>
      </c>
      <c r="M31" s="1"/>
      <c r="N31" s="1"/>
      <c r="O31" s="1"/>
    </row>
    <row r="32" spans="3:15" x14ac:dyDescent="0.25">
      <c r="I32" s="1"/>
      <c r="J32" s="1"/>
      <c r="K32" s="1">
        <f t="shared" si="3"/>
        <v>0</v>
      </c>
      <c r="M32" s="1"/>
      <c r="N32" s="1"/>
      <c r="O32" s="1"/>
    </row>
    <row r="33" spans="3:15" x14ac:dyDescent="0.25">
      <c r="I33" s="1"/>
      <c r="J33" s="1"/>
      <c r="K33" s="1">
        <f t="shared" si="3"/>
        <v>0</v>
      </c>
      <c r="M33" s="1"/>
      <c r="N33" s="1"/>
      <c r="O33" s="1"/>
    </row>
    <row r="34" spans="3:15" x14ac:dyDescent="0.25">
      <c r="I34" s="1"/>
      <c r="J34" s="1"/>
      <c r="K34" s="1">
        <f t="shared" si="3"/>
        <v>0</v>
      </c>
      <c r="M34" s="1"/>
      <c r="N34" s="1"/>
      <c r="O34" s="1"/>
    </row>
    <row r="35" spans="3:15" x14ac:dyDescent="0.25">
      <c r="I35" s="1"/>
      <c r="J35" s="1"/>
      <c r="K35" s="1">
        <f t="shared" si="3"/>
        <v>0</v>
      </c>
      <c r="M35" s="1"/>
      <c r="N35" s="1"/>
      <c r="O35" s="1"/>
    </row>
    <row r="36" spans="3:15" x14ac:dyDescent="0.25">
      <c r="I36" s="1"/>
      <c r="J36" s="1"/>
      <c r="K36" s="1">
        <f t="shared" si="3"/>
        <v>0</v>
      </c>
      <c r="M36" s="1"/>
      <c r="N36" s="1"/>
      <c r="O36" s="1"/>
    </row>
    <row r="37" spans="3:15" x14ac:dyDescent="0.25">
      <c r="I37" s="1"/>
      <c r="J37" s="1"/>
      <c r="K37" s="1">
        <f t="shared" si="3"/>
        <v>0</v>
      </c>
      <c r="M37" s="1"/>
      <c r="N37" s="1"/>
      <c r="O37" s="1"/>
    </row>
    <row r="40" spans="3:15" x14ac:dyDescent="0.25">
      <c r="C40" s="4" t="s">
        <v>4</v>
      </c>
      <c r="D40" s="1" t="s">
        <v>51</v>
      </c>
      <c r="E40" s="1" t="s">
        <v>44</v>
      </c>
      <c r="F40" s="1" t="s">
        <v>56</v>
      </c>
      <c r="G40" s="1" t="s">
        <v>31</v>
      </c>
      <c r="I40" t="s">
        <v>135</v>
      </c>
      <c r="J40" t="s">
        <v>133</v>
      </c>
      <c r="K40" t="s">
        <v>134</v>
      </c>
    </row>
    <row r="41" spans="3:15" x14ac:dyDescent="0.25">
      <c r="C41" s="1" t="s">
        <v>46</v>
      </c>
      <c r="D41" s="1">
        <v>3</v>
      </c>
      <c r="E41" s="1"/>
      <c r="F41" s="1"/>
      <c r="G41" s="1">
        <f>-4*F41+4</f>
        <v>4</v>
      </c>
      <c r="I41">
        <v>28</v>
      </c>
      <c r="J41">
        <v>8</v>
      </c>
      <c r="K41">
        <f>((I41/2)^2+J41^2)/(2*J41)</f>
        <v>16.25</v>
      </c>
    </row>
    <row r="42" spans="3:15" x14ac:dyDescent="0.25">
      <c r="C42" s="1" t="s">
        <v>47</v>
      </c>
      <c r="D42" s="1">
        <v>2</v>
      </c>
      <c r="F42" s="1"/>
      <c r="G42" s="1"/>
    </row>
    <row r="43" spans="3:15" x14ac:dyDescent="0.25">
      <c r="C43" s="1" t="s">
        <v>48</v>
      </c>
      <c r="D43" s="1">
        <v>1</v>
      </c>
      <c r="E43" s="1"/>
      <c r="F43" s="1"/>
      <c r="G43" s="1"/>
    </row>
    <row r="44" spans="3:15" x14ac:dyDescent="0.25">
      <c r="C44" s="1" t="s">
        <v>49</v>
      </c>
      <c r="D44" s="1">
        <v>0</v>
      </c>
      <c r="E44" s="1"/>
      <c r="F44" s="1"/>
      <c r="G44" s="1"/>
    </row>
    <row r="45" spans="3:15" x14ac:dyDescent="0.25">
      <c r="F45" s="1" t="s">
        <v>52</v>
      </c>
      <c r="G45" s="1">
        <f>SUM(G41:G44)</f>
        <v>4</v>
      </c>
      <c r="J45" s="5"/>
    </row>
    <row r="47" spans="3:15" x14ac:dyDescent="0.25">
      <c r="C47" s="8" t="s">
        <v>5</v>
      </c>
      <c r="D47" s="1" t="s">
        <v>51</v>
      </c>
      <c r="E47" s="1" t="s">
        <v>44</v>
      </c>
      <c r="F47" s="1" t="s">
        <v>32</v>
      </c>
      <c r="G47" s="1" t="s">
        <v>31</v>
      </c>
    </row>
    <row r="48" spans="3:15" ht="30" x14ac:dyDescent="0.25">
      <c r="C48" s="2" t="s">
        <v>159</v>
      </c>
      <c r="D48" s="1">
        <v>3</v>
      </c>
      <c r="E48" s="1">
        <v>0</v>
      </c>
      <c r="F48" s="1" t="e">
        <f>E48/SUM(E48:E49)</f>
        <v>#DIV/0!</v>
      </c>
      <c r="G48" s="1" t="e">
        <f>D48*F48</f>
        <v>#DIV/0!</v>
      </c>
    </row>
    <row r="49" spans="3:7" ht="30" x14ac:dyDescent="0.25">
      <c r="C49" s="2" t="s">
        <v>50</v>
      </c>
      <c r="D49" s="1">
        <v>0</v>
      </c>
      <c r="E49" s="1">
        <v>0</v>
      </c>
      <c r="F49" s="1" t="e">
        <f>E49/SUM(E48:E49)</f>
        <v>#DIV/0!</v>
      </c>
      <c r="G49" s="1" t="e">
        <f>D49*F49</f>
        <v>#DIV/0!</v>
      </c>
    </row>
    <row r="50" spans="3:7" x14ac:dyDescent="0.25">
      <c r="F50" s="1" t="s">
        <v>45</v>
      </c>
      <c r="G50" s="1" t="e">
        <f>SUM(G48:G49)</f>
        <v>#DIV/0!</v>
      </c>
    </row>
    <row r="52" spans="3:7" x14ac:dyDescent="0.25">
      <c r="C52" s="8" t="s">
        <v>6</v>
      </c>
      <c r="D52" s="1" t="s">
        <v>51</v>
      </c>
      <c r="E52" s="1" t="s">
        <v>44</v>
      </c>
      <c r="F52" s="1" t="s">
        <v>57</v>
      </c>
      <c r="G52" s="1" t="s">
        <v>31</v>
      </c>
    </row>
    <row r="53" spans="3:7" x14ac:dyDescent="0.25">
      <c r="C53" s="1" t="s">
        <v>53</v>
      </c>
      <c r="D53" s="1">
        <v>2</v>
      </c>
      <c r="E53" s="1"/>
      <c r="F53" s="1"/>
      <c r="G53" s="1">
        <v>0</v>
      </c>
    </row>
    <row r="54" spans="3:7" x14ac:dyDescent="0.25">
      <c r="C54" s="1" t="s">
        <v>54</v>
      </c>
      <c r="D54" s="1">
        <v>1</v>
      </c>
      <c r="E54" s="1"/>
      <c r="F54" s="1"/>
      <c r="G54" s="1">
        <v>0</v>
      </c>
    </row>
    <row r="55" spans="3:7" x14ac:dyDescent="0.25">
      <c r="C55" s="1" t="s">
        <v>55</v>
      </c>
      <c r="D55" s="1">
        <v>0</v>
      </c>
      <c r="E55" s="1"/>
      <c r="F55" s="1"/>
      <c r="G55" s="1">
        <v>0</v>
      </c>
    </row>
    <row r="56" spans="3:7" x14ac:dyDescent="0.25">
      <c r="F56" s="1" t="s">
        <v>52</v>
      </c>
      <c r="G56" s="1">
        <f>SUM(G53:G55)</f>
        <v>0</v>
      </c>
    </row>
    <row r="58" spans="3:7" x14ac:dyDescent="0.25">
      <c r="C58" s="1" t="s">
        <v>58</v>
      </c>
      <c r="D58" s="1" t="s">
        <v>51</v>
      </c>
      <c r="E58" s="1" t="s">
        <v>44</v>
      </c>
      <c r="F58" s="1" t="s">
        <v>57</v>
      </c>
      <c r="G58" s="1" t="s">
        <v>31</v>
      </c>
    </row>
    <row r="59" spans="3:7" x14ac:dyDescent="0.25">
      <c r="C59" s="1" t="s">
        <v>59</v>
      </c>
      <c r="D59" s="1">
        <v>1</v>
      </c>
      <c r="E59" s="1">
        <v>0</v>
      </c>
      <c r="F59" s="1"/>
      <c r="G59" s="1">
        <f>D59*F59</f>
        <v>0</v>
      </c>
    </row>
    <row r="60" spans="3:7" x14ac:dyDescent="0.25">
      <c r="C60" s="8" t="s">
        <v>60</v>
      </c>
      <c r="D60" s="1">
        <v>1</v>
      </c>
      <c r="E60" s="1">
        <v>0</v>
      </c>
      <c r="F60" s="1"/>
      <c r="G60" s="1">
        <f>D60*F60</f>
        <v>0</v>
      </c>
    </row>
    <row r="61" spans="3:7" x14ac:dyDescent="0.25">
      <c r="F61" s="7" t="s">
        <v>52</v>
      </c>
      <c r="G61" s="7">
        <f>SUM(G59:G60)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tabSelected="1" topLeftCell="B53" zoomScale="108" workbookViewId="0">
      <selection activeCell="L62" sqref="L62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7" max="7" width="12.7109375" bestFit="1" customWidth="1"/>
    <col min="9" max="9" width="18.28515625" customWidth="1"/>
    <col min="10" max="10" width="11.85546875" customWidth="1"/>
    <col min="11" max="11" width="13.7109375" customWidth="1"/>
    <col min="12" max="12" width="10" customWidth="1"/>
    <col min="14" max="14" width="10.5703125" customWidth="1"/>
    <col min="15" max="15" width="17" customWidth="1"/>
    <col min="16" max="16" width="11.140625" customWidth="1"/>
    <col min="17" max="17" width="13.140625" customWidth="1"/>
  </cols>
  <sheetData>
    <row r="3" spans="3:19" x14ac:dyDescent="0.25">
      <c r="I3" t="s">
        <v>154</v>
      </c>
      <c r="O3" t="s">
        <v>154</v>
      </c>
    </row>
    <row r="4" spans="3:19" x14ac:dyDescent="0.25">
      <c r="C4" s="1" t="s">
        <v>14</v>
      </c>
      <c r="D4" s="1" t="s">
        <v>51</v>
      </c>
      <c r="E4" s="1" t="s">
        <v>44</v>
      </c>
      <c r="F4" s="1" t="s">
        <v>72</v>
      </c>
      <c r="G4" s="1" t="s">
        <v>31</v>
      </c>
      <c r="I4" t="s">
        <v>160</v>
      </c>
      <c r="J4" t="s">
        <v>155</v>
      </c>
      <c r="K4" t="s">
        <v>136</v>
      </c>
      <c r="L4" t="s">
        <v>137</v>
      </c>
      <c r="M4" t="s">
        <v>141</v>
      </c>
      <c r="O4" t="s">
        <v>160</v>
      </c>
      <c r="P4" t="s">
        <v>155</v>
      </c>
      <c r="Q4" t="s">
        <v>136</v>
      </c>
      <c r="R4" t="s">
        <v>137</v>
      </c>
      <c r="S4" t="s">
        <v>141</v>
      </c>
    </row>
    <row r="5" spans="3:19" ht="45" x14ac:dyDescent="0.25">
      <c r="C5" s="2" t="s">
        <v>73</v>
      </c>
      <c r="D5" s="1">
        <v>8</v>
      </c>
      <c r="E5" s="1">
        <f>SUMIF(K5:K35,"*Fysisk*",M5:M35)+SUMIF(Q5:Q33,"*Fysisk*",S5:S33)</f>
        <v>0</v>
      </c>
      <c r="F5" s="6" t="e">
        <f>E5/SUM(E5:E8)</f>
        <v>#DIV/0!</v>
      </c>
      <c r="G5" s="1" t="e">
        <f>F5*D5</f>
        <v>#DIV/0!</v>
      </c>
      <c r="M5">
        <f>L5</f>
        <v>0</v>
      </c>
      <c r="S5">
        <f>R5</f>
        <v>0</v>
      </c>
    </row>
    <row r="6" spans="3:19" ht="45" x14ac:dyDescent="0.25">
      <c r="C6" s="2" t="s">
        <v>74</v>
      </c>
      <c r="D6" s="1">
        <v>6</v>
      </c>
      <c r="E6" s="1">
        <f>SUMIF(K5:K35,"*Visuell*",M5:M35)+SUMIF(Q5:Q33,"*Visuell*",S5:S33)</f>
        <v>0</v>
      </c>
      <c r="F6" s="6" t="e">
        <f>E6/SUM(E5:E8)</f>
        <v>#DIV/0!</v>
      </c>
      <c r="G6" s="1" t="e">
        <f t="shared" ref="G6:G8" si="0">F6*D6</f>
        <v>#DIV/0!</v>
      </c>
      <c r="J6" s="9"/>
      <c r="M6">
        <f>L6-L5</f>
        <v>0</v>
      </c>
      <c r="S6">
        <f>R6-R5</f>
        <v>0</v>
      </c>
    </row>
    <row r="7" spans="3:19" x14ac:dyDescent="0.25">
      <c r="C7" s="2" t="s">
        <v>75</v>
      </c>
      <c r="D7" s="1">
        <v>4</v>
      </c>
      <c r="E7" s="1">
        <f>SUMIF(K5:K35,"*linje*",M5:M35)+SUMIF(Q5:Q33,"*linje*",S5:S33)</f>
        <v>0</v>
      </c>
      <c r="F7" s="6" t="e">
        <f>E7/SUM(E5:E8)</f>
        <v>#DIV/0!</v>
      </c>
      <c r="G7" s="1" t="e">
        <f t="shared" si="0"/>
        <v>#DIV/0!</v>
      </c>
      <c r="J7" s="9"/>
    </row>
    <row r="8" spans="3:19" x14ac:dyDescent="0.25">
      <c r="C8" s="1" t="s">
        <v>76</v>
      </c>
      <c r="D8" s="1">
        <v>0</v>
      </c>
      <c r="E8" s="1">
        <f>SUMIF(K5:K35,"*Blandtrafik*",M5:M35)+SUMIF(Q5:Q33,"*Blandtrafik*",S5:S33)</f>
        <v>0</v>
      </c>
      <c r="F8" s="6" t="e">
        <f>E8/SUM(E5:E8)</f>
        <v>#DIV/0!</v>
      </c>
      <c r="G8" s="1" t="e">
        <f t="shared" si="0"/>
        <v>#DIV/0!</v>
      </c>
    </row>
    <row r="9" spans="3:19" x14ac:dyDescent="0.25">
      <c r="D9" s="1" t="s">
        <v>145</v>
      </c>
      <c r="E9" s="1">
        <f>SUM(E5:E8)</f>
        <v>0</v>
      </c>
      <c r="F9" s="7" t="s">
        <v>38</v>
      </c>
      <c r="G9" s="10" t="e">
        <f>SUM(G5:G8)</f>
        <v>#DIV/0!</v>
      </c>
    </row>
    <row r="11" spans="3:19" x14ac:dyDescent="0.25">
      <c r="E11">
        <f>K35+P33</f>
        <v>0</v>
      </c>
    </row>
    <row r="12" spans="3:19" x14ac:dyDescent="0.25">
      <c r="E12">
        <f>SUM(E5:E8)</f>
        <v>0</v>
      </c>
    </row>
    <row r="14" spans="3:19" x14ac:dyDescent="0.25">
      <c r="E14" t="s">
        <v>76</v>
      </c>
    </row>
    <row r="15" spans="3:19" x14ac:dyDescent="0.25">
      <c r="E15" s="9" t="s">
        <v>138</v>
      </c>
    </row>
    <row r="16" spans="3:19" x14ac:dyDescent="0.25">
      <c r="E16" t="s">
        <v>139</v>
      </c>
    </row>
    <row r="17" spans="5:5" x14ac:dyDescent="0.25">
      <c r="E17" t="s">
        <v>140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51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/>
      <c r="F42" s="6" t="e">
        <f>E42/(E42+E43)</f>
        <v>#DIV/0!</v>
      </c>
      <c r="G42" s="1" t="e">
        <f>F42*D42</f>
        <v>#DIV/0!</v>
      </c>
    </row>
    <row r="43" spans="3:20" ht="30" x14ac:dyDescent="0.25">
      <c r="C43" s="2" t="s">
        <v>78</v>
      </c>
      <c r="D43" s="1">
        <v>0</v>
      </c>
      <c r="E43" s="1"/>
      <c r="F43" s="6" t="e">
        <f>E43/(E42+E43)</f>
        <v>#DIV/0!</v>
      </c>
      <c r="G43" s="1" t="e">
        <f>F43*D43</f>
        <v>#DIV/0!</v>
      </c>
    </row>
    <row r="44" spans="3:20" x14ac:dyDescent="0.25">
      <c r="F44" s="1" t="s">
        <v>38</v>
      </c>
      <c r="G44" s="1" t="e">
        <f>SUM(G42:G43)</f>
        <v>#DIV/0!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51</v>
      </c>
      <c r="E48" s="1" t="s">
        <v>44</v>
      </c>
      <c r="F48" s="1" t="s">
        <v>32</v>
      </c>
      <c r="G48" s="1" t="s">
        <v>31</v>
      </c>
    </row>
    <row r="49" spans="3:7" x14ac:dyDescent="0.25">
      <c r="C49" s="1" t="s">
        <v>81</v>
      </c>
      <c r="D49" s="1">
        <v>3</v>
      </c>
      <c r="E49" s="1"/>
      <c r="F49" s="1">
        <v>1</v>
      </c>
      <c r="G49" s="1">
        <v>3</v>
      </c>
    </row>
    <row r="50" spans="3:7" x14ac:dyDescent="0.25">
      <c r="C50" s="1" t="s">
        <v>82</v>
      </c>
      <c r="D50" s="1">
        <v>0</v>
      </c>
      <c r="E50" s="1"/>
      <c r="F50" s="1">
        <v>0</v>
      </c>
      <c r="G50" s="1"/>
    </row>
    <row r="51" spans="3:7" x14ac:dyDescent="0.25">
      <c r="F51" s="7" t="s">
        <v>38</v>
      </c>
      <c r="G51" s="7">
        <f>SUM(G49:G50)</f>
        <v>3</v>
      </c>
    </row>
    <row r="54" spans="3:7" x14ac:dyDescent="0.25">
      <c r="C54" s="8" t="s">
        <v>83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7" x14ac:dyDescent="0.25">
      <c r="C55" s="1" t="s">
        <v>84</v>
      </c>
      <c r="D55" s="1">
        <v>2</v>
      </c>
      <c r="E55" s="1"/>
      <c r="F55" s="1" t="e">
        <f>E55/(SUM(E5:E7)/1000)</f>
        <v>#DIV/0!</v>
      </c>
      <c r="G55" s="1" t="e">
        <f>2-4*F55</f>
        <v>#DIV/0!</v>
      </c>
    </row>
    <row r="56" spans="3:7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7" x14ac:dyDescent="0.25">
      <c r="C57" s="1" t="s">
        <v>86</v>
      </c>
      <c r="D57" s="1">
        <v>0</v>
      </c>
      <c r="E57" s="1"/>
      <c r="F57" s="1"/>
      <c r="G57" s="1">
        <v>0</v>
      </c>
    </row>
    <row r="58" spans="3:7" x14ac:dyDescent="0.25">
      <c r="F58" s="7" t="s">
        <v>38</v>
      </c>
      <c r="G58" s="7" t="e">
        <f>SUM(G55:G57)</f>
        <v>#DIV/0!</v>
      </c>
    </row>
    <row r="61" spans="3:7" x14ac:dyDescent="0.25">
      <c r="C61" s="1" t="s">
        <v>87</v>
      </c>
      <c r="D61" s="1" t="s">
        <v>51</v>
      </c>
      <c r="E61" s="1" t="s">
        <v>44</v>
      </c>
      <c r="F61" s="1" t="s">
        <v>72</v>
      </c>
      <c r="G61" s="1" t="s">
        <v>31</v>
      </c>
    </row>
    <row r="62" spans="3:7" x14ac:dyDescent="0.25">
      <c r="C62" s="1" t="s">
        <v>84</v>
      </c>
      <c r="D62" s="1">
        <v>3</v>
      </c>
      <c r="E62" s="1"/>
      <c r="F62" s="6" t="e">
        <f>E62/(E9/1000)</f>
        <v>#DIV/0!</v>
      </c>
      <c r="G62" s="1" t="e">
        <f>3-(3*F62)</f>
        <v>#DIV/0!</v>
      </c>
    </row>
    <row r="63" spans="3:7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7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 t="e">
        <f>SUM(G62:G65)</f>
        <v>#DIV/0!</v>
      </c>
    </row>
    <row r="68" spans="3:7" x14ac:dyDescent="0.25">
      <c r="C68" s="1" t="s">
        <v>90</v>
      </c>
      <c r="D68" s="1" t="s">
        <v>51</v>
      </c>
      <c r="E68" s="1" t="s">
        <v>44</v>
      </c>
      <c r="F68" s="1" t="s">
        <v>72</v>
      </c>
      <c r="G68" s="1" t="s">
        <v>31</v>
      </c>
    </row>
    <row r="69" spans="3:7" x14ac:dyDescent="0.25">
      <c r="C69" s="1" t="s">
        <v>84</v>
      </c>
      <c r="D69" s="1">
        <v>3</v>
      </c>
      <c r="E69" s="1"/>
      <c r="F69" s="6" t="e">
        <f>E69/(E9/1000)</f>
        <v>#DIV/0!</v>
      </c>
      <c r="G69" s="1" t="e">
        <f>3-(6*F69)</f>
        <v>#DIV/0!</v>
      </c>
    </row>
    <row r="70" spans="3:7" x14ac:dyDescent="0.25">
      <c r="C70" s="1" t="s">
        <v>91</v>
      </c>
      <c r="D70" s="1">
        <v>2</v>
      </c>
      <c r="E70" s="1"/>
      <c r="F70" s="6"/>
      <c r="G70" s="1"/>
    </row>
    <row r="71" spans="3:7" x14ac:dyDescent="0.25">
      <c r="C71" s="1" t="s">
        <v>92</v>
      </c>
      <c r="D71" s="1">
        <v>1</v>
      </c>
      <c r="E71" s="1"/>
      <c r="F71" s="6"/>
      <c r="G71" s="1"/>
    </row>
    <row r="72" spans="3:7" x14ac:dyDescent="0.25">
      <c r="C72" s="1" t="s">
        <v>93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 t="e">
        <f>SUM(G69:G72)</f>
        <v>#DIV/0!</v>
      </c>
    </row>
    <row r="76" spans="3:7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95</v>
      </c>
      <c r="D77" s="1">
        <v>7</v>
      </c>
      <c r="E77" s="1"/>
      <c r="F77" s="1"/>
      <c r="G77" s="1"/>
    </row>
    <row r="78" spans="3:7" ht="30" x14ac:dyDescent="0.25">
      <c r="C78" s="2" t="s">
        <v>96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f>SUM(G77:G78)</f>
        <v>0</v>
      </c>
    </row>
    <row r="82" spans="3:7" x14ac:dyDescent="0.25">
      <c r="C82" s="8" t="s">
        <v>97</v>
      </c>
      <c r="D82" s="1" t="s">
        <v>51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/>
      <c r="F83" s="6" t="e">
        <f>E83/(SUM(E5:E7)/1000)</f>
        <v>#DIV/0!</v>
      </c>
      <c r="G83" s="1" t="e">
        <f>3-1.5*F83</f>
        <v>#DIV/0!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 t="e">
        <f>SUM(G83:G86)</f>
        <v>#DIV/0!</v>
      </c>
    </row>
    <row r="88" spans="3:7" x14ac:dyDescent="0.25">
      <c r="C88" t="s">
        <v>156</v>
      </c>
    </row>
    <row r="96" spans="3:7" x14ac:dyDescent="0.25">
      <c r="C96" s="1" t="s">
        <v>102</v>
      </c>
      <c r="D96" s="1" t="s">
        <v>51</v>
      </c>
      <c r="E96" s="1" t="s">
        <v>44</v>
      </c>
      <c r="F96" s="1" t="s">
        <v>72</v>
      </c>
      <c r="G96" s="1" t="s">
        <v>31</v>
      </c>
    </row>
    <row r="97" spans="3:8" ht="90" x14ac:dyDescent="0.25">
      <c r="C97" s="2" t="s">
        <v>103</v>
      </c>
      <c r="D97" s="1">
        <v>10</v>
      </c>
      <c r="E97" s="1">
        <v>0</v>
      </c>
      <c r="F97" s="6" t="e">
        <f>E97/SUM(E97:E100)</f>
        <v>#DIV/0!</v>
      </c>
      <c r="G97" s="1" t="e">
        <f>D97*F97</f>
        <v>#DIV/0!</v>
      </c>
      <c r="H97" t="s">
        <v>127</v>
      </c>
    </row>
    <row r="98" spans="3:8" ht="60" x14ac:dyDescent="0.25">
      <c r="C98" s="2" t="s">
        <v>104</v>
      </c>
      <c r="D98" s="1">
        <v>8</v>
      </c>
      <c r="E98" s="1">
        <v>0</v>
      </c>
      <c r="F98" s="6" t="e">
        <f>E98/SUM(E97:E100)</f>
        <v>#DIV/0!</v>
      </c>
      <c r="G98" s="1" t="e">
        <f>D98*F98</f>
        <v>#DIV/0!</v>
      </c>
      <c r="H98" t="s">
        <v>125</v>
      </c>
    </row>
    <row r="99" spans="3:8" x14ac:dyDescent="0.25">
      <c r="C99" s="1" t="s">
        <v>105</v>
      </c>
      <c r="D99" s="1">
        <v>5</v>
      </c>
      <c r="E99" s="1">
        <v>0</v>
      </c>
      <c r="F99" s="6" t="e">
        <f>E99/SUM(E97:E100)</f>
        <v>#DIV/0!</v>
      </c>
      <c r="G99" s="1" t="e">
        <f>D99*F99</f>
        <v>#DIV/0!</v>
      </c>
      <c r="H99" t="s">
        <v>126</v>
      </c>
    </row>
    <row r="100" spans="3:8" ht="45" x14ac:dyDescent="0.25">
      <c r="C100" s="2" t="s">
        <v>106</v>
      </c>
      <c r="D100" s="1">
        <v>0</v>
      </c>
      <c r="E100" s="1">
        <v>0</v>
      </c>
      <c r="F100" s="6" t="e">
        <f>E100/SUM(E97:E100)</f>
        <v>#DIV/0!</v>
      </c>
      <c r="G100" s="1" t="e">
        <f>D100*F100</f>
        <v>#DIV/0!</v>
      </c>
    </row>
    <row r="101" spans="3:8" x14ac:dyDescent="0.25">
      <c r="F101" s="7" t="s">
        <v>38</v>
      </c>
      <c r="G101" s="10" t="e">
        <f>SUM(G97:G100)</f>
        <v>#DIV/0!</v>
      </c>
    </row>
    <row r="104" spans="3:8" x14ac:dyDescent="0.25">
      <c r="C104" s="1" t="s">
        <v>107</v>
      </c>
      <c r="D104" s="1" t="s">
        <v>51</v>
      </c>
      <c r="E104" s="1" t="s">
        <v>44</v>
      </c>
      <c r="F104" s="1" t="s">
        <v>72</v>
      </c>
      <c r="G104" s="1" t="s">
        <v>31</v>
      </c>
    </row>
    <row r="105" spans="3:8" ht="60" x14ac:dyDescent="0.25">
      <c r="C105" s="2" t="s">
        <v>108</v>
      </c>
      <c r="D105" s="1">
        <v>3</v>
      </c>
      <c r="E105" s="6">
        <v>0</v>
      </c>
      <c r="F105" s="6" t="e">
        <f>E105/SUM(E105:E108)</f>
        <v>#DIV/0!</v>
      </c>
      <c r="G105" s="1" t="e">
        <f>D105*F105</f>
        <v>#DIV/0!</v>
      </c>
    </row>
    <row r="106" spans="3:8" ht="45" x14ac:dyDescent="0.25">
      <c r="C106" s="2" t="s">
        <v>109</v>
      </c>
      <c r="D106" s="1">
        <v>2</v>
      </c>
      <c r="E106" s="6">
        <v>0</v>
      </c>
      <c r="F106" s="6" t="e">
        <f>E106/SUM(E105:E108)</f>
        <v>#DIV/0!</v>
      </c>
      <c r="G106" s="1" t="e">
        <f t="shared" ref="G106:G108" si="1">D106*F106</f>
        <v>#DIV/0!</v>
      </c>
    </row>
    <row r="107" spans="3:8" ht="45" x14ac:dyDescent="0.25">
      <c r="C107" s="2" t="s">
        <v>110</v>
      </c>
      <c r="D107" s="1">
        <v>1</v>
      </c>
      <c r="E107" s="6">
        <v>0</v>
      </c>
      <c r="F107" s="6" t="e">
        <f>E107/SUM(E105:E108)</f>
        <v>#DIV/0!</v>
      </c>
      <c r="G107" s="1" t="e">
        <f t="shared" si="1"/>
        <v>#DIV/0!</v>
      </c>
    </row>
    <row r="108" spans="3:8" x14ac:dyDescent="0.25">
      <c r="C108" s="1" t="s">
        <v>111</v>
      </c>
      <c r="D108" s="1">
        <v>0</v>
      </c>
      <c r="E108" s="6">
        <v>0</v>
      </c>
      <c r="F108" s="6" t="e">
        <f>E108/SUM(E105:E108)</f>
        <v>#DIV/0!</v>
      </c>
      <c r="G108" s="1" t="e">
        <f t="shared" si="1"/>
        <v>#DIV/0!</v>
      </c>
    </row>
    <row r="109" spans="3:8" x14ac:dyDescent="0.25">
      <c r="E109" s="7" t="s">
        <v>38</v>
      </c>
      <c r="F109" s="1" t="e">
        <f>SUM(F105:F108)</f>
        <v>#DIV/0!</v>
      </c>
      <c r="G109" s="10" t="e">
        <f>SUM(G105:G108)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workbookViewId="0">
      <selection activeCell="G10" sqref="G10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51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/>
    </row>
    <row r="6" spans="3:7" ht="60" x14ac:dyDescent="0.25">
      <c r="C6" s="2" t="s">
        <v>63</v>
      </c>
      <c r="D6" s="1">
        <v>2</v>
      </c>
      <c r="E6" s="1">
        <v>1</v>
      </c>
      <c r="F6" s="1">
        <v>0</v>
      </c>
    </row>
    <row r="7" spans="3:7" x14ac:dyDescent="0.25">
      <c r="E7" s="1" t="s">
        <v>38</v>
      </c>
      <c r="F7" s="1">
        <f>SUM(F5:F6)</f>
        <v>0</v>
      </c>
    </row>
    <row r="9" spans="3:7" x14ac:dyDescent="0.25">
      <c r="C9" s="1" t="s">
        <v>10</v>
      </c>
      <c r="D9" s="1" t="s">
        <v>51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/>
      <c r="F10" s="1"/>
      <c r="G10" s="1">
        <f>D10*F10</f>
        <v>0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2</v>
      </c>
    </row>
    <row r="14" spans="3:7" x14ac:dyDescent="0.25">
      <c r="C14" s="1" t="s">
        <v>68</v>
      </c>
      <c r="D14" s="1" t="s">
        <v>51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/>
    </row>
    <row r="16" spans="3:7" x14ac:dyDescent="0.25">
      <c r="C16" s="1" t="s">
        <v>70</v>
      </c>
      <c r="D16" s="1">
        <v>1</v>
      </c>
      <c r="E16" s="1" t="s">
        <v>67</v>
      </c>
      <c r="F16" s="1"/>
    </row>
    <row r="17" spans="3:6" x14ac:dyDescent="0.25">
      <c r="E17" s="1" t="s">
        <v>38</v>
      </c>
      <c r="F17" s="1">
        <f>SUM(F15:F16)</f>
        <v>0</v>
      </c>
    </row>
    <row r="19" spans="3:6" x14ac:dyDescent="0.25">
      <c r="C19" s="3" t="s">
        <v>12</v>
      </c>
      <c r="D19" s="1" t="s">
        <v>51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F29"/>
  <sheetViews>
    <sheetView workbookViewId="0">
      <selection activeCell="K28" sqref="K28"/>
    </sheetView>
  </sheetViews>
  <sheetFormatPr defaultRowHeight="15" x14ac:dyDescent="0.25"/>
  <cols>
    <col min="3" max="3" width="58" customWidth="1"/>
  </cols>
  <sheetData>
    <row r="4" spans="3:6" x14ac:dyDescent="0.25">
      <c r="C4" s="1" t="s">
        <v>142</v>
      </c>
      <c r="D4" s="1" t="s">
        <v>51</v>
      </c>
      <c r="E4" s="1" t="s">
        <v>32</v>
      </c>
      <c r="F4" s="1" t="s">
        <v>31</v>
      </c>
    </row>
    <row r="5" spans="3:6" x14ac:dyDescent="0.25">
      <c r="C5" s="1" t="s">
        <v>112</v>
      </c>
      <c r="D5" s="1">
        <v>4</v>
      </c>
      <c r="E5" s="1">
        <v>0</v>
      </c>
      <c r="F5" s="1"/>
    </row>
    <row r="6" spans="3:6" x14ac:dyDescent="0.25">
      <c r="C6" s="1" t="s">
        <v>113</v>
      </c>
      <c r="D6" s="1">
        <v>3</v>
      </c>
      <c r="E6" s="1">
        <v>0</v>
      </c>
      <c r="F6" s="1">
        <f>D6*E6</f>
        <v>0</v>
      </c>
    </row>
    <row r="7" spans="3:6" x14ac:dyDescent="0.25">
      <c r="C7" s="1" t="s">
        <v>114</v>
      </c>
      <c r="D7" s="1">
        <v>0</v>
      </c>
      <c r="E7" s="1">
        <v>0</v>
      </c>
      <c r="F7" s="1">
        <v>0</v>
      </c>
    </row>
    <row r="8" spans="3:6" x14ac:dyDescent="0.25">
      <c r="E8" s="7" t="s">
        <v>38</v>
      </c>
      <c r="F8" s="7">
        <f>SUM(F5:F7)</f>
        <v>0</v>
      </c>
    </row>
    <row r="11" spans="3:6" x14ac:dyDescent="0.25">
      <c r="C11" s="1" t="s">
        <v>143</v>
      </c>
      <c r="D11" s="1" t="s">
        <v>51</v>
      </c>
      <c r="E11" s="1" t="s">
        <v>32</v>
      </c>
      <c r="F11" s="1" t="s">
        <v>31</v>
      </c>
    </row>
    <row r="12" spans="3:6" x14ac:dyDescent="0.25">
      <c r="C12" s="1" t="s">
        <v>115</v>
      </c>
      <c r="D12" s="1">
        <v>4</v>
      </c>
      <c r="E12" s="1">
        <v>0</v>
      </c>
      <c r="F12" s="1"/>
    </row>
    <row r="13" spans="3:6" x14ac:dyDescent="0.25">
      <c r="C13" s="1" t="s">
        <v>116</v>
      </c>
      <c r="D13" s="1">
        <v>3</v>
      </c>
      <c r="E13" s="1">
        <v>0</v>
      </c>
      <c r="F13" s="1"/>
    </row>
    <row r="14" spans="3:6" x14ac:dyDescent="0.25">
      <c r="C14" s="1" t="s">
        <v>117</v>
      </c>
      <c r="D14" s="1">
        <v>0</v>
      </c>
      <c r="E14" s="1">
        <v>0</v>
      </c>
      <c r="F14" s="1">
        <v>0</v>
      </c>
    </row>
    <row r="15" spans="3:6" x14ac:dyDescent="0.25">
      <c r="E15" s="7" t="s">
        <v>38</v>
      </c>
      <c r="F15" s="7">
        <f>SUM(F12:F14)</f>
        <v>0</v>
      </c>
    </row>
    <row r="18" spans="3:6" x14ac:dyDescent="0.25">
      <c r="C18" s="1" t="s">
        <v>118</v>
      </c>
      <c r="D18" s="1" t="s">
        <v>51</v>
      </c>
      <c r="E18" s="1" t="s">
        <v>32</v>
      </c>
      <c r="F18" s="1" t="s">
        <v>31</v>
      </c>
    </row>
    <row r="19" spans="3:6" x14ac:dyDescent="0.25">
      <c r="C19" s="1" t="s">
        <v>119</v>
      </c>
      <c r="D19" s="1">
        <v>3</v>
      </c>
      <c r="E19" s="1">
        <v>0</v>
      </c>
      <c r="F19" s="1"/>
    </row>
    <row r="20" spans="3:6" x14ac:dyDescent="0.25">
      <c r="C20" s="1" t="s">
        <v>120</v>
      </c>
      <c r="D20" s="1">
        <v>2</v>
      </c>
      <c r="E20" s="1">
        <v>0</v>
      </c>
      <c r="F20" s="1">
        <v>0</v>
      </c>
    </row>
    <row r="21" spans="3:6" x14ac:dyDescent="0.25">
      <c r="C21" s="1" t="s">
        <v>121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0</v>
      </c>
    </row>
    <row r="25" spans="3:6" x14ac:dyDescent="0.25">
      <c r="C25" s="1" t="s">
        <v>122</v>
      </c>
      <c r="D25" s="1" t="s">
        <v>51</v>
      </c>
      <c r="E25" s="1" t="s">
        <v>32</v>
      </c>
      <c r="F25" s="1" t="s">
        <v>31</v>
      </c>
    </row>
    <row r="26" spans="3:6" x14ac:dyDescent="0.25">
      <c r="C26" s="1" t="s">
        <v>120</v>
      </c>
      <c r="D26" s="1">
        <v>3</v>
      </c>
      <c r="E26" s="1">
        <v>0</v>
      </c>
      <c r="F26" s="1"/>
    </row>
    <row r="27" spans="3:6" x14ac:dyDescent="0.25">
      <c r="C27" s="1" t="s">
        <v>123</v>
      </c>
      <c r="D27" s="1">
        <v>2</v>
      </c>
      <c r="E27" s="1">
        <v>0</v>
      </c>
      <c r="F27" s="1"/>
    </row>
    <row r="28" spans="3:6" x14ac:dyDescent="0.25">
      <c r="C28" s="1" t="s">
        <v>124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2024-02-21T13:14:06Z</dcterms:modified>
</cp:coreProperties>
</file>