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50" windowWidth="14805" windowHeight="7965" activeTab="3"/>
  </bookViews>
  <sheets>
    <sheet name="report" sheetId="1" r:id="rId1"/>
    <sheet name="meeting" sheetId="2" r:id="rId2"/>
    <sheet name="工作表3" sheetId="3" r:id="rId3"/>
    <sheet name="工作表4" sheetId="4" r:id="rId4"/>
  </sheets>
  <definedNames>
    <definedName name="_xlnm._FilterDatabase" localSheetId="3" hidden="1">工作表4!$A$1:$AC$1</definedName>
  </definedNames>
  <calcPr calcId="144525"/>
</workbook>
</file>

<file path=xl/calcChain.xml><?xml version="1.0" encoding="utf-8"?>
<calcChain xmlns="http://schemas.openxmlformats.org/spreadsheetml/2006/main">
  <c r="K4" i="2" l="1"/>
  <c r="H13" i="3"/>
  <c r="H12" i="3"/>
  <c r="H11" i="3"/>
  <c r="D13" i="3"/>
  <c r="D12" i="3"/>
  <c r="D11" i="3"/>
  <c r="H7" i="3" l="1"/>
  <c r="H6" i="3"/>
  <c r="H5" i="3"/>
  <c r="D7" i="3"/>
  <c r="D6" i="3"/>
  <c r="D5" i="3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J4" i="3"/>
  <c r="J3" i="3"/>
  <c r="J2" i="3"/>
  <c r="F4" i="3"/>
  <c r="F3" i="3"/>
  <c r="F2" i="3"/>
  <c r="I30" i="2"/>
  <c r="K30" i="2" s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5" i="1"/>
  <c r="J4" i="2" l="1"/>
  <c r="J29" i="2"/>
  <c r="J17" i="2"/>
  <c r="J21" i="2"/>
  <c r="J25" i="2"/>
  <c r="L17" i="2"/>
  <c r="L15" i="2"/>
  <c r="L16" i="2"/>
  <c r="J18" i="2"/>
  <c r="J26" i="2"/>
  <c r="J14" i="2"/>
  <c r="J22" i="2"/>
  <c r="J15" i="2"/>
  <c r="J19" i="2"/>
  <c r="J23" i="2"/>
  <c r="J27" i="2"/>
  <c r="J16" i="2"/>
  <c r="J20" i="2"/>
  <c r="J24" i="2"/>
  <c r="J28" i="2"/>
</calcChain>
</file>

<file path=xl/sharedStrings.xml><?xml version="1.0" encoding="utf-8"?>
<sst xmlns="http://schemas.openxmlformats.org/spreadsheetml/2006/main" count="610" uniqueCount="225">
  <si>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</si>
  <si>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</si>
  <si>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</si>
  <si>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</si>
  <si>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</si>
  <si>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</si>
  <si>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</si>
  <si>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</si>
  <si>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</si>
  <si>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</si>
  <si>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</si>
  <si>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</si>
  <si>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</si>
  <si>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</si>
  <si>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report</t>
    <phoneticPr fontId="2" type="noConversion"/>
  </si>
  <si>
    <t>A試產機種review report</t>
    <phoneticPr fontId="2" type="noConversion"/>
  </si>
  <si>
    <t>Weekly Quality report</t>
    <phoneticPr fontId="2" type="noConversion"/>
  </si>
  <si>
    <t>B設備治具維護record</t>
    <phoneticPr fontId="2" type="noConversion"/>
  </si>
  <si>
    <t>C設備治具管理record</t>
    <phoneticPr fontId="2" type="noConversion"/>
  </si>
  <si>
    <t>D績效評定report</t>
    <phoneticPr fontId="2" type="noConversion"/>
  </si>
  <si>
    <t>E費用report</t>
    <phoneticPr fontId="2" type="noConversion"/>
  </si>
  <si>
    <t>F台北RD會議</t>
    <phoneticPr fontId="2" type="noConversion"/>
  </si>
  <si>
    <t>F撰寫report</t>
    <phoneticPr fontId="2" type="noConversion"/>
  </si>
  <si>
    <t>G測試數據統計</t>
    <phoneticPr fontId="2" type="noConversion"/>
  </si>
  <si>
    <t>H考勤相關統計</t>
    <phoneticPr fontId="2" type="noConversion"/>
  </si>
  <si>
    <t>I單據簽核</t>
    <phoneticPr fontId="2" type="noConversion"/>
  </si>
  <si>
    <t>J數據分析</t>
    <phoneticPr fontId="2" type="noConversion"/>
  </si>
  <si>
    <t>K測試項目時間評估</t>
    <phoneticPr fontId="2" type="noConversion"/>
  </si>
  <si>
    <t>Lissue分析report</t>
    <phoneticPr fontId="2" type="noConversion"/>
  </si>
  <si>
    <t>M360</t>
    <phoneticPr fontId="2" type="noConversion"/>
  </si>
  <si>
    <t>L教育訓練</t>
    <phoneticPr fontId="2" type="noConversion"/>
  </si>
  <si>
    <t>M微調/作業說明/指導單</t>
    <phoneticPr fontId="2" type="noConversion"/>
  </si>
  <si>
    <t>NKD1200報表</t>
    <phoneticPr fontId="2" type="noConversion"/>
  </si>
  <si>
    <t>Oothers</t>
    <phoneticPr fontId="2" type="noConversion"/>
  </si>
  <si>
    <t>P設備評估report</t>
    <phoneticPr fontId="2" type="noConversion"/>
  </si>
  <si>
    <t>Q取消</t>
    <phoneticPr fontId="2" type="noConversion"/>
  </si>
  <si>
    <t>Rbiso batch/phase in</t>
    <phoneticPr fontId="2" type="noConversion"/>
  </si>
  <si>
    <t>S教育訓練</t>
    <phoneticPr fontId="2" type="noConversion"/>
  </si>
  <si>
    <t xml:space="preserve">Item1 </t>
    <phoneticPr fontId="2" type="noConversion"/>
  </si>
  <si>
    <t>Item16</t>
  </si>
  <si>
    <t>Item17</t>
  </si>
  <si>
    <t>Item18</t>
  </si>
  <si>
    <t>Item19</t>
  </si>
  <si>
    <t>Item20</t>
  </si>
  <si>
    <t>Item21</t>
  </si>
  <si>
    <t>Item22</t>
  </si>
  <si>
    <t>total</t>
    <phoneticPr fontId="2" type="noConversion"/>
  </si>
  <si>
    <t>meeting</t>
    <phoneticPr fontId="2" type="noConversion"/>
  </si>
  <si>
    <t>機種試產review會議</t>
  </si>
  <si>
    <t>B品質會議</t>
    <phoneticPr fontId="2" type="noConversion"/>
  </si>
  <si>
    <t>C客訴review</t>
    <phoneticPr fontId="2" type="noConversion"/>
  </si>
  <si>
    <t>DECN/BCN會議</t>
    <phoneticPr fontId="2" type="noConversion"/>
  </si>
  <si>
    <t>EKD1200內部會議</t>
    <phoneticPr fontId="2" type="noConversion"/>
  </si>
  <si>
    <t>F認證體系會議</t>
    <phoneticPr fontId="2" type="noConversion"/>
  </si>
  <si>
    <t>Grework/sorting/batch/control run會議</t>
    <phoneticPr fontId="2" type="noConversion"/>
  </si>
  <si>
    <t>H機種精簡會議</t>
    <phoneticPr fontId="2" type="noConversion"/>
  </si>
  <si>
    <t>I生產準備會議</t>
    <phoneticPr fontId="2" type="noConversion"/>
  </si>
  <si>
    <t>J物料管控會議</t>
    <phoneticPr fontId="2" type="noConversion"/>
  </si>
  <si>
    <t>K良率改善會議</t>
    <phoneticPr fontId="2" type="noConversion"/>
  </si>
  <si>
    <t>M360</t>
    <phoneticPr fontId="2" type="noConversion"/>
  </si>
  <si>
    <t>N設備相關會議</t>
    <phoneticPr fontId="2" type="noConversion"/>
  </si>
  <si>
    <t>O廠處會議</t>
    <phoneticPr fontId="2" type="noConversion"/>
  </si>
  <si>
    <t>Pother</t>
    <phoneticPr fontId="2" type="noConversion"/>
  </si>
  <si>
    <t>total</t>
    <phoneticPr fontId="2" type="noConversion"/>
  </si>
  <si>
    <t>item1</t>
    <phoneticPr fontId="2" type="noConversion"/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</si>
  <si>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</si>
  <si>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</si>
  <si>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</si>
  <si>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</si>
  <si>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</si>
  <si>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</si>
  <si>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</si>
  <si>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</si>
  <si>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</si>
  <si>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</si>
  <si>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</si>
  <si>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</si>
  <si>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</si>
  <si>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</si>
  <si>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</si>
  <si>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</si>
  <si>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 xml:space="preserve"> </t>
    <phoneticPr fontId="2" type="noConversion"/>
  </si>
  <si>
    <t>KD1S00</t>
    <phoneticPr fontId="2" type="noConversion"/>
  </si>
  <si>
    <t>meeting</t>
    <phoneticPr fontId="2" type="noConversion"/>
  </si>
  <si>
    <t>report</t>
    <phoneticPr fontId="2" type="noConversion"/>
  </si>
  <si>
    <t>TOP1</t>
    <phoneticPr fontId="2" type="noConversion"/>
  </si>
  <si>
    <t>TOP2</t>
    <phoneticPr fontId="2" type="noConversion"/>
  </si>
  <si>
    <t>TOP3</t>
    <phoneticPr fontId="2" type="noConversion"/>
  </si>
  <si>
    <t>其它部门的会议邀请</t>
  </si>
  <si>
    <t>New Model P.R meeting</t>
  </si>
  <si>
    <t>Power BI 会议</t>
  </si>
  <si>
    <t>兩小時FA FPYR報表</t>
  </si>
  <si>
    <t>工作匯報</t>
  </si>
  <si>
    <t>Daily Repair Process Health Check Report.</t>
  </si>
  <si>
    <t>C/R meeting</t>
  </si>
  <si>
    <t>PR C4/C5 meeting</t>
  </si>
  <si>
    <t>sorting&amp;rework meeting</t>
  </si>
  <si>
    <t>鐳雕 and rework</t>
  </si>
  <si>
    <t>DOA report</t>
  </si>
  <si>
    <t>Weekly report</t>
  </si>
  <si>
    <t>KD1M00</t>
    <phoneticPr fontId="2" type="noConversion"/>
  </si>
  <si>
    <t>KD1200</t>
    <phoneticPr fontId="2" type="noConversion"/>
  </si>
  <si>
    <t>issue分析report</t>
    <phoneticPr fontId="2" type="noConversion"/>
  </si>
  <si>
    <t>測試數據統計</t>
    <phoneticPr fontId="2" type="noConversion"/>
  </si>
  <si>
    <t>設備治具維護報表</t>
    <phoneticPr fontId="2" type="noConversion"/>
  </si>
  <si>
    <t>1KC900</t>
    <phoneticPr fontId="2" type="noConversion"/>
  </si>
  <si>
    <t>內部會議</t>
  </si>
  <si>
    <t>品質改善相關會議/rework 相關會議</t>
  </si>
  <si>
    <t>新機種C4/C5 Meeting</t>
  </si>
  <si>
    <t>各課日報</t>
  </si>
  <si>
    <t>新機種P/R相關報告</t>
  </si>
  <si>
    <t>SOP製作</t>
  </si>
  <si>
    <t>会议</t>
  </si>
  <si>
    <t>本职</t>
  </si>
  <si>
    <t>部级</t>
  </si>
  <si>
    <t>缩短会议时间</t>
  </si>
  <si>
    <t>EKD1200內部會議</t>
    <phoneticPr fontId="9" type="noConversion"/>
  </si>
  <si>
    <t>Yes</t>
    <phoneticPr fontId="2" type="noConversion"/>
  </si>
  <si>
    <t>VA</t>
    <phoneticPr fontId="2" type="noConversion"/>
  </si>
  <si>
    <t>课级</t>
  </si>
  <si>
    <t>KD1200</t>
    <phoneticPr fontId="9" type="noConversion"/>
  </si>
  <si>
    <t>会议status</t>
    <phoneticPr fontId="2" type="noConversion"/>
  </si>
  <si>
    <t>PE部会</t>
    <phoneticPr fontId="2" type="noConversion"/>
  </si>
  <si>
    <t>每月改為每季度開</t>
    <phoneticPr fontId="9" type="noConversion"/>
  </si>
  <si>
    <t>EKD1200內部會議</t>
    <phoneticPr fontId="9" type="noConversion"/>
  </si>
  <si>
    <t>Yes</t>
    <phoneticPr fontId="2" type="noConversion"/>
  </si>
  <si>
    <t>VA</t>
    <phoneticPr fontId="2" type="noConversion"/>
  </si>
  <si>
    <t>KD1200</t>
    <phoneticPr fontId="9" type="noConversion"/>
  </si>
  <si>
    <t>会议status</t>
    <phoneticPr fontId="2" type="noConversion"/>
  </si>
  <si>
    <t>PE部会</t>
    <phoneticPr fontId="2" type="noConversion"/>
  </si>
  <si>
    <t>每月改為每季度開</t>
    <phoneticPr fontId="9" type="noConversion"/>
  </si>
  <si>
    <t>其它</t>
  </si>
  <si>
    <t>维持不变</t>
  </si>
  <si>
    <t>PE课会</t>
    <phoneticPr fontId="2" type="noConversion"/>
  </si>
  <si>
    <t>合并会议</t>
  </si>
  <si>
    <t>取消每月/周課會，daily會議報</t>
    <phoneticPr fontId="9" type="noConversion"/>
  </si>
  <si>
    <t>PE/ATE daily  Leader早会</t>
    <phoneticPr fontId="2" type="noConversion"/>
  </si>
  <si>
    <t>PE Leader参加会议</t>
    <phoneticPr fontId="9" type="noConversion"/>
  </si>
  <si>
    <t>产品工程部课级内部早会</t>
    <phoneticPr fontId="2" type="noConversion"/>
  </si>
  <si>
    <t>取消会议</t>
  </si>
  <si>
    <r>
      <t xml:space="preserve">Press </t>
    </r>
    <r>
      <rPr>
        <sz val="12"/>
        <color rgb="FFFF0000"/>
        <rFont val="宋体"/>
        <family val="1"/>
        <charset val="136"/>
        <scheme val="minor"/>
      </rPr>
      <t xml:space="preserve">ctr+a </t>
    </r>
    <r>
      <rPr>
        <sz val="12"/>
        <rFont val="宋体"/>
        <family val="1"/>
        <charset val="136"/>
        <scheme val="minor"/>
      </rPr>
      <t>to review details</t>
    </r>
    <phoneticPr fontId="2" type="noConversion"/>
  </si>
  <si>
    <t>KD1200</t>
    <phoneticPr fontId="2" type="noConversion"/>
  </si>
  <si>
    <t>D04045440</t>
  </si>
  <si>
    <t>Aleck yu</t>
  </si>
  <si>
    <t>KD1200</t>
    <phoneticPr fontId="2" type="noConversion"/>
  </si>
  <si>
    <t>KD1220</t>
    <phoneticPr fontId="2" type="noConversion"/>
  </si>
  <si>
    <t>D08060120</t>
    <phoneticPr fontId="2" type="noConversion"/>
  </si>
  <si>
    <t>Ricky sun</t>
    <phoneticPr fontId="2" type="noConversion"/>
  </si>
  <si>
    <t>KD1210</t>
    <phoneticPr fontId="2" type="noConversion"/>
  </si>
  <si>
    <t>D1107X340</t>
    <phoneticPr fontId="2" type="noConversion"/>
  </si>
  <si>
    <t>Tiny Ding</t>
    <phoneticPr fontId="2" type="noConversion"/>
  </si>
  <si>
    <t>D12070348</t>
    <phoneticPr fontId="2" type="noConversion"/>
  </si>
  <si>
    <t>Asa Zheng</t>
    <phoneticPr fontId="2" type="noConversion"/>
  </si>
  <si>
    <t>D14020883</t>
    <phoneticPr fontId="2" type="noConversion"/>
  </si>
  <si>
    <t>Dame Zhang</t>
    <phoneticPr fontId="2" type="noConversion"/>
  </si>
  <si>
    <t>KD1220</t>
  </si>
  <si>
    <t>D14040799</t>
  </si>
  <si>
    <t>Henry Liang</t>
    <phoneticPr fontId="2" type="noConversion"/>
  </si>
  <si>
    <t>D14041683</t>
    <phoneticPr fontId="2" type="noConversion"/>
  </si>
  <si>
    <t>Robot Wang</t>
    <phoneticPr fontId="2" type="noConversion"/>
  </si>
  <si>
    <t>D14070635</t>
    <phoneticPr fontId="2" type="noConversion"/>
  </si>
  <si>
    <t>Jerry Fan</t>
    <phoneticPr fontId="2" type="noConversion"/>
  </si>
  <si>
    <t>D15030024</t>
    <phoneticPr fontId="2" type="noConversion"/>
  </si>
  <si>
    <t>Shuzhen Li</t>
    <phoneticPr fontId="2" type="noConversion"/>
  </si>
  <si>
    <t>D15070092</t>
  </si>
  <si>
    <t>Arvin Mei</t>
    <phoneticPr fontId="2" type="noConversion"/>
  </si>
  <si>
    <t>D16050022</t>
    <phoneticPr fontId="2" type="noConversion"/>
  </si>
  <si>
    <t>CC Zhu</t>
    <phoneticPr fontId="2" type="noConversion"/>
  </si>
  <si>
    <t>D16050039</t>
    <phoneticPr fontId="2" type="noConversion"/>
  </si>
  <si>
    <t>Gavin G Li</t>
    <phoneticPr fontId="2" type="noConversion"/>
  </si>
  <si>
    <t>D16050040</t>
    <phoneticPr fontId="2" type="noConversion"/>
  </si>
  <si>
    <t>Horny J Chen</t>
    <phoneticPr fontId="2" type="noConversion"/>
  </si>
  <si>
    <t>D16060056</t>
    <phoneticPr fontId="2" type="noConversion"/>
  </si>
  <si>
    <t>Yuhang Wang</t>
    <phoneticPr fontId="2" type="noConversion"/>
  </si>
  <si>
    <t>D16060071</t>
  </si>
  <si>
    <t>Gordon he</t>
    <phoneticPr fontId="2" type="noConversion"/>
  </si>
  <si>
    <t>工作分类</t>
  </si>
  <si>
    <t>单次工作时间（分钟）</t>
  </si>
  <si>
    <t>會議要求者級別</t>
    <phoneticPr fontId="9" type="noConversion"/>
  </si>
  <si>
    <t>改善方法</t>
    <phoneticPr fontId="9" type="noConversion"/>
  </si>
  <si>
    <t>節省周工時</t>
    <phoneticPr fontId="9" type="noConversion"/>
  </si>
  <si>
    <t>描述</t>
    <phoneticPr fontId="9" type="noConversion"/>
  </si>
  <si>
    <t>review date</t>
    <phoneticPr fontId="9" type="noConversion"/>
  </si>
  <si>
    <t>课室PE业绩对话</t>
    <phoneticPr fontId="2" type="noConversion"/>
  </si>
  <si>
    <t>大項</t>
    <phoneticPr fontId="2" type="noConversion"/>
  </si>
  <si>
    <t>人數</t>
    <phoneticPr fontId="2" type="noConversion"/>
  </si>
  <si>
    <t>細項展開一級</t>
    <phoneticPr fontId="2" type="noConversion"/>
  </si>
  <si>
    <t>細項展開二級</t>
    <phoneticPr fontId="2" type="noConversion"/>
  </si>
  <si>
    <t>總時間(分）</t>
    <phoneticPr fontId="2" type="noConversion"/>
  </si>
  <si>
    <t>课室FT业绩对话</t>
    <phoneticPr fontId="2" type="noConversion"/>
  </si>
  <si>
    <t>课室ATE业绩对话</t>
    <phoneticPr fontId="2" type="noConversion"/>
  </si>
  <si>
    <t>部门业绩对话</t>
    <phoneticPr fontId="2" type="noConversion"/>
  </si>
  <si>
    <t>季度大部門会议</t>
    <phoneticPr fontId="2" type="noConversion"/>
  </si>
  <si>
    <t>会议status</t>
    <phoneticPr fontId="2" type="noConversion"/>
  </si>
  <si>
    <t>PE/ATE daily  Leader早会</t>
  </si>
  <si>
    <t>PE课会</t>
    <phoneticPr fontId="2" type="noConversion"/>
  </si>
  <si>
    <t>产品工程部课级内部早会</t>
    <phoneticPr fontId="2" type="noConversion"/>
  </si>
  <si>
    <t>KD1210</t>
    <phoneticPr fontId="2" type="noConversion"/>
  </si>
  <si>
    <t>D02070860</t>
    <phoneticPr fontId="2" type="noConversion"/>
  </si>
  <si>
    <t>Kelly Zhang</t>
    <phoneticPr fontId="2" type="noConversion"/>
  </si>
  <si>
    <t>D12110098</t>
    <phoneticPr fontId="2" type="noConversion"/>
  </si>
  <si>
    <t>Gabriel Liu</t>
    <phoneticPr fontId="2" type="noConversion"/>
  </si>
  <si>
    <t>部門代碼</t>
    <phoneticPr fontId="2" type="noConversion"/>
  </si>
  <si>
    <t>課別代碼</t>
    <phoneticPr fontId="2" type="noConversion"/>
  </si>
  <si>
    <t>工號</t>
    <phoneticPr fontId="2" type="noConversion"/>
  </si>
  <si>
    <t>英文姓名</t>
    <phoneticPr fontId="2" type="noConversion"/>
  </si>
  <si>
    <t>工作內容</t>
    <phoneticPr fontId="2" type="noConversion"/>
  </si>
  <si>
    <t>工作細目</t>
    <phoneticPr fontId="2" type="noConversion"/>
  </si>
  <si>
    <t>是否在岗位说明书</t>
    <phoneticPr fontId="7" type="noConversion"/>
  </si>
  <si>
    <t>本职/非本职</t>
    <phoneticPr fontId="7" type="noConversion"/>
  </si>
  <si>
    <t>VA/NVA  (部级评核)</t>
    <phoneticPr fontId="2" type="noConversion"/>
  </si>
  <si>
    <t>周工作频率（次）</t>
    <phoneticPr fontId="2" type="noConversion"/>
  </si>
  <si>
    <t>周工時(分)</t>
    <phoneticPr fontId="2" type="noConversion"/>
  </si>
  <si>
    <t>月工时（分）</t>
    <phoneticPr fontId="2" type="noConversion"/>
  </si>
  <si>
    <t>召集者</t>
    <phoneticPr fontId="2" type="noConversion"/>
  </si>
  <si>
    <t>召集者部門</t>
    <phoneticPr fontId="9" type="noConversion"/>
  </si>
  <si>
    <t>DepItem</t>
    <phoneticPr fontId="2" type="noConversion"/>
  </si>
  <si>
    <t>EKD1200內部會議</t>
    <phoneticPr fontId="9" type="noConversion"/>
  </si>
  <si>
    <t>EKD1200外部會議</t>
    <phoneticPr fontId="2" type="noConversion"/>
  </si>
  <si>
    <t>Test外部</t>
    <phoneticPr fontId="2" type="noConversion"/>
  </si>
  <si>
    <t>Test外部1</t>
    <phoneticPr fontId="2" type="noConversion"/>
  </si>
  <si>
    <t>Test外部2</t>
    <phoneticPr fontId="2" type="noConversion"/>
  </si>
  <si>
    <t>EKD1300外部會議</t>
    <phoneticPr fontId="2" type="noConversion"/>
  </si>
  <si>
    <t>Test外部4</t>
    <phoneticPr fontId="2" type="noConversion"/>
  </si>
  <si>
    <t>TEST5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</si>
</sst>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_);[Red]\(0\)"/>
    <numFmt numFmtId="178" formatCode="#,##0_ ;[Red]\-#,##0\ "/>
  </numFmts>
  <fonts count="22">
    <font>
      <sz val="12"/>
      <color theme="1"/>
      <name val="宋体"/>
      <family val="2"/>
      <scheme val="minor"/>
    </font>
    <font>
      <sz val="12"/>
      <color rgb="FFFF0000"/>
      <name val="宋体"/>
      <family val="2"/>
      <charset val="136"/>
      <scheme val="minor"/>
    </font>
    <font>
      <sz val="9"/>
      <name val="宋体"/>
      <family val="3"/>
      <charset val="136"/>
      <scheme val="minor"/>
    </font>
    <font>
      <sz val="9"/>
      <color rgb="FF000000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sz val="12"/>
      <color rgb="FF000000"/>
      <name val="新細明體"/>
      <family val="1"/>
      <charset val="136"/>
    </font>
    <font>
      <sz val="11"/>
      <color theme="1"/>
      <name val="宋体"/>
      <family val="2"/>
      <scheme val="minor"/>
    </font>
    <font>
      <sz val="10"/>
      <name val="細明體"/>
      <family val="3"/>
      <charset val="136"/>
    </font>
    <font>
      <sz val="9"/>
      <name val="宋体"/>
      <family val="2"/>
      <charset val="136"/>
      <scheme val="minor"/>
    </font>
    <font>
      <sz val="10"/>
      <name val="Calibri"/>
      <family val="2"/>
    </font>
    <font>
      <sz val="10"/>
      <name val="微軟正黑體"/>
      <family val="2"/>
      <charset val="136"/>
    </font>
    <font>
      <sz val="12"/>
      <color rgb="FFFF0000"/>
      <name val="宋体"/>
      <family val="1"/>
      <charset val="136"/>
      <scheme val="minor"/>
    </font>
    <font>
      <sz val="12"/>
      <name val="宋体"/>
      <family val="1"/>
      <charset val="136"/>
      <scheme val="minor"/>
    </font>
    <font>
      <sz val="10"/>
      <color rgb="FF002060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rgb="FF0000FF"/>
      <name val="宋体"/>
      <family val="2"/>
      <charset val="136"/>
      <scheme val="minor"/>
    </font>
    <font>
      <sz val="10"/>
      <color rgb="FF0000FF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b/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78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center" vertical="center"/>
    </xf>
    <xf numFmtId="176" fontId="0" fillId="0" borderId="0" xfId="0" applyNumberFormat="1"/>
    <xf numFmtId="0" fontId="0" fillId="0" borderId="0" xfId="0" applyAlignment="1">
      <alignment horizontal="left"/>
    </xf>
    <xf numFmtId="176" fontId="6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4" xfId="0" applyBorder="1"/>
    <xf numFmtId="10" fontId="6" fillId="0" borderId="4" xfId="0" applyNumberFormat="1" applyFont="1" applyBorder="1" applyAlignment="1">
      <alignment horizontal="right" vertical="center"/>
    </xf>
    <xf numFmtId="176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10" fontId="3" fillId="0" borderId="1" xfId="0" applyNumberFormat="1" applyFont="1" applyBorder="1" applyAlignment="1">
      <alignment horizontal="left" vertical="center"/>
    </xf>
    <xf numFmtId="10" fontId="6" fillId="0" borderId="1" xfId="0" applyNumberFormat="1" applyFont="1" applyBorder="1" applyAlignment="1">
      <alignment horizontal="left" vertical="center"/>
    </xf>
    <xf numFmtId="10" fontId="6" fillId="0" borderId="4" xfId="0" applyNumberFormat="1" applyFont="1" applyBorder="1" applyAlignment="1">
      <alignment horizontal="left" vertical="center"/>
    </xf>
    <xf numFmtId="10" fontId="0" fillId="0" borderId="1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176" fontId="0" fillId="0" borderId="1" xfId="0" applyNumberFormat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177" fontId="6" fillId="0" borderId="1" xfId="0" applyNumberFormat="1" applyFont="1" applyBorder="1" applyAlignment="1">
      <alignment horizontal="left" vertical="center"/>
    </xf>
    <xf numFmtId="177" fontId="6" fillId="0" borderId="4" xfId="0" applyNumberFormat="1" applyFont="1" applyBorder="1" applyAlignment="1">
      <alignment horizontal="left" vertical="center"/>
    </xf>
    <xf numFmtId="177" fontId="0" fillId="0" borderId="1" xfId="0" applyNumberFormat="1" applyBorder="1" applyAlignment="1">
      <alignment horizontal="left"/>
    </xf>
    <xf numFmtId="0" fontId="8" fillId="4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77" fontId="10" fillId="4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11" fillId="4" borderId="1" xfId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 wrapText="1"/>
    </xf>
    <xf numFmtId="178" fontId="11" fillId="0" borderId="1" xfId="1" applyNumberFormat="1" applyFont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178" fontId="11" fillId="0" borderId="2" xfId="1" applyNumberFormat="1" applyFont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5" borderId="1" xfId="1" applyFont="1" applyFill="1" applyBorder="1" applyAlignment="1">
      <alignment horizontal="center"/>
    </xf>
    <xf numFmtId="0" fontId="15" fillId="5" borderId="1" xfId="0" applyFont="1" applyFill="1" applyBorder="1" applyAlignment="1">
      <alignment vertical="center"/>
    </xf>
    <xf numFmtId="0" fontId="16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58" fontId="0" fillId="0" borderId="0" xfId="0" applyNumberFormat="1" applyAlignment="1">
      <alignment vertical="center"/>
    </xf>
    <xf numFmtId="0" fontId="17" fillId="5" borderId="1" xfId="0" applyFont="1" applyFill="1" applyBorder="1" applyAlignment="1">
      <alignment vertical="center"/>
    </xf>
    <xf numFmtId="0" fontId="18" fillId="5" borderId="1" xfId="0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11" fillId="5" borderId="1" xfId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20" fillId="6" borderId="1" xfId="1" applyFont="1" applyFill="1" applyBorder="1" applyAlignment="1">
      <alignment horizontal="center" vertical="center" wrapText="1"/>
    </xf>
    <xf numFmtId="0" fontId="20" fillId="6" borderId="2" xfId="1" applyFont="1" applyFill="1" applyBorder="1" applyAlignment="1">
      <alignment horizontal="center" vertical="center" wrapText="1"/>
    </xf>
    <xf numFmtId="0" fontId="21" fillId="5" borderId="1" xfId="1" applyFont="1" applyFill="1" applyBorder="1" applyAlignment="1">
      <alignment horizontal="center" vertical="center" wrapText="1"/>
    </xf>
    <xf numFmtId="0" fontId="21" fillId="5" borderId="8" xfId="1" applyFont="1" applyFill="1" applyBorder="1" applyAlignment="1">
      <alignment horizontal="center" vertical="center" wrapText="1"/>
    </xf>
    <xf numFmtId="0" fontId="20" fillId="5" borderId="1" xfId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1" fillId="4" borderId="5" xfId="1" applyFont="1" applyFill="1" applyBorder="1" applyAlignment="1">
      <alignment horizontal="center" vertical="center"/>
    </xf>
    <xf numFmtId="178" fontId="11" fillId="0" borderId="5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2:I25"/>
  <sheetViews>
    <sheetView workbookViewId="0">
      <selection activeCell="I3" sqref="I3"/>
    </sheetView>
  </sheetViews>
  <sheetFormatPr defaultRowHeight="14.25"/>
  <cols>
    <col min="3" max="3" width="27.875" customWidth="1"/>
    <col min="9" max="9" width="24.5" customWidth="1"/>
  </cols>
  <sheetData>
    <row r="2" spans="2:9">
      <c r="B2" s="67" t="s">
        <v>14</v>
      </c>
      <c r="C2" s="67"/>
      <c r="D2" s="67"/>
      <c r="E2" s="67"/>
    </row>
    <row r="3" spans="2:9">
      <c r="B3" s="3" t="s">
        <v>38</v>
      </c>
      <c r="C3" s="3" t="s">
        <v>17</v>
      </c>
      <c r="D3" s="3">
        <v>3323</v>
      </c>
      <c r="E3" s="4">
        <f>D3/D25</f>
        <v>0.16841091655474749</v>
      </c>
      <c r="G3">
        <f>D3/60</f>
        <v>55.383333333333333</v>
      </c>
      <c r="I3" t="s">
        <v>140</v>
      </c>
    </row>
    <row r="4" spans="2:9">
      <c r="B4" s="3" t="s">
        <v>0</v>
      </c>
      <c r="C4" s="3" t="s">
        <v>28</v>
      </c>
      <c r="D4" s="3">
        <v>2974</v>
      </c>
      <c r="E4" s="4">
        <f>D4/D25</f>
        <v>0.15072346248384563</v>
      </c>
      <c r="G4">
        <f t="shared" ref="G4:G25" si="0">D4/60</f>
        <v>49.56666666666667</v>
      </c>
    </row>
    <row r="5" spans="2:9">
      <c r="B5" s="3" t="s">
        <v>1</v>
      </c>
      <c r="C5" s="3" t="s">
        <v>23</v>
      </c>
      <c r="D5" s="3">
        <v>2398</v>
      </c>
      <c r="E5" s="4">
        <f>D5/D25</f>
        <v>0.12153156120923396</v>
      </c>
      <c r="G5">
        <f t="shared" si="0"/>
        <v>39.966666666666669</v>
      </c>
    </row>
    <row r="6" spans="2:9">
      <c r="B6" s="3" t="s">
        <v>2</v>
      </c>
      <c r="C6" s="3" t="s">
        <v>15</v>
      </c>
      <c r="D6" s="3">
        <v>2274</v>
      </c>
      <c r="E6" s="4">
        <f>D6/D25</f>
        <v>0.11524719357372729</v>
      </c>
      <c r="G6">
        <f t="shared" si="0"/>
        <v>37.9</v>
      </c>
    </row>
    <row r="7" spans="2:9">
      <c r="B7" s="3" t="s">
        <v>3</v>
      </c>
      <c r="C7" s="3" t="s">
        <v>34</v>
      </c>
      <c r="D7" s="3">
        <v>2034</v>
      </c>
      <c r="E7" s="4">
        <f>D7/D25</f>
        <v>0.10308390137597243</v>
      </c>
      <c r="G7">
        <f t="shared" si="0"/>
        <v>33.9</v>
      </c>
    </row>
    <row r="8" spans="2:9">
      <c r="B8" s="3" t="s">
        <v>4</v>
      </c>
      <c r="C8" s="3" t="s">
        <v>35</v>
      </c>
      <c r="D8" s="3">
        <v>1967</v>
      </c>
      <c r="E8" s="4">
        <f>D8/D25</f>
        <v>9.9688315637432537E-2</v>
      </c>
      <c r="G8">
        <f t="shared" si="0"/>
        <v>32.783333333333331</v>
      </c>
    </row>
    <row r="9" spans="2:9">
      <c r="B9" s="3" t="s">
        <v>5</v>
      </c>
      <c r="C9" s="3" t="s">
        <v>26</v>
      </c>
      <c r="D9" s="3">
        <v>1013</v>
      </c>
      <c r="E9" s="4">
        <f>D9/D25</f>
        <v>5.1339229151356969E-2</v>
      </c>
      <c r="G9">
        <f t="shared" si="0"/>
        <v>16.883333333333333</v>
      </c>
    </row>
    <row r="10" spans="2:9">
      <c r="B10" s="3" t="s">
        <v>6</v>
      </c>
      <c r="C10" s="3" t="s">
        <v>32</v>
      </c>
      <c r="D10" s="3">
        <v>956</v>
      </c>
      <c r="E10" s="4">
        <f>D10/D25</f>
        <v>4.845044725439019E-2</v>
      </c>
      <c r="G10">
        <f t="shared" si="0"/>
        <v>15.933333333333334</v>
      </c>
    </row>
    <row r="11" spans="2:9">
      <c r="B11" s="3" t="s">
        <v>7</v>
      </c>
      <c r="C11" s="3" t="s">
        <v>33</v>
      </c>
      <c r="D11" s="3">
        <v>553</v>
      </c>
      <c r="E11" s="4">
        <f>D11/D25</f>
        <v>2.8026252438993489E-2</v>
      </c>
      <c r="G11">
        <f t="shared" si="0"/>
        <v>9.2166666666666668</v>
      </c>
    </row>
    <row r="12" spans="2:9">
      <c r="B12" s="3" t="s">
        <v>8</v>
      </c>
      <c r="C12" s="3" t="s">
        <v>24</v>
      </c>
      <c r="D12" s="3">
        <v>330</v>
      </c>
      <c r="E12" s="4">
        <f>D12/D25</f>
        <v>1.6724526771912929E-2</v>
      </c>
      <c r="G12">
        <f t="shared" si="0"/>
        <v>5.5</v>
      </c>
    </row>
    <row r="13" spans="2:9">
      <c r="B13" s="3" t="s">
        <v>9</v>
      </c>
      <c r="C13" s="3" t="s">
        <v>25</v>
      </c>
      <c r="D13" s="3">
        <v>322</v>
      </c>
      <c r="E13" s="4">
        <f>D13/D25</f>
        <v>1.6319083698654435E-2</v>
      </c>
      <c r="G13">
        <f t="shared" si="0"/>
        <v>5.3666666666666663</v>
      </c>
    </row>
    <row r="14" spans="2:9">
      <c r="B14" s="3" t="s">
        <v>10</v>
      </c>
      <c r="C14" s="3" t="s">
        <v>20</v>
      </c>
      <c r="D14" s="3">
        <v>298</v>
      </c>
      <c r="E14" s="4">
        <f>D14/D25</f>
        <v>1.510275447887895E-2</v>
      </c>
      <c r="G14">
        <f t="shared" si="0"/>
        <v>4.9666666666666668</v>
      </c>
    </row>
    <row r="15" spans="2:9">
      <c r="B15" s="3" t="s">
        <v>11</v>
      </c>
      <c r="C15" s="3" t="s">
        <v>18</v>
      </c>
      <c r="D15" s="3">
        <v>274</v>
      </c>
      <c r="E15" s="4">
        <f>D15/D25</f>
        <v>1.3886425259103463E-2</v>
      </c>
      <c r="G15">
        <f t="shared" si="0"/>
        <v>4.5666666666666664</v>
      </c>
    </row>
    <row r="16" spans="2:9">
      <c r="B16" s="3" t="s">
        <v>12</v>
      </c>
      <c r="C16" s="3" t="s">
        <v>31</v>
      </c>
      <c r="D16" s="3">
        <v>219</v>
      </c>
      <c r="E16" s="4">
        <f>D16/D25</f>
        <v>1.1099004130451309E-2</v>
      </c>
      <c r="G16">
        <f t="shared" si="0"/>
        <v>3.65</v>
      </c>
    </row>
    <row r="17" spans="2:7">
      <c r="B17" s="3" t="s">
        <v>13</v>
      </c>
      <c r="C17" s="3" t="s">
        <v>21</v>
      </c>
      <c r="D17" s="3">
        <v>190</v>
      </c>
      <c r="E17" s="4">
        <f>D17/D25</f>
        <v>9.6292729898892638E-3</v>
      </c>
      <c r="G17">
        <f t="shared" si="0"/>
        <v>3.1666666666666665</v>
      </c>
    </row>
    <row r="18" spans="2:7">
      <c r="B18" s="3" t="s">
        <v>39</v>
      </c>
      <c r="C18" s="3" t="s">
        <v>22</v>
      </c>
      <c r="D18" s="3">
        <v>141</v>
      </c>
      <c r="E18" s="4">
        <f>D18/D25</f>
        <v>7.1459341661809801E-3</v>
      </c>
      <c r="G18">
        <f t="shared" si="0"/>
        <v>2.35</v>
      </c>
    </row>
    <row r="19" spans="2:7">
      <c r="B19" s="3" t="s">
        <v>40</v>
      </c>
      <c r="C19" s="3" t="s">
        <v>16</v>
      </c>
      <c r="D19" s="3">
        <v>138</v>
      </c>
      <c r="E19" s="4">
        <f>D19/D25</f>
        <v>6.9938930137090436E-3</v>
      </c>
      <c r="G19">
        <f t="shared" si="0"/>
        <v>2.2999999999999998</v>
      </c>
    </row>
    <row r="20" spans="2:7">
      <c r="B20" s="3" t="s">
        <v>41</v>
      </c>
      <c r="C20" s="3" t="s">
        <v>19</v>
      </c>
      <c r="D20" s="3">
        <v>92</v>
      </c>
      <c r="E20" s="4">
        <f>D20/D25</f>
        <v>4.6625953424726963E-3</v>
      </c>
      <c r="G20">
        <f t="shared" si="0"/>
        <v>1.5333333333333334</v>
      </c>
    </row>
    <row r="21" spans="2:7">
      <c r="B21" s="3" t="s">
        <v>42</v>
      </c>
      <c r="C21" s="3" t="s">
        <v>37</v>
      </c>
      <c r="D21" s="3">
        <v>90</v>
      </c>
      <c r="E21" s="4">
        <f>D21/D25</f>
        <v>4.5612345741580717E-3</v>
      </c>
      <c r="G21">
        <f t="shared" si="0"/>
        <v>1.5</v>
      </c>
    </row>
    <row r="22" spans="2:7">
      <c r="B22" s="3" t="s">
        <v>43</v>
      </c>
      <c r="C22" s="3" t="s">
        <v>27</v>
      </c>
      <c r="D22" s="3">
        <v>75</v>
      </c>
      <c r="E22" s="4">
        <f>D22/D25</f>
        <v>3.8010288117983934E-3</v>
      </c>
      <c r="G22">
        <f t="shared" si="0"/>
        <v>1.25</v>
      </c>
    </row>
    <row r="23" spans="2:7">
      <c r="B23" s="3" t="s">
        <v>44</v>
      </c>
      <c r="C23" s="3" t="s">
        <v>36</v>
      </c>
      <c r="D23" s="3">
        <v>52.5</v>
      </c>
      <c r="E23" s="4">
        <f>D23/D25</f>
        <v>2.6607201682588752E-3</v>
      </c>
      <c r="G23">
        <f t="shared" si="0"/>
        <v>0.875</v>
      </c>
    </row>
    <row r="24" spans="2:7">
      <c r="B24" s="3" t="s">
        <v>45</v>
      </c>
      <c r="C24" s="3" t="s">
        <v>29</v>
      </c>
      <c r="D24" s="3">
        <v>18</v>
      </c>
      <c r="E24" s="4">
        <f>D24/D25</f>
        <v>9.1224691483161445E-4</v>
      </c>
      <c r="G24">
        <f t="shared" si="0"/>
        <v>0.3</v>
      </c>
    </row>
    <row r="25" spans="2:7">
      <c r="B25" s="3"/>
      <c r="C25" s="3" t="s">
        <v>46</v>
      </c>
      <c r="D25" s="3">
        <f>SUM(D3:D24)</f>
        <v>19731.5</v>
      </c>
      <c r="E25" s="3"/>
      <c r="G25">
        <f t="shared" si="0"/>
        <v>328.85833333333335</v>
      </c>
    </row>
  </sheetData>
  <sortState ref="B3:D24">
    <sortCondition descending="1" ref="D3:D24"/>
  </sortState>
  <mergeCells count="1">
    <mergeCell ref="B2:E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2:L30"/>
  <sheetViews>
    <sheetView workbookViewId="0">
      <selection activeCell="H5" sqref="H5"/>
    </sheetView>
  </sheetViews>
  <sheetFormatPr defaultRowHeight="14.25"/>
  <cols>
    <col min="3" max="3" width="34.5" bestFit="1" customWidth="1"/>
    <col min="4" max="4" width="16.25" bestFit="1" customWidth="1"/>
    <col min="5" max="5" width="22.75" customWidth="1"/>
    <col min="6" max="6" width="16.25" customWidth="1"/>
    <col min="7" max="8" width="12.625" customWidth="1"/>
    <col min="9" max="9" width="11.125" customWidth="1"/>
    <col min="13" max="13" width="30.125" customWidth="1"/>
  </cols>
  <sheetData>
    <row r="2" spans="2:12">
      <c r="B2" s="67" t="s">
        <v>47</v>
      </c>
      <c r="C2" s="67"/>
      <c r="D2" s="67"/>
      <c r="E2" s="67"/>
      <c r="F2" s="67"/>
      <c r="G2" s="67"/>
      <c r="H2" s="67"/>
      <c r="I2" s="67"/>
      <c r="J2" s="67"/>
      <c r="K2" s="9" t="s">
        <v>81</v>
      </c>
    </row>
    <row r="3" spans="2:12">
      <c r="B3" s="64"/>
      <c r="C3" s="64" t="s">
        <v>184</v>
      </c>
      <c r="D3" s="64" t="s">
        <v>186</v>
      </c>
      <c r="E3" s="64" t="s">
        <v>187</v>
      </c>
      <c r="F3" s="64" t="s">
        <v>185</v>
      </c>
      <c r="G3" s="64"/>
      <c r="H3" s="64"/>
      <c r="I3" s="64" t="s">
        <v>188</v>
      </c>
      <c r="J3" s="64"/>
      <c r="K3" s="9"/>
    </row>
    <row r="4" spans="2:12">
      <c r="B4" s="3" t="s">
        <v>64</v>
      </c>
      <c r="C4" s="3" t="s">
        <v>52</v>
      </c>
      <c r="F4" s="3">
        <v>60</v>
      </c>
      <c r="G4" s="3"/>
      <c r="H4" s="3"/>
      <c r="I4" s="3">
        <v>10572</v>
      </c>
      <c r="J4" s="4">
        <f>I4/I30</f>
        <v>0.40193133863057445</v>
      </c>
      <c r="K4" s="9">
        <f>I4/60</f>
        <v>176.2</v>
      </c>
    </row>
    <row r="5" spans="2:12">
      <c r="B5" s="3"/>
      <c r="C5" s="3"/>
      <c r="D5" s="3" t="s">
        <v>183</v>
      </c>
      <c r="E5" s="3"/>
      <c r="F5" s="3">
        <v>25</v>
      </c>
      <c r="G5" s="3">
        <v>4735</v>
      </c>
      <c r="H5" s="3"/>
      <c r="I5" s="3"/>
      <c r="J5" s="4"/>
      <c r="K5" s="9"/>
    </row>
    <row r="6" spans="2:12">
      <c r="B6" s="3"/>
      <c r="C6" s="3"/>
      <c r="D6" s="3" t="s">
        <v>189</v>
      </c>
      <c r="E6" s="3"/>
      <c r="F6" s="3">
        <v>11</v>
      </c>
      <c r="G6" s="3">
        <v>1350</v>
      </c>
      <c r="H6" s="3"/>
      <c r="I6" s="3"/>
      <c r="J6" s="4"/>
      <c r="K6" s="9"/>
    </row>
    <row r="7" spans="2:12">
      <c r="B7" s="3"/>
      <c r="C7" s="3"/>
      <c r="D7" s="3" t="s">
        <v>190</v>
      </c>
      <c r="E7" s="3"/>
      <c r="F7" s="3">
        <v>10</v>
      </c>
      <c r="G7" s="3">
        <v>1250</v>
      </c>
      <c r="H7" s="3"/>
      <c r="I7" s="3"/>
      <c r="J7" s="4"/>
      <c r="K7" s="9"/>
    </row>
    <row r="8" spans="2:12">
      <c r="B8" s="3"/>
      <c r="C8" s="3"/>
      <c r="D8" s="3" t="s">
        <v>191</v>
      </c>
      <c r="E8" s="3"/>
      <c r="F8" s="3">
        <v>7</v>
      </c>
      <c r="G8" s="3">
        <v>1080</v>
      </c>
      <c r="H8" s="3"/>
      <c r="I8" s="3"/>
      <c r="J8" s="4"/>
      <c r="K8" s="9"/>
    </row>
    <row r="9" spans="2:12">
      <c r="B9" s="3"/>
      <c r="C9" s="3"/>
      <c r="D9" s="3" t="s">
        <v>192</v>
      </c>
      <c r="E9" s="3"/>
      <c r="F9" s="3">
        <v>12</v>
      </c>
      <c r="G9" s="3">
        <v>60.78</v>
      </c>
      <c r="H9" s="3"/>
      <c r="I9" s="3"/>
      <c r="J9" s="4"/>
      <c r="K9" s="9"/>
    </row>
    <row r="10" spans="2:12">
      <c r="B10" s="71"/>
      <c r="C10" s="72"/>
      <c r="D10" s="68" t="s">
        <v>193</v>
      </c>
      <c r="E10" s="3" t="s">
        <v>194</v>
      </c>
      <c r="F10" s="3">
        <v>9</v>
      </c>
      <c r="G10" s="3">
        <v>1740</v>
      </c>
      <c r="H10" s="3"/>
      <c r="I10" s="3"/>
      <c r="J10" s="4"/>
      <c r="K10" s="9"/>
    </row>
    <row r="11" spans="2:12">
      <c r="B11" s="73"/>
      <c r="C11" s="74"/>
      <c r="D11" s="69"/>
      <c r="E11" s="3" t="s">
        <v>122</v>
      </c>
      <c r="F11" s="3">
        <v>10</v>
      </c>
      <c r="G11" s="3">
        <v>90.06</v>
      </c>
      <c r="H11" s="3"/>
      <c r="I11" s="3"/>
      <c r="J11" s="4"/>
      <c r="K11" s="9"/>
    </row>
    <row r="12" spans="2:12">
      <c r="B12" s="73"/>
      <c r="C12" s="74"/>
      <c r="D12" s="69"/>
      <c r="E12" s="3" t="s">
        <v>195</v>
      </c>
      <c r="F12" s="3">
        <v>8</v>
      </c>
      <c r="G12" s="3">
        <v>262.5</v>
      </c>
      <c r="H12" s="3"/>
      <c r="I12" s="3"/>
      <c r="J12" s="4"/>
      <c r="K12" s="9"/>
    </row>
    <row r="13" spans="2:12">
      <c r="B13" s="75"/>
      <c r="C13" s="76"/>
      <c r="D13" s="70"/>
      <c r="E13" s="3" t="s">
        <v>196</v>
      </c>
      <c r="F13" s="3">
        <v>1</v>
      </c>
      <c r="G13" s="3">
        <v>4</v>
      </c>
      <c r="H13" s="3"/>
      <c r="I13" s="3"/>
      <c r="J13" s="4"/>
      <c r="K13" s="9"/>
    </row>
    <row r="14" spans="2:12">
      <c r="B14" s="3" t="s">
        <v>65</v>
      </c>
      <c r="C14" s="3" t="s">
        <v>59</v>
      </c>
      <c r="D14" s="3"/>
      <c r="E14" s="3"/>
      <c r="F14" s="3"/>
      <c r="G14" s="3"/>
      <c r="H14" s="3"/>
      <c r="I14" s="3">
        <v>6347</v>
      </c>
      <c r="J14" s="4">
        <f>I14/I30</f>
        <v>0.24130327339086796</v>
      </c>
      <c r="K14" s="9">
        <f t="shared" ref="K14:K29" si="0">I14/60</f>
        <v>105.78333333333333</v>
      </c>
    </row>
    <row r="15" spans="2:12">
      <c r="B15" s="3" t="s">
        <v>66</v>
      </c>
      <c r="C15" s="3" t="s">
        <v>48</v>
      </c>
      <c r="D15" s="3"/>
      <c r="E15" s="3"/>
      <c r="F15" s="3"/>
      <c r="G15" s="3"/>
      <c r="H15" s="3"/>
      <c r="I15" s="3">
        <v>1689</v>
      </c>
      <c r="J15" s="4">
        <f>I15/I30</f>
        <v>6.4213207618902785E-2</v>
      </c>
      <c r="K15" s="9">
        <f t="shared" si="0"/>
        <v>28.15</v>
      </c>
      <c r="L15" s="1">
        <f>K15/K30</f>
        <v>8.4636199639206239E-2</v>
      </c>
    </row>
    <row r="16" spans="2:12">
      <c r="B16" s="3" t="s">
        <v>67</v>
      </c>
      <c r="C16" s="3" t="s">
        <v>54</v>
      </c>
      <c r="D16" s="3"/>
      <c r="E16" s="3"/>
      <c r="F16" s="3"/>
      <c r="G16" s="3"/>
      <c r="H16" s="3"/>
      <c r="I16" s="3">
        <v>1351</v>
      </c>
      <c r="J16" s="4">
        <f>I16/I30</f>
        <v>5.1362962399726264E-2</v>
      </c>
      <c r="K16" s="9">
        <f t="shared" si="0"/>
        <v>22.516666666666666</v>
      </c>
      <c r="L16" s="1">
        <f>K16/K30</f>
        <v>6.7698937662858283E-2</v>
      </c>
    </row>
    <row r="17" spans="2:12">
      <c r="B17" s="3" t="s">
        <v>68</v>
      </c>
      <c r="C17" s="3" t="s">
        <v>30</v>
      </c>
      <c r="D17" s="3"/>
      <c r="E17" s="3"/>
      <c r="F17" s="3"/>
      <c r="G17" s="3"/>
      <c r="H17" s="3"/>
      <c r="I17" s="3">
        <v>1338</v>
      </c>
      <c r="J17" s="4">
        <f>I17/I30</f>
        <v>5.0868722198988706E-2</v>
      </c>
      <c r="K17" s="9">
        <f t="shared" si="0"/>
        <v>22.3</v>
      </c>
      <c r="L17" s="1">
        <f>K17/K30</f>
        <v>6.7047504509921821E-2</v>
      </c>
    </row>
    <row r="18" spans="2:12">
      <c r="B18" s="3" t="s">
        <v>69</v>
      </c>
      <c r="C18" s="3" t="s">
        <v>49</v>
      </c>
      <c r="D18" s="3"/>
      <c r="E18" s="3"/>
      <c r="F18" s="3"/>
      <c r="G18" s="3"/>
      <c r="H18" s="3"/>
      <c r="I18" s="3">
        <v>943</v>
      </c>
      <c r="J18" s="4">
        <f>I18/I30</f>
        <v>3.5851423791962891E-2</v>
      </c>
      <c r="K18" s="9">
        <f t="shared" si="0"/>
        <v>15.716666666666667</v>
      </c>
    </row>
    <row r="19" spans="2:12">
      <c r="B19" s="3" t="s">
        <v>70</v>
      </c>
      <c r="C19" s="3" t="s">
        <v>61</v>
      </c>
      <c r="D19" s="3"/>
      <c r="E19" s="3"/>
      <c r="F19" s="3"/>
      <c r="G19" s="3"/>
      <c r="H19" s="3"/>
      <c r="I19" s="3">
        <v>790</v>
      </c>
      <c r="J19" s="4">
        <f>I19/I30</f>
        <v>3.0034596814051628E-2</v>
      </c>
      <c r="K19" s="9">
        <f t="shared" si="0"/>
        <v>13.166666666666666</v>
      </c>
    </row>
    <row r="20" spans="2:12">
      <c r="B20" s="3" t="s">
        <v>71</v>
      </c>
      <c r="C20" s="3" t="s">
        <v>50</v>
      </c>
      <c r="D20" s="3"/>
      <c r="E20" s="3"/>
      <c r="F20" s="3"/>
      <c r="G20" s="3"/>
      <c r="H20" s="3"/>
      <c r="I20" s="3">
        <v>647</v>
      </c>
      <c r="J20" s="4">
        <f>I20/I30</f>
        <v>2.4597954605938485E-2</v>
      </c>
      <c r="K20" s="9">
        <f t="shared" si="0"/>
        <v>10.783333333333333</v>
      </c>
    </row>
    <row r="21" spans="2:12">
      <c r="B21" s="3" t="s">
        <v>72</v>
      </c>
      <c r="C21" s="3" t="s">
        <v>58</v>
      </c>
      <c r="D21" s="3"/>
      <c r="E21" s="3"/>
      <c r="F21" s="3"/>
      <c r="G21" s="3"/>
      <c r="H21" s="3"/>
      <c r="I21" s="3">
        <v>630</v>
      </c>
      <c r="J21" s="4">
        <f>I21/I30</f>
        <v>2.3951640497281677E-2</v>
      </c>
      <c r="K21" s="9">
        <f t="shared" si="0"/>
        <v>10.5</v>
      </c>
    </row>
    <row r="22" spans="2:12">
      <c r="B22" s="3" t="s">
        <v>73</v>
      </c>
      <c r="C22" s="3" t="s">
        <v>21</v>
      </c>
      <c r="D22" s="3"/>
      <c r="E22" s="3"/>
      <c r="F22" s="3"/>
      <c r="G22" s="3"/>
      <c r="H22" s="3"/>
      <c r="I22" s="3">
        <v>530</v>
      </c>
      <c r="J22" s="4">
        <f>I22/I30</f>
        <v>2.0149792799300459E-2</v>
      </c>
      <c r="K22" s="9">
        <f t="shared" si="0"/>
        <v>8.8333333333333339</v>
      </c>
    </row>
    <row r="23" spans="2:12">
      <c r="B23" s="3" t="s">
        <v>74</v>
      </c>
      <c r="C23" s="3" t="s">
        <v>60</v>
      </c>
      <c r="D23" s="3"/>
      <c r="E23" s="3"/>
      <c r="F23" s="3"/>
      <c r="G23" s="3"/>
      <c r="H23" s="3"/>
      <c r="I23" s="3">
        <v>388</v>
      </c>
      <c r="J23" s="4">
        <f>I23/I30</f>
        <v>1.475116906816713E-2</v>
      </c>
      <c r="K23" s="9">
        <f t="shared" si="0"/>
        <v>6.4666666666666668</v>
      </c>
    </row>
    <row r="24" spans="2:12">
      <c r="B24" s="3" t="s">
        <v>75</v>
      </c>
      <c r="C24" s="3" t="s">
        <v>56</v>
      </c>
      <c r="D24" s="3"/>
      <c r="E24" s="3"/>
      <c r="F24" s="3"/>
      <c r="G24" s="3"/>
      <c r="H24" s="3"/>
      <c r="I24" s="3">
        <v>309</v>
      </c>
      <c r="J24" s="4">
        <f>I24/I30</f>
        <v>1.1747709386761966E-2</v>
      </c>
      <c r="K24" s="9">
        <f t="shared" si="0"/>
        <v>5.15</v>
      </c>
    </row>
    <row r="25" spans="2:12">
      <c r="B25" s="3" t="s">
        <v>76</v>
      </c>
      <c r="C25" s="3" t="s">
        <v>57</v>
      </c>
      <c r="D25" s="3"/>
      <c r="E25" s="3"/>
      <c r="F25" s="3"/>
      <c r="G25" s="3"/>
      <c r="H25" s="3"/>
      <c r="I25" s="3">
        <v>258</v>
      </c>
      <c r="J25" s="4">
        <f>I25/I30</f>
        <v>9.8087670607915449E-3</v>
      </c>
      <c r="K25" s="9">
        <f t="shared" si="0"/>
        <v>4.3</v>
      </c>
    </row>
    <row r="26" spans="2:12">
      <c r="B26" s="3" t="s">
        <v>77</v>
      </c>
      <c r="C26" s="3" t="s">
        <v>51</v>
      </c>
      <c r="D26" s="3"/>
      <c r="E26" s="3"/>
      <c r="F26" s="3"/>
      <c r="G26" s="3"/>
      <c r="H26" s="3"/>
      <c r="I26" s="3">
        <v>252</v>
      </c>
      <c r="J26" s="4">
        <f>I26/I30</f>
        <v>9.580656198912671E-3</v>
      </c>
      <c r="K26" s="9">
        <f t="shared" si="0"/>
        <v>4.2</v>
      </c>
    </row>
    <row r="27" spans="2:12">
      <c r="B27" s="3" t="s">
        <v>78</v>
      </c>
      <c r="C27" s="3" t="s">
        <v>55</v>
      </c>
      <c r="D27" s="3"/>
      <c r="E27" s="3"/>
      <c r="F27" s="3"/>
      <c r="G27" s="3"/>
      <c r="H27" s="3"/>
      <c r="I27" s="3">
        <v>128</v>
      </c>
      <c r="J27" s="4">
        <f>I27/I30</f>
        <v>4.8663650534159601E-3</v>
      </c>
      <c r="K27" s="9">
        <f t="shared" si="0"/>
        <v>2.1333333333333333</v>
      </c>
    </row>
    <row r="28" spans="2:12">
      <c r="B28" s="3" t="s">
        <v>79</v>
      </c>
      <c r="C28" s="3" t="s">
        <v>62</v>
      </c>
      <c r="D28" s="3"/>
      <c r="E28" s="3"/>
      <c r="F28" s="3"/>
      <c r="G28" s="3"/>
      <c r="H28" s="3"/>
      <c r="I28" s="3">
        <v>123</v>
      </c>
      <c r="J28" s="4">
        <f>I28/I30</f>
        <v>4.6762726685168994E-3</v>
      </c>
      <c r="K28" s="9">
        <f t="shared" si="0"/>
        <v>2.0499999999999998</v>
      </c>
    </row>
    <row r="29" spans="2:12">
      <c r="B29" s="3" t="s">
        <v>80</v>
      </c>
      <c r="C29" s="3" t="s">
        <v>53</v>
      </c>
      <c r="D29" s="3"/>
      <c r="E29" s="3"/>
      <c r="F29" s="3"/>
      <c r="G29" s="3"/>
      <c r="H29" s="3"/>
      <c r="I29" s="3">
        <v>8</v>
      </c>
      <c r="J29" s="4">
        <f>I29/I30</f>
        <v>3.0414781583849751E-4</v>
      </c>
      <c r="K29" s="9">
        <f t="shared" si="0"/>
        <v>0.13333333333333333</v>
      </c>
    </row>
    <row r="30" spans="2:12">
      <c r="B30" s="3"/>
      <c r="C30" s="3" t="s">
        <v>63</v>
      </c>
      <c r="D30" s="3"/>
      <c r="E30" s="3"/>
      <c r="F30" s="3"/>
      <c r="G30" s="3"/>
      <c r="H30" s="3"/>
      <c r="I30" s="3">
        <f>SUM(I4:I29)</f>
        <v>26303</v>
      </c>
      <c r="J30" s="3"/>
      <c r="K30">
        <f>(I30-I14)/60</f>
        <v>332.6</v>
      </c>
    </row>
  </sheetData>
  <sortState ref="C3:I19">
    <sortCondition descending="1" ref="I3:I19"/>
  </sortState>
  <mergeCells count="3">
    <mergeCell ref="B2:J2"/>
    <mergeCell ref="D10:D13"/>
    <mergeCell ref="B10:C1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K38"/>
  <sheetViews>
    <sheetView workbookViewId="0">
      <selection activeCell="G16" sqref="G16"/>
    </sheetView>
  </sheetViews>
  <sheetFormatPr defaultRowHeight="14.25"/>
  <cols>
    <col min="3" max="3" width="34.5" bestFit="1" customWidth="1"/>
    <col min="7" max="7" width="35.25" bestFit="1" customWidth="1"/>
  </cols>
  <sheetData>
    <row r="1" spans="1:11">
      <c r="A1" s="67" t="s">
        <v>83</v>
      </c>
      <c r="B1" s="67"/>
      <c r="C1" s="67"/>
      <c r="D1" s="67"/>
      <c r="E1" s="67"/>
      <c r="F1" s="67"/>
      <c r="G1" s="67" t="s">
        <v>84</v>
      </c>
      <c r="H1" s="67"/>
      <c r="I1" s="67"/>
      <c r="J1" s="67"/>
    </row>
    <row r="2" spans="1:11">
      <c r="A2" s="77" t="s">
        <v>82</v>
      </c>
      <c r="B2" s="3" t="s">
        <v>85</v>
      </c>
      <c r="C2" s="18" t="s">
        <v>88</v>
      </c>
      <c r="D2" s="18">
        <v>31.5</v>
      </c>
      <c r="E2" s="18">
        <v>166</v>
      </c>
      <c r="F2" s="24">
        <f>D2/E2</f>
        <v>0.18975903614457831</v>
      </c>
      <c r="G2" s="20" t="s">
        <v>91</v>
      </c>
      <c r="H2" s="8">
        <v>15</v>
      </c>
      <c r="I2" s="5">
        <v>125</v>
      </c>
      <c r="J2" s="4">
        <f>H2/I2</f>
        <v>0.12</v>
      </c>
    </row>
    <row r="3" spans="1:11">
      <c r="A3" s="77"/>
      <c r="B3" s="3" t="s">
        <v>86</v>
      </c>
      <c r="C3" s="19" t="s">
        <v>89</v>
      </c>
      <c r="D3" s="18">
        <v>8.5</v>
      </c>
      <c r="E3" s="18">
        <v>166</v>
      </c>
      <c r="F3" s="24">
        <f t="shared" ref="F3:F4" si="0">D3/E3</f>
        <v>5.1204819277108432E-2</v>
      </c>
      <c r="G3" s="30" t="s">
        <v>92</v>
      </c>
      <c r="H3" s="8">
        <v>10</v>
      </c>
      <c r="I3" s="5">
        <v>125</v>
      </c>
      <c r="J3" s="4">
        <f t="shared" ref="J3:J4" si="1">H3/I3</f>
        <v>0.08</v>
      </c>
    </row>
    <row r="4" spans="1:11">
      <c r="A4" s="77"/>
      <c r="B4" s="3" t="s">
        <v>87</v>
      </c>
      <c r="C4" s="20" t="s">
        <v>90</v>
      </c>
      <c r="D4" s="18">
        <v>5</v>
      </c>
      <c r="E4" s="18">
        <v>166</v>
      </c>
      <c r="F4" s="24">
        <f t="shared" si="0"/>
        <v>3.0120481927710843E-2</v>
      </c>
      <c r="G4" s="30" t="s">
        <v>93</v>
      </c>
      <c r="H4" s="8">
        <v>3</v>
      </c>
      <c r="I4" s="5">
        <v>125</v>
      </c>
      <c r="J4" s="4">
        <f t="shared" si="1"/>
        <v>2.4E-2</v>
      </c>
    </row>
    <row r="5" spans="1:11" ht="16.5">
      <c r="A5" s="77" t="s">
        <v>100</v>
      </c>
      <c r="B5" s="3" t="s">
        <v>85</v>
      </c>
      <c r="C5" s="21" t="s">
        <v>94</v>
      </c>
      <c r="D5" s="31">
        <f>3988.75/60</f>
        <v>66.479166666666671</v>
      </c>
      <c r="E5" s="23"/>
      <c r="F5" s="25">
        <v>0.1313</v>
      </c>
      <c r="G5" s="21" t="s">
        <v>97</v>
      </c>
      <c r="H5" s="11">
        <f>395/60</f>
        <v>6.583333333333333</v>
      </c>
      <c r="I5" s="6"/>
      <c r="J5" s="7">
        <v>6.2399999999999997E-2</v>
      </c>
      <c r="K5" s="1"/>
    </row>
    <row r="6" spans="1:11" ht="16.5">
      <c r="A6" s="77"/>
      <c r="B6" s="3" t="s">
        <v>86</v>
      </c>
      <c r="C6" s="21" t="s">
        <v>95</v>
      </c>
      <c r="D6" s="31">
        <f>1380/60</f>
        <v>23</v>
      </c>
      <c r="E6" s="23"/>
      <c r="F6" s="25">
        <v>4.5400000000000003E-2</v>
      </c>
      <c r="G6" s="21" t="s">
        <v>98</v>
      </c>
      <c r="H6" s="11">
        <f>360/60</f>
        <v>6</v>
      </c>
      <c r="I6" s="6"/>
      <c r="J6" s="7">
        <v>5.6899999999999999E-2</v>
      </c>
      <c r="K6" s="1"/>
    </row>
    <row r="7" spans="1:11" ht="16.5">
      <c r="A7" s="77"/>
      <c r="B7" s="14" t="s">
        <v>87</v>
      </c>
      <c r="C7" s="22" t="s">
        <v>96</v>
      </c>
      <c r="D7" s="32">
        <f>1375/60</f>
        <v>22.916666666666668</v>
      </c>
      <c r="E7" s="37"/>
      <c r="F7" s="26">
        <v>4.53E-2</v>
      </c>
      <c r="G7" s="22" t="s">
        <v>99</v>
      </c>
      <c r="H7" s="16">
        <f>120/60</f>
        <v>2</v>
      </c>
      <c r="I7" s="17"/>
      <c r="J7" s="15">
        <v>1.9E-2</v>
      </c>
      <c r="K7" s="1"/>
    </row>
    <row r="8" spans="1:11">
      <c r="A8" s="77" t="s">
        <v>101</v>
      </c>
      <c r="B8" s="3" t="s">
        <v>85</v>
      </c>
      <c r="C8" s="23" t="s">
        <v>48</v>
      </c>
      <c r="D8" s="33">
        <v>28.15</v>
      </c>
      <c r="E8" s="23">
        <v>332</v>
      </c>
      <c r="F8" s="27">
        <v>8.4636199639206239E-2</v>
      </c>
      <c r="G8" s="23" t="s">
        <v>104</v>
      </c>
      <c r="H8" s="13">
        <v>55.383333333333333</v>
      </c>
      <c r="I8" s="3">
        <v>329</v>
      </c>
      <c r="J8" s="4">
        <v>0.16841091655474749</v>
      </c>
      <c r="K8" s="1"/>
    </row>
    <row r="9" spans="1:11">
      <c r="A9" s="77"/>
      <c r="B9" s="3" t="s">
        <v>86</v>
      </c>
      <c r="C9" s="23" t="s">
        <v>54</v>
      </c>
      <c r="D9" s="29">
        <v>22.516666666666666</v>
      </c>
      <c r="E9" s="23">
        <v>332</v>
      </c>
      <c r="F9" s="27">
        <v>6.7698937662858283E-2</v>
      </c>
      <c r="G9" s="23" t="s">
        <v>102</v>
      </c>
      <c r="H9" s="13">
        <v>49.56666666666667</v>
      </c>
      <c r="I9" s="3">
        <v>329</v>
      </c>
      <c r="J9" s="4">
        <v>0.15072346248384563</v>
      </c>
    </row>
    <row r="10" spans="1:11">
      <c r="A10" s="77"/>
      <c r="B10" s="3" t="s">
        <v>87</v>
      </c>
      <c r="C10" s="23" t="s">
        <v>30</v>
      </c>
      <c r="D10" s="29">
        <v>22.3</v>
      </c>
      <c r="E10" s="23">
        <v>332</v>
      </c>
      <c r="F10" s="27">
        <v>6.7047504509921821E-2</v>
      </c>
      <c r="G10" s="23" t="s">
        <v>103</v>
      </c>
      <c r="H10" s="13">
        <v>39.966666666666669</v>
      </c>
      <c r="I10" s="3">
        <v>329</v>
      </c>
      <c r="J10" s="4">
        <v>0.12153156120923396</v>
      </c>
    </row>
    <row r="11" spans="1:11">
      <c r="A11" s="77" t="s">
        <v>105</v>
      </c>
      <c r="B11" s="3" t="s">
        <v>85</v>
      </c>
      <c r="C11" s="23" t="s">
        <v>106</v>
      </c>
      <c r="D11" s="23">
        <f>7590/60</f>
        <v>126.5</v>
      </c>
      <c r="E11" s="3"/>
      <c r="F11" s="27">
        <v>0.28448275862068967</v>
      </c>
      <c r="G11" s="34" t="s">
        <v>109</v>
      </c>
      <c r="H11" s="36">
        <f>9075/60</f>
        <v>151.25</v>
      </c>
      <c r="I11" s="36"/>
      <c r="J11" s="4">
        <v>0.50772071164820409</v>
      </c>
    </row>
    <row r="12" spans="1:11">
      <c r="A12" s="77"/>
      <c r="B12" s="3" t="s">
        <v>86</v>
      </c>
      <c r="C12" s="23" t="s">
        <v>107</v>
      </c>
      <c r="D12" s="23">
        <f>3570/60</f>
        <v>59.5</v>
      </c>
      <c r="E12" s="3"/>
      <c r="F12" s="27">
        <v>0.13380809595202398</v>
      </c>
      <c r="G12" s="34" t="s">
        <v>110</v>
      </c>
      <c r="H12" s="36">
        <f>2175/60</f>
        <v>36.25</v>
      </c>
      <c r="I12" s="36"/>
      <c r="J12" s="4">
        <v>0.12168512923799933</v>
      </c>
    </row>
    <row r="13" spans="1:11">
      <c r="A13" s="77"/>
      <c r="B13" s="3" t="s">
        <v>87</v>
      </c>
      <c r="C13" s="23" t="s">
        <v>108</v>
      </c>
      <c r="D13" s="23">
        <f>1807/60</f>
        <v>30.116666666666667</v>
      </c>
      <c r="E13" s="3"/>
      <c r="F13" s="27">
        <v>6.7728635682158922E-2</v>
      </c>
      <c r="G13" s="38" t="s">
        <v>111</v>
      </c>
      <c r="H13" s="40">
        <f>557/60</f>
        <v>9.2833333333333332</v>
      </c>
      <c r="I13" s="39"/>
      <c r="J13" s="4">
        <v>3.1162582522099139E-2</v>
      </c>
    </row>
    <row r="14" spans="1:11">
      <c r="C14" s="10"/>
      <c r="D14" s="10"/>
      <c r="E14" s="2"/>
      <c r="F14" s="28"/>
      <c r="G14" s="10"/>
      <c r="H14" s="12"/>
      <c r="I14" s="12"/>
    </row>
    <row r="15" spans="1:11">
      <c r="C15" s="10"/>
      <c r="D15" s="10"/>
      <c r="E15" s="2"/>
      <c r="F15" s="28"/>
      <c r="G15" s="10"/>
      <c r="H15" s="12"/>
      <c r="J15" s="1"/>
    </row>
    <row r="16" spans="1:11">
      <c r="C16" s="10"/>
      <c r="D16" s="10"/>
      <c r="E16" s="2"/>
      <c r="F16" s="28"/>
      <c r="G16" s="10"/>
      <c r="H16" s="12"/>
      <c r="J16" s="1"/>
    </row>
    <row r="17" spans="3:10">
      <c r="C17" s="10"/>
      <c r="D17" s="10"/>
      <c r="E17" s="2"/>
      <c r="F17" s="1"/>
      <c r="G17" s="10"/>
      <c r="H17" s="12"/>
      <c r="J17" s="1"/>
    </row>
    <row r="18" spans="3:10">
      <c r="C18" s="10"/>
      <c r="D18" s="10"/>
      <c r="E18" s="2"/>
      <c r="F18" s="1"/>
      <c r="G18" s="10"/>
      <c r="H18" s="12"/>
      <c r="J18" s="1"/>
    </row>
    <row r="19" spans="3:10">
      <c r="D19" s="10"/>
      <c r="E19" s="2"/>
      <c r="F19" s="1"/>
      <c r="H19" s="12"/>
      <c r="J19" s="1"/>
    </row>
    <row r="20" spans="3:10">
      <c r="E20" s="2"/>
      <c r="F20" s="1"/>
      <c r="H20" s="2"/>
      <c r="J20" s="1"/>
    </row>
    <row r="21" spans="3:10">
      <c r="F21" s="1"/>
    </row>
    <row r="22" spans="3:10">
      <c r="F22" s="1"/>
    </row>
    <row r="23" spans="3:10">
      <c r="F23" s="1"/>
    </row>
    <row r="24" spans="3:10">
      <c r="F24" s="1"/>
    </row>
    <row r="25" spans="3:10">
      <c r="F25" s="1"/>
    </row>
    <row r="26" spans="3:10">
      <c r="F26" s="1"/>
    </row>
    <row r="27" spans="3:10">
      <c r="F27" s="1"/>
    </row>
    <row r="28" spans="3:10">
      <c r="F28" s="1"/>
    </row>
    <row r="29" spans="3:10">
      <c r="F29" s="1"/>
    </row>
    <row r="30" spans="3:10">
      <c r="F30" s="1"/>
    </row>
    <row r="31" spans="3:10">
      <c r="F31" s="1"/>
    </row>
    <row r="32" spans="3:10">
      <c r="F32" s="1"/>
    </row>
    <row r="33" spans="6:6">
      <c r="F33" s="1"/>
    </row>
    <row r="34" spans="6:6">
      <c r="F34" s="1"/>
    </row>
    <row r="35" spans="6:6">
      <c r="F35" s="1"/>
    </row>
    <row r="36" spans="6:6">
      <c r="F36" s="1"/>
    </row>
    <row r="37" spans="6:6">
      <c r="F37" s="1"/>
    </row>
    <row r="38" spans="6:6">
      <c r="F38" s="1"/>
    </row>
  </sheetData>
  <mergeCells count="6">
    <mergeCell ref="G1:J1"/>
    <mergeCell ref="A11:A13"/>
    <mergeCell ref="A2:A4"/>
    <mergeCell ref="A5:A7"/>
    <mergeCell ref="A8:A10"/>
    <mergeCell ref="A1:F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AC37"/>
  <sheetViews>
    <sheetView tabSelected="1" topLeftCell="G23" workbookViewId="0">
      <selection activeCell="N39" sqref="N39"/>
    </sheetView>
  </sheetViews>
  <sheetFormatPr defaultRowHeight="14.25"/>
  <cols>
    <col min="3" max="3" width="10.875" bestFit="1" customWidth="1"/>
    <col min="5" max="5" width="15.625" bestFit="1" customWidth="1"/>
    <col min="6" max="6" width="9.375" bestFit="1" customWidth="1"/>
    <col min="7" max="7" width="21" bestFit="1" customWidth="1"/>
  </cols>
  <sheetData>
    <row r="1" spans="1:29" s="35" customFormat="1" ht="27">
      <c r="A1" s="59" t="s">
        <v>202</v>
      </c>
      <c r="B1" s="59" t="s">
        <v>203</v>
      </c>
      <c r="C1" s="59" t="s">
        <v>204</v>
      </c>
      <c r="D1" s="59" t="s">
        <v>205</v>
      </c>
      <c r="E1" s="59" t="s">
        <v>216</v>
      </c>
      <c r="F1" s="59" t="s">
        <v>206</v>
      </c>
      <c r="G1" s="59" t="s">
        <v>207</v>
      </c>
      <c r="H1" s="59" t="s">
        <v>176</v>
      </c>
      <c r="I1" s="59" t="s">
        <v>208</v>
      </c>
      <c r="J1" s="59" t="s">
        <v>209</v>
      </c>
      <c r="K1" s="59" t="s">
        <v>210</v>
      </c>
      <c r="L1" s="59" t="s">
        <v>177</v>
      </c>
      <c r="M1" s="59" t="s">
        <v>211</v>
      </c>
      <c r="N1" s="59" t="s">
        <v>212</v>
      </c>
      <c r="O1" s="60" t="s">
        <v>213</v>
      </c>
      <c r="P1" s="61" t="s">
        <v>214</v>
      </c>
      <c r="Q1" s="61" t="s">
        <v>215</v>
      </c>
      <c r="R1" s="61" t="s">
        <v>178</v>
      </c>
      <c r="S1" s="61" t="s">
        <v>179</v>
      </c>
      <c r="T1" s="61" t="s">
        <v>180</v>
      </c>
      <c r="U1" s="61" t="s">
        <v>181</v>
      </c>
      <c r="W1" s="62" t="s">
        <v>182</v>
      </c>
      <c r="AC1" s="63" t="s">
        <v>179</v>
      </c>
    </row>
    <row r="2" spans="1:29" ht="15.75">
      <c r="A2" s="57" t="s">
        <v>141</v>
      </c>
      <c r="B2" s="58" t="s">
        <v>197</v>
      </c>
      <c r="C2" s="41" t="s">
        <v>198</v>
      </c>
      <c r="D2" s="41" t="s">
        <v>199</v>
      </c>
      <c r="E2" s="41" t="s">
        <v>116</v>
      </c>
      <c r="F2" s="43" t="s">
        <v>121</v>
      </c>
      <c r="G2" s="42" t="s">
        <v>122</v>
      </c>
      <c r="H2" s="43" t="s">
        <v>112</v>
      </c>
      <c r="I2" s="43" t="s">
        <v>117</v>
      </c>
      <c r="J2" s="43" t="s">
        <v>113</v>
      </c>
      <c r="K2" s="44" t="s">
        <v>118</v>
      </c>
      <c r="L2" s="45">
        <v>60</v>
      </c>
      <c r="M2" s="46">
        <v>0.25</v>
      </c>
      <c r="N2" s="45">
        <v>15</v>
      </c>
      <c r="O2" s="47">
        <v>60</v>
      </c>
      <c r="P2" s="48" t="s">
        <v>114</v>
      </c>
      <c r="Q2" s="49" t="s">
        <v>120</v>
      </c>
      <c r="R2" s="48" t="s">
        <v>114</v>
      </c>
      <c r="S2" s="50" t="s">
        <v>115</v>
      </c>
      <c r="T2" s="51">
        <v>10</v>
      </c>
      <c r="U2" s="52" t="s">
        <v>123</v>
      </c>
      <c r="V2" s="35"/>
      <c r="W2" s="53">
        <v>42842</v>
      </c>
    </row>
    <row r="3" spans="1:29" ht="15.75">
      <c r="A3" s="57" t="s">
        <v>144</v>
      </c>
      <c r="B3" s="58" t="s">
        <v>145</v>
      </c>
      <c r="C3" s="41" t="s">
        <v>142</v>
      </c>
      <c r="D3" s="41" t="s">
        <v>143</v>
      </c>
      <c r="E3" s="41" t="s">
        <v>124</v>
      </c>
      <c r="F3" s="43" t="s">
        <v>128</v>
      </c>
      <c r="G3" s="43" t="s">
        <v>129</v>
      </c>
      <c r="H3" s="43" t="s">
        <v>112</v>
      </c>
      <c r="I3" s="43" t="s">
        <v>125</v>
      </c>
      <c r="J3" s="43" t="s">
        <v>113</v>
      </c>
      <c r="K3" s="44" t="s">
        <v>126</v>
      </c>
      <c r="L3" s="45">
        <v>60</v>
      </c>
      <c r="M3" s="46">
        <v>0.25</v>
      </c>
      <c r="N3" s="45">
        <v>15</v>
      </c>
      <c r="O3" s="47">
        <v>60</v>
      </c>
      <c r="P3" s="48" t="s">
        <v>114</v>
      </c>
      <c r="Q3" s="49" t="s">
        <v>127</v>
      </c>
      <c r="R3" s="48" t="s">
        <v>114</v>
      </c>
      <c r="S3" s="50" t="s">
        <v>115</v>
      </c>
      <c r="T3" s="51">
        <v>10</v>
      </c>
      <c r="U3" s="52" t="s">
        <v>130</v>
      </c>
      <c r="V3" s="35"/>
      <c r="W3" s="53">
        <v>42842</v>
      </c>
    </row>
    <row r="4" spans="1:29" ht="15.75">
      <c r="A4" s="57" t="s">
        <v>144</v>
      </c>
      <c r="B4" s="58" t="s">
        <v>145</v>
      </c>
      <c r="C4" s="41" t="s">
        <v>146</v>
      </c>
      <c r="D4" s="41" t="s">
        <v>147</v>
      </c>
      <c r="E4" s="41" t="s">
        <v>124</v>
      </c>
      <c r="F4" s="43" t="s">
        <v>128</v>
      </c>
      <c r="G4" s="43" t="s">
        <v>129</v>
      </c>
      <c r="H4" s="43" t="s">
        <v>112</v>
      </c>
      <c r="I4" s="43" t="s">
        <v>125</v>
      </c>
      <c r="J4" s="43" t="s">
        <v>113</v>
      </c>
      <c r="K4" s="44" t="s">
        <v>126</v>
      </c>
      <c r="L4" s="45">
        <v>60</v>
      </c>
      <c r="M4" s="46">
        <v>0.25</v>
      </c>
      <c r="N4" s="45">
        <v>15</v>
      </c>
      <c r="O4" s="47">
        <v>60</v>
      </c>
      <c r="P4" s="48" t="s">
        <v>114</v>
      </c>
      <c r="Q4" s="49" t="s">
        <v>127</v>
      </c>
      <c r="R4" s="48" t="s">
        <v>114</v>
      </c>
      <c r="S4" s="50" t="s">
        <v>115</v>
      </c>
      <c r="T4" s="51">
        <v>10</v>
      </c>
      <c r="U4" s="52" t="s">
        <v>130</v>
      </c>
      <c r="V4" s="35"/>
      <c r="W4" s="53">
        <v>42842</v>
      </c>
    </row>
    <row r="5" spans="1:29" ht="15.75">
      <c r="A5" s="58" t="s">
        <v>144</v>
      </c>
      <c r="B5" s="58" t="s">
        <v>148</v>
      </c>
      <c r="C5" s="41" t="s">
        <v>149</v>
      </c>
      <c r="D5" s="41" t="s">
        <v>150</v>
      </c>
      <c r="E5" s="41" t="s">
        <v>124</v>
      </c>
      <c r="F5" s="43" t="s">
        <v>128</v>
      </c>
      <c r="G5" s="43" t="s">
        <v>136</v>
      </c>
      <c r="H5" s="43" t="s">
        <v>112</v>
      </c>
      <c r="I5" s="43" t="s">
        <v>125</v>
      </c>
      <c r="J5" s="43" t="s">
        <v>113</v>
      </c>
      <c r="K5" s="44" t="s">
        <v>126</v>
      </c>
      <c r="L5" s="45">
        <v>30</v>
      </c>
      <c r="M5" s="46">
        <v>14</v>
      </c>
      <c r="N5" s="45">
        <v>420</v>
      </c>
      <c r="O5" s="47">
        <v>1680</v>
      </c>
      <c r="P5" s="48"/>
      <c r="Q5" s="49"/>
      <c r="R5" s="48" t="s">
        <v>131</v>
      </c>
      <c r="S5" s="50" t="s">
        <v>132</v>
      </c>
      <c r="T5" s="51">
        <v>420</v>
      </c>
      <c r="U5" s="54" t="s">
        <v>137</v>
      </c>
      <c r="V5" s="35"/>
      <c r="W5" s="53">
        <v>42846</v>
      </c>
    </row>
    <row r="6" spans="1:29" ht="15.75">
      <c r="A6" s="57" t="s">
        <v>144</v>
      </c>
      <c r="B6" s="58" t="s">
        <v>148</v>
      </c>
      <c r="C6" s="41" t="s">
        <v>149</v>
      </c>
      <c r="D6" s="41" t="s">
        <v>150</v>
      </c>
      <c r="E6" s="41" t="s">
        <v>124</v>
      </c>
      <c r="F6" s="43" t="s">
        <v>128</v>
      </c>
      <c r="G6" s="43" t="s">
        <v>133</v>
      </c>
      <c r="H6" s="43" t="s">
        <v>112</v>
      </c>
      <c r="I6" s="43" t="s">
        <v>125</v>
      </c>
      <c r="J6" s="43" t="s">
        <v>113</v>
      </c>
      <c r="K6" s="44" t="s">
        <v>126</v>
      </c>
      <c r="L6" s="45">
        <v>60</v>
      </c>
      <c r="M6" s="46">
        <v>0.125</v>
      </c>
      <c r="N6" s="45">
        <v>7.5</v>
      </c>
      <c r="O6" s="47">
        <v>30</v>
      </c>
      <c r="P6" s="48" t="s">
        <v>119</v>
      </c>
      <c r="Q6" s="49" t="s">
        <v>127</v>
      </c>
      <c r="R6" s="48" t="s">
        <v>119</v>
      </c>
      <c r="S6" s="50" t="s">
        <v>134</v>
      </c>
      <c r="T6" s="51">
        <v>8</v>
      </c>
      <c r="U6" s="52" t="s">
        <v>135</v>
      </c>
      <c r="V6" s="35"/>
      <c r="W6" s="53">
        <v>42842</v>
      </c>
    </row>
    <row r="7" spans="1:29" ht="15.75">
      <c r="A7" s="57" t="s">
        <v>144</v>
      </c>
      <c r="B7" s="58" t="s">
        <v>148</v>
      </c>
      <c r="C7" s="41" t="s">
        <v>149</v>
      </c>
      <c r="D7" s="41" t="s">
        <v>150</v>
      </c>
      <c r="E7" s="41" t="s">
        <v>124</v>
      </c>
      <c r="F7" s="43" t="s">
        <v>128</v>
      </c>
      <c r="G7" s="43" t="s">
        <v>129</v>
      </c>
      <c r="H7" s="43" t="s">
        <v>112</v>
      </c>
      <c r="I7" s="43" t="s">
        <v>125</v>
      </c>
      <c r="J7" s="43" t="s">
        <v>113</v>
      </c>
      <c r="K7" s="44" t="s">
        <v>126</v>
      </c>
      <c r="L7" s="45">
        <v>60</v>
      </c>
      <c r="M7" s="46">
        <v>4.2000000000000003E-2</v>
      </c>
      <c r="N7" s="45">
        <v>2.52</v>
      </c>
      <c r="O7" s="47">
        <v>10.08</v>
      </c>
      <c r="P7" s="48" t="s">
        <v>114</v>
      </c>
      <c r="Q7" s="49" t="s">
        <v>127</v>
      </c>
      <c r="R7" s="48" t="s">
        <v>114</v>
      </c>
      <c r="S7" s="50" t="s">
        <v>115</v>
      </c>
      <c r="T7" s="51">
        <v>0</v>
      </c>
      <c r="U7" s="52" t="s">
        <v>130</v>
      </c>
      <c r="V7" s="35"/>
      <c r="W7" s="53">
        <v>42842</v>
      </c>
    </row>
    <row r="8" spans="1:29" ht="15.75">
      <c r="A8" s="57" t="s">
        <v>144</v>
      </c>
      <c r="B8" s="58" t="s">
        <v>145</v>
      </c>
      <c r="C8" s="41" t="s">
        <v>151</v>
      </c>
      <c r="D8" s="41" t="s">
        <v>152</v>
      </c>
      <c r="E8" s="41" t="s">
        <v>124</v>
      </c>
      <c r="F8" s="43" t="s">
        <v>128</v>
      </c>
      <c r="G8" s="43" t="s">
        <v>133</v>
      </c>
      <c r="H8" s="43" t="s">
        <v>112</v>
      </c>
      <c r="I8" s="43" t="s">
        <v>125</v>
      </c>
      <c r="J8" s="43" t="s">
        <v>113</v>
      </c>
      <c r="K8" s="44" t="s">
        <v>126</v>
      </c>
      <c r="L8" s="45">
        <v>30</v>
      </c>
      <c r="M8" s="46">
        <v>1</v>
      </c>
      <c r="N8" s="45">
        <v>30</v>
      </c>
      <c r="O8" s="47">
        <v>120</v>
      </c>
      <c r="P8" s="48" t="s">
        <v>119</v>
      </c>
      <c r="Q8" s="49" t="s">
        <v>127</v>
      </c>
      <c r="R8" s="48" t="s">
        <v>119</v>
      </c>
      <c r="S8" s="50" t="s">
        <v>134</v>
      </c>
      <c r="T8" s="51">
        <v>30</v>
      </c>
      <c r="U8" s="52" t="s">
        <v>135</v>
      </c>
      <c r="V8" s="35"/>
      <c r="W8" s="53">
        <v>42842</v>
      </c>
    </row>
    <row r="9" spans="1:29" ht="15.75">
      <c r="A9" s="57" t="s">
        <v>144</v>
      </c>
      <c r="B9" s="58" t="s">
        <v>145</v>
      </c>
      <c r="C9" s="41" t="s">
        <v>151</v>
      </c>
      <c r="D9" s="41" t="s">
        <v>152</v>
      </c>
      <c r="E9" s="41" t="s">
        <v>124</v>
      </c>
      <c r="F9" s="43" t="s">
        <v>128</v>
      </c>
      <c r="G9" s="43" t="s">
        <v>129</v>
      </c>
      <c r="H9" s="43" t="s">
        <v>112</v>
      </c>
      <c r="I9" s="43" t="s">
        <v>125</v>
      </c>
      <c r="J9" s="43" t="s">
        <v>113</v>
      </c>
      <c r="K9" s="44" t="s">
        <v>126</v>
      </c>
      <c r="L9" s="45">
        <v>60</v>
      </c>
      <c r="M9" s="46">
        <v>0.25</v>
      </c>
      <c r="N9" s="45">
        <v>15</v>
      </c>
      <c r="O9" s="47">
        <v>60</v>
      </c>
      <c r="P9" s="48" t="s">
        <v>114</v>
      </c>
      <c r="Q9" s="49" t="s">
        <v>127</v>
      </c>
      <c r="R9" s="48" t="s">
        <v>114</v>
      </c>
      <c r="S9" s="50" t="s">
        <v>115</v>
      </c>
      <c r="T9" s="51">
        <v>10</v>
      </c>
      <c r="U9" s="52" t="s">
        <v>130</v>
      </c>
      <c r="V9" s="35"/>
      <c r="W9" s="53">
        <v>42842</v>
      </c>
    </row>
    <row r="10" spans="1:29" ht="15.75">
      <c r="A10" s="57" t="s">
        <v>144</v>
      </c>
      <c r="B10" s="58" t="s">
        <v>148</v>
      </c>
      <c r="C10" s="41" t="s">
        <v>200</v>
      </c>
      <c r="D10" s="41" t="s">
        <v>201</v>
      </c>
      <c r="E10" s="41" t="s">
        <v>124</v>
      </c>
      <c r="F10" s="43" t="s">
        <v>128</v>
      </c>
      <c r="G10" s="43" t="s">
        <v>129</v>
      </c>
      <c r="H10" s="43" t="s">
        <v>112</v>
      </c>
      <c r="I10" s="43" t="s">
        <v>125</v>
      </c>
      <c r="J10" s="43" t="s">
        <v>113</v>
      </c>
      <c r="K10" s="44" t="s">
        <v>126</v>
      </c>
      <c r="L10" s="45">
        <v>30</v>
      </c>
      <c r="M10" s="46">
        <v>0.125</v>
      </c>
      <c r="N10" s="45">
        <v>3.75</v>
      </c>
      <c r="O10" s="47">
        <v>15</v>
      </c>
      <c r="P10" s="48" t="s">
        <v>114</v>
      </c>
      <c r="Q10" s="49" t="s">
        <v>127</v>
      </c>
      <c r="R10" s="48" t="s">
        <v>114</v>
      </c>
      <c r="S10" s="50" t="s">
        <v>132</v>
      </c>
      <c r="T10" s="51">
        <v>0</v>
      </c>
      <c r="U10" s="52" t="s">
        <v>130</v>
      </c>
      <c r="V10" s="35"/>
      <c r="W10" s="53">
        <v>42842</v>
      </c>
    </row>
    <row r="11" spans="1:29" ht="15.75">
      <c r="A11" s="58" t="s">
        <v>144</v>
      </c>
      <c r="B11" s="58" t="s">
        <v>145</v>
      </c>
      <c r="C11" s="41" t="s">
        <v>153</v>
      </c>
      <c r="D11" s="41" t="s">
        <v>154</v>
      </c>
      <c r="E11" s="41" t="s">
        <v>124</v>
      </c>
      <c r="F11" s="43" t="s">
        <v>128</v>
      </c>
      <c r="G11" s="43" t="s">
        <v>136</v>
      </c>
      <c r="H11" s="43" t="s">
        <v>112</v>
      </c>
      <c r="I11" s="43" t="s">
        <v>125</v>
      </c>
      <c r="J11" s="43" t="s">
        <v>113</v>
      </c>
      <c r="K11" s="44" t="s">
        <v>126</v>
      </c>
      <c r="L11" s="45">
        <v>10</v>
      </c>
      <c r="M11" s="46">
        <v>6</v>
      </c>
      <c r="N11" s="45">
        <v>60</v>
      </c>
      <c r="O11" s="47">
        <v>240</v>
      </c>
      <c r="P11" s="48"/>
      <c r="Q11" s="49"/>
      <c r="R11" s="48" t="s">
        <v>131</v>
      </c>
      <c r="S11" s="50" t="s">
        <v>132</v>
      </c>
      <c r="T11" s="51">
        <v>60</v>
      </c>
      <c r="U11" s="54" t="s">
        <v>137</v>
      </c>
      <c r="V11" s="35"/>
      <c r="W11" s="53">
        <v>42846</v>
      </c>
    </row>
    <row r="12" spans="1:29" ht="15.75">
      <c r="A12" s="58" t="s">
        <v>144</v>
      </c>
      <c r="B12" s="58" t="s">
        <v>155</v>
      </c>
      <c r="C12" s="41" t="s">
        <v>156</v>
      </c>
      <c r="D12" s="41" t="s">
        <v>157</v>
      </c>
      <c r="E12" s="41" t="s">
        <v>124</v>
      </c>
      <c r="F12" s="43" t="s">
        <v>128</v>
      </c>
      <c r="G12" s="43" t="s">
        <v>136</v>
      </c>
      <c r="H12" s="43" t="s">
        <v>112</v>
      </c>
      <c r="I12" s="43" t="s">
        <v>125</v>
      </c>
      <c r="J12" s="43" t="s">
        <v>113</v>
      </c>
      <c r="K12" s="44" t="s">
        <v>126</v>
      </c>
      <c r="L12" s="45">
        <v>30</v>
      </c>
      <c r="M12" s="46">
        <v>14</v>
      </c>
      <c r="N12" s="45">
        <v>420</v>
      </c>
      <c r="O12" s="47">
        <v>1680</v>
      </c>
      <c r="P12" s="48"/>
      <c r="Q12" s="49"/>
      <c r="R12" s="48" t="s">
        <v>131</v>
      </c>
      <c r="S12" s="50" t="s">
        <v>132</v>
      </c>
      <c r="T12" s="51">
        <v>420</v>
      </c>
      <c r="U12" s="54" t="s">
        <v>137</v>
      </c>
      <c r="V12" s="35"/>
      <c r="W12" s="53">
        <v>42846</v>
      </c>
    </row>
    <row r="13" spans="1:29" ht="15.75">
      <c r="A13" s="57" t="s">
        <v>144</v>
      </c>
      <c r="B13" s="58" t="s">
        <v>155</v>
      </c>
      <c r="C13" s="41" t="s">
        <v>156</v>
      </c>
      <c r="D13" s="41" t="s">
        <v>157</v>
      </c>
      <c r="E13" s="41" t="s">
        <v>124</v>
      </c>
      <c r="F13" s="43" t="s">
        <v>128</v>
      </c>
      <c r="G13" s="43" t="s">
        <v>133</v>
      </c>
      <c r="H13" s="43" t="s">
        <v>112</v>
      </c>
      <c r="I13" s="43" t="s">
        <v>125</v>
      </c>
      <c r="J13" s="43" t="s">
        <v>113</v>
      </c>
      <c r="K13" s="44" t="s">
        <v>126</v>
      </c>
      <c r="L13" s="45">
        <v>60</v>
      </c>
      <c r="M13" s="46">
        <v>0.125</v>
      </c>
      <c r="N13" s="45">
        <v>7.5</v>
      </c>
      <c r="O13" s="47">
        <v>30</v>
      </c>
      <c r="P13" s="48" t="s">
        <v>119</v>
      </c>
      <c r="Q13" s="49" t="s">
        <v>127</v>
      </c>
      <c r="R13" s="48" t="s">
        <v>119</v>
      </c>
      <c r="S13" s="50" t="s">
        <v>134</v>
      </c>
      <c r="T13" s="51">
        <v>8</v>
      </c>
      <c r="U13" s="52" t="s">
        <v>135</v>
      </c>
      <c r="V13" s="35"/>
      <c r="W13" s="53">
        <v>42842</v>
      </c>
    </row>
    <row r="14" spans="1:29" ht="15.75">
      <c r="A14" s="57" t="s">
        <v>144</v>
      </c>
      <c r="B14" s="58" t="s">
        <v>155</v>
      </c>
      <c r="C14" s="41" t="s">
        <v>156</v>
      </c>
      <c r="D14" s="41" t="s">
        <v>157</v>
      </c>
      <c r="E14" s="41" t="s">
        <v>124</v>
      </c>
      <c r="F14" s="43" t="s">
        <v>128</v>
      </c>
      <c r="G14" s="43" t="s">
        <v>129</v>
      </c>
      <c r="H14" s="43" t="s">
        <v>112</v>
      </c>
      <c r="I14" s="43" t="s">
        <v>125</v>
      </c>
      <c r="J14" s="43" t="s">
        <v>113</v>
      </c>
      <c r="K14" s="44" t="s">
        <v>126</v>
      </c>
      <c r="L14" s="45">
        <v>60</v>
      </c>
      <c r="M14" s="46">
        <v>4.2000000000000003E-2</v>
      </c>
      <c r="N14" s="45">
        <v>2.52</v>
      </c>
      <c r="O14" s="47">
        <v>10.08</v>
      </c>
      <c r="P14" s="48" t="s">
        <v>114</v>
      </c>
      <c r="Q14" s="49" t="s">
        <v>127</v>
      </c>
      <c r="R14" s="48" t="s">
        <v>114</v>
      </c>
      <c r="S14" s="50" t="s">
        <v>132</v>
      </c>
      <c r="T14" s="51">
        <v>0</v>
      </c>
      <c r="U14" s="52" t="s">
        <v>130</v>
      </c>
      <c r="V14" s="35"/>
      <c r="W14" s="53">
        <v>42842</v>
      </c>
    </row>
    <row r="15" spans="1:29" ht="15.75">
      <c r="A15" s="58" t="s">
        <v>144</v>
      </c>
      <c r="B15" s="58" t="s">
        <v>148</v>
      </c>
      <c r="C15" s="41" t="s">
        <v>158</v>
      </c>
      <c r="D15" s="41" t="s">
        <v>159</v>
      </c>
      <c r="E15" s="41" t="s">
        <v>124</v>
      </c>
      <c r="F15" s="43" t="s">
        <v>128</v>
      </c>
      <c r="G15" s="43" t="s">
        <v>136</v>
      </c>
      <c r="H15" s="43" t="s">
        <v>112</v>
      </c>
      <c r="I15" s="43" t="s">
        <v>125</v>
      </c>
      <c r="J15" s="43" t="s">
        <v>113</v>
      </c>
      <c r="K15" s="44" t="s">
        <v>126</v>
      </c>
      <c r="L15" s="45">
        <v>30</v>
      </c>
      <c r="M15" s="46">
        <v>14</v>
      </c>
      <c r="N15" s="45">
        <v>420</v>
      </c>
      <c r="O15" s="47">
        <v>1680</v>
      </c>
      <c r="P15" s="48"/>
      <c r="Q15" s="49"/>
      <c r="R15" s="48" t="s">
        <v>131</v>
      </c>
      <c r="S15" s="55" t="s">
        <v>134</v>
      </c>
      <c r="T15" s="56">
        <v>420</v>
      </c>
      <c r="U15" s="54" t="s">
        <v>137</v>
      </c>
      <c r="V15" s="35"/>
      <c r="W15" s="53">
        <v>42846</v>
      </c>
    </row>
    <row r="16" spans="1:29" ht="15.75">
      <c r="A16" s="57" t="s">
        <v>144</v>
      </c>
      <c r="B16" s="58" t="s">
        <v>148</v>
      </c>
      <c r="C16" s="41" t="s">
        <v>158</v>
      </c>
      <c r="D16" s="41" t="s">
        <v>159</v>
      </c>
      <c r="E16" s="41" t="s">
        <v>124</v>
      </c>
      <c r="F16" s="43" t="s">
        <v>128</v>
      </c>
      <c r="G16" s="43" t="s">
        <v>133</v>
      </c>
      <c r="H16" s="43" t="s">
        <v>112</v>
      </c>
      <c r="I16" s="43" t="s">
        <v>125</v>
      </c>
      <c r="J16" s="43" t="s">
        <v>113</v>
      </c>
      <c r="K16" s="44" t="s">
        <v>126</v>
      </c>
      <c r="L16" s="45">
        <v>30</v>
      </c>
      <c r="M16" s="46">
        <v>0.125</v>
      </c>
      <c r="N16" s="45">
        <v>3.75</v>
      </c>
      <c r="O16" s="47">
        <v>15</v>
      </c>
      <c r="P16" s="48" t="s">
        <v>119</v>
      </c>
      <c r="Q16" s="49" t="s">
        <v>127</v>
      </c>
      <c r="R16" s="48" t="s">
        <v>119</v>
      </c>
      <c r="S16" s="50" t="s">
        <v>134</v>
      </c>
      <c r="T16" s="51">
        <v>4</v>
      </c>
      <c r="U16" s="52" t="s">
        <v>135</v>
      </c>
      <c r="V16" s="35"/>
      <c r="W16" s="53">
        <v>42842</v>
      </c>
    </row>
    <row r="17" spans="1:23" ht="15.75">
      <c r="A17" s="57" t="s">
        <v>144</v>
      </c>
      <c r="B17" s="58" t="s">
        <v>148</v>
      </c>
      <c r="C17" s="41" t="s">
        <v>158</v>
      </c>
      <c r="D17" s="41" t="s">
        <v>159</v>
      </c>
      <c r="E17" s="41" t="s">
        <v>124</v>
      </c>
      <c r="F17" s="43" t="s">
        <v>128</v>
      </c>
      <c r="G17" s="43" t="s">
        <v>129</v>
      </c>
      <c r="H17" s="43" t="s">
        <v>112</v>
      </c>
      <c r="I17" s="43" t="s">
        <v>125</v>
      </c>
      <c r="J17" s="43" t="s">
        <v>113</v>
      </c>
      <c r="K17" s="44" t="s">
        <v>126</v>
      </c>
      <c r="L17" s="45">
        <v>60</v>
      </c>
      <c r="M17" s="46">
        <v>4.2000000000000003E-2</v>
      </c>
      <c r="N17" s="45">
        <v>2.52</v>
      </c>
      <c r="O17" s="47">
        <v>10.08</v>
      </c>
      <c r="P17" s="48" t="s">
        <v>114</v>
      </c>
      <c r="Q17" s="49" t="s">
        <v>127</v>
      </c>
      <c r="R17" s="48" t="s">
        <v>114</v>
      </c>
      <c r="S17" s="50" t="s">
        <v>132</v>
      </c>
      <c r="T17" s="51">
        <v>0</v>
      </c>
      <c r="U17" s="52" t="s">
        <v>130</v>
      </c>
      <c r="V17" s="35"/>
      <c r="W17" s="53">
        <v>42842</v>
      </c>
    </row>
    <row r="18" spans="1:23" ht="15.75">
      <c r="A18" s="58" t="s">
        <v>144</v>
      </c>
      <c r="B18" s="58" t="s">
        <v>145</v>
      </c>
      <c r="C18" s="41" t="s">
        <v>160</v>
      </c>
      <c r="D18" s="41" t="s">
        <v>161</v>
      </c>
      <c r="E18" s="41" t="s">
        <v>124</v>
      </c>
      <c r="F18" s="43" t="s">
        <v>128</v>
      </c>
      <c r="G18" s="43" t="s">
        <v>136</v>
      </c>
      <c r="H18" s="43" t="s">
        <v>112</v>
      </c>
      <c r="I18" s="43" t="s">
        <v>125</v>
      </c>
      <c r="J18" s="43" t="s">
        <v>113</v>
      </c>
      <c r="K18" s="44" t="s">
        <v>126</v>
      </c>
      <c r="L18" s="45">
        <v>10</v>
      </c>
      <c r="M18" s="46">
        <v>6</v>
      </c>
      <c r="N18" s="45">
        <v>60</v>
      </c>
      <c r="O18" s="47">
        <v>240</v>
      </c>
      <c r="P18" s="48"/>
      <c r="Q18" s="49"/>
      <c r="R18" s="48" t="s">
        <v>131</v>
      </c>
      <c r="S18" s="50" t="s">
        <v>132</v>
      </c>
      <c r="T18" s="51">
        <v>60</v>
      </c>
      <c r="U18" s="54" t="s">
        <v>137</v>
      </c>
      <c r="V18" s="35"/>
      <c r="W18" s="53">
        <v>42846</v>
      </c>
    </row>
    <row r="19" spans="1:23" ht="15.75">
      <c r="A19" s="58" t="s">
        <v>144</v>
      </c>
      <c r="B19" s="58" t="s">
        <v>145</v>
      </c>
      <c r="C19" s="41" t="s">
        <v>162</v>
      </c>
      <c r="D19" s="41" t="s">
        <v>163</v>
      </c>
      <c r="E19" s="41" t="s">
        <v>124</v>
      </c>
      <c r="F19" s="43" t="s">
        <v>128</v>
      </c>
      <c r="G19" s="43" t="s">
        <v>136</v>
      </c>
      <c r="H19" s="43" t="s">
        <v>112</v>
      </c>
      <c r="I19" s="43" t="s">
        <v>125</v>
      </c>
      <c r="J19" s="43" t="s">
        <v>113</v>
      </c>
      <c r="K19" s="44" t="s">
        <v>126</v>
      </c>
      <c r="L19" s="45">
        <v>30</v>
      </c>
      <c r="M19" s="46">
        <v>6</v>
      </c>
      <c r="N19" s="45">
        <v>180</v>
      </c>
      <c r="O19" s="47">
        <v>720</v>
      </c>
      <c r="P19" s="48"/>
      <c r="Q19" s="49"/>
      <c r="R19" s="48" t="s">
        <v>131</v>
      </c>
      <c r="S19" s="55" t="s">
        <v>134</v>
      </c>
      <c r="T19" s="56">
        <v>180</v>
      </c>
      <c r="U19" s="54" t="s">
        <v>137</v>
      </c>
      <c r="V19" s="35"/>
      <c r="W19" s="53">
        <v>42846</v>
      </c>
    </row>
    <row r="20" spans="1:23" ht="15.75">
      <c r="A20" s="57" t="s">
        <v>144</v>
      </c>
      <c r="B20" s="58" t="s">
        <v>145</v>
      </c>
      <c r="C20" s="41" t="s">
        <v>162</v>
      </c>
      <c r="D20" s="41" t="s">
        <v>163</v>
      </c>
      <c r="E20" s="41" t="s">
        <v>124</v>
      </c>
      <c r="F20" s="43" t="s">
        <v>128</v>
      </c>
      <c r="G20" s="43" t="s">
        <v>138</v>
      </c>
      <c r="H20" s="43" t="s">
        <v>112</v>
      </c>
      <c r="I20" s="43" t="s">
        <v>125</v>
      </c>
      <c r="J20" s="43" t="s">
        <v>113</v>
      </c>
      <c r="K20" s="44" t="s">
        <v>126</v>
      </c>
      <c r="L20" s="45">
        <v>30</v>
      </c>
      <c r="M20" s="46">
        <v>0.125</v>
      </c>
      <c r="N20" s="45">
        <v>3.75</v>
      </c>
      <c r="O20" s="47">
        <v>15</v>
      </c>
      <c r="P20" s="48" t="s">
        <v>119</v>
      </c>
      <c r="Q20" s="49" t="s">
        <v>127</v>
      </c>
      <c r="R20" s="48" t="s">
        <v>119</v>
      </c>
      <c r="S20" s="50" t="s">
        <v>139</v>
      </c>
      <c r="T20" s="51">
        <v>4</v>
      </c>
      <c r="U20" s="52" t="s">
        <v>135</v>
      </c>
      <c r="V20" s="35"/>
      <c r="W20" s="53">
        <v>42842</v>
      </c>
    </row>
    <row r="21" spans="1:23" ht="15.75">
      <c r="A21" s="57" t="s">
        <v>144</v>
      </c>
      <c r="B21" s="58" t="s">
        <v>145</v>
      </c>
      <c r="C21" s="41" t="s">
        <v>162</v>
      </c>
      <c r="D21" s="41" t="s">
        <v>163</v>
      </c>
      <c r="E21" s="41" t="s">
        <v>124</v>
      </c>
      <c r="F21" s="43" t="s">
        <v>128</v>
      </c>
      <c r="G21" s="43" t="s">
        <v>133</v>
      </c>
      <c r="H21" s="43" t="s">
        <v>112</v>
      </c>
      <c r="I21" s="43" t="s">
        <v>125</v>
      </c>
      <c r="J21" s="43" t="s">
        <v>113</v>
      </c>
      <c r="K21" s="44" t="s">
        <v>126</v>
      </c>
      <c r="L21" s="45">
        <v>30</v>
      </c>
      <c r="M21" s="46">
        <v>0.125</v>
      </c>
      <c r="N21" s="45">
        <v>3.75</v>
      </c>
      <c r="O21" s="47">
        <v>15</v>
      </c>
      <c r="P21" s="48" t="s">
        <v>119</v>
      </c>
      <c r="Q21" s="49" t="s">
        <v>127</v>
      </c>
      <c r="R21" s="48" t="s">
        <v>119</v>
      </c>
      <c r="S21" s="50" t="s">
        <v>139</v>
      </c>
      <c r="T21" s="51">
        <v>4</v>
      </c>
      <c r="U21" s="52" t="s">
        <v>135</v>
      </c>
      <c r="V21" s="35"/>
      <c r="W21" s="53">
        <v>42842</v>
      </c>
    </row>
    <row r="22" spans="1:23" ht="15.75">
      <c r="A22" s="57" t="s">
        <v>144</v>
      </c>
      <c r="B22" s="58" t="s">
        <v>145</v>
      </c>
      <c r="C22" s="41" t="s">
        <v>162</v>
      </c>
      <c r="D22" s="41" t="s">
        <v>163</v>
      </c>
      <c r="E22" s="41" t="s">
        <v>124</v>
      </c>
      <c r="F22" s="43" t="s">
        <v>128</v>
      </c>
      <c r="G22" s="43" t="s">
        <v>129</v>
      </c>
      <c r="H22" s="43" t="s">
        <v>112</v>
      </c>
      <c r="I22" s="43" t="s">
        <v>125</v>
      </c>
      <c r="J22" s="43" t="s">
        <v>113</v>
      </c>
      <c r="K22" s="44" t="s">
        <v>126</v>
      </c>
      <c r="L22" s="45">
        <v>30</v>
      </c>
      <c r="M22" s="46">
        <v>0.125</v>
      </c>
      <c r="N22" s="45">
        <v>3.75</v>
      </c>
      <c r="O22" s="47">
        <v>15</v>
      </c>
      <c r="P22" s="48" t="s">
        <v>114</v>
      </c>
      <c r="Q22" s="49" t="s">
        <v>127</v>
      </c>
      <c r="R22" s="48" t="s">
        <v>114</v>
      </c>
      <c r="S22" s="50" t="s">
        <v>132</v>
      </c>
      <c r="T22" s="51">
        <v>0</v>
      </c>
      <c r="U22" s="52" t="s">
        <v>130</v>
      </c>
      <c r="V22" s="35"/>
      <c r="W22" s="53">
        <v>42842</v>
      </c>
    </row>
    <row r="23" spans="1:23" ht="15.75">
      <c r="A23" s="57" t="s">
        <v>144</v>
      </c>
      <c r="B23" s="58" t="s">
        <v>145</v>
      </c>
      <c r="C23" s="41" t="s">
        <v>164</v>
      </c>
      <c r="D23" s="41" t="s">
        <v>165</v>
      </c>
      <c r="E23" s="41" t="s">
        <v>124</v>
      </c>
      <c r="F23" s="43" t="s">
        <v>128</v>
      </c>
      <c r="G23" s="43" t="s">
        <v>133</v>
      </c>
      <c r="H23" s="43" t="s">
        <v>112</v>
      </c>
      <c r="I23" s="43" t="s">
        <v>125</v>
      </c>
      <c r="J23" s="43" t="s">
        <v>113</v>
      </c>
      <c r="K23" s="44" t="s">
        <v>126</v>
      </c>
      <c r="L23" s="45">
        <v>30</v>
      </c>
      <c r="M23" s="46">
        <v>1</v>
      </c>
      <c r="N23" s="45">
        <v>30</v>
      </c>
      <c r="O23" s="47">
        <v>120</v>
      </c>
      <c r="P23" s="48" t="s">
        <v>119</v>
      </c>
      <c r="Q23" s="49" t="s">
        <v>127</v>
      </c>
      <c r="R23" s="48" t="s">
        <v>119</v>
      </c>
      <c r="S23" s="50" t="s">
        <v>139</v>
      </c>
      <c r="T23" s="51">
        <v>30</v>
      </c>
      <c r="U23" s="52" t="s">
        <v>135</v>
      </c>
      <c r="V23" s="35"/>
      <c r="W23" s="53">
        <v>42852</v>
      </c>
    </row>
    <row r="24" spans="1:23" ht="15.75">
      <c r="A24" s="57" t="s">
        <v>144</v>
      </c>
      <c r="B24" s="58" t="s">
        <v>145</v>
      </c>
      <c r="C24" s="41" t="s">
        <v>164</v>
      </c>
      <c r="D24" s="41" t="s">
        <v>165</v>
      </c>
      <c r="E24" s="41" t="s">
        <v>124</v>
      </c>
      <c r="F24" s="43" t="s">
        <v>128</v>
      </c>
      <c r="G24" s="43" t="s">
        <v>129</v>
      </c>
      <c r="H24" s="43" t="s">
        <v>112</v>
      </c>
      <c r="I24" s="43" t="s">
        <v>125</v>
      </c>
      <c r="J24" s="43" t="s">
        <v>113</v>
      </c>
      <c r="K24" s="44" t="s">
        <v>126</v>
      </c>
      <c r="L24" s="45">
        <v>60</v>
      </c>
      <c r="M24" s="46">
        <v>0.25</v>
      </c>
      <c r="N24" s="45">
        <v>15</v>
      </c>
      <c r="O24" s="47">
        <v>60</v>
      </c>
      <c r="P24" s="48" t="s">
        <v>119</v>
      </c>
      <c r="Q24" s="49" t="s">
        <v>127</v>
      </c>
      <c r="R24" s="48" t="s">
        <v>119</v>
      </c>
      <c r="S24" s="50" t="s">
        <v>115</v>
      </c>
      <c r="T24" s="51">
        <v>10</v>
      </c>
      <c r="U24" s="52" t="s">
        <v>130</v>
      </c>
      <c r="V24" s="35"/>
      <c r="W24" s="53">
        <v>42842</v>
      </c>
    </row>
    <row r="25" spans="1:23" ht="15.75">
      <c r="A25" s="58" t="s">
        <v>144</v>
      </c>
      <c r="B25" s="58" t="s">
        <v>145</v>
      </c>
      <c r="C25" s="41" t="s">
        <v>166</v>
      </c>
      <c r="D25" s="41" t="s">
        <v>167</v>
      </c>
      <c r="E25" s="41" t="s">
        <v>124</v>
      </c>
      <c r="F25" s="43" t="s">
        <v>128</v>
      </c>
      <c r="G25" s="43" t="s">
        <v>136</v>
      </c>
      <c r="H25" s="43" t="s">
        <v>112</v>
      </c>
      <c r="I25" s="43" t="s">
        <v>125</v>
      </c>
      <c r="J25" s="43" t="s">
        <v>113</v>
      </c>
      <c r="K25" s="44" t="s">
        <v>126</v>
      </c>
      <c r="L25" s="45">
        <v>10</v>
      </c>
      <c r="M25" s="46">
        <v>6</v>
      </c>
      <c r="N25" s="45">
        <v>60</v>
      </c>
      <c r="O25" s="47">
        <v>240</v>
      </c>
      <c r="P25" s="48"/>
      <c r="Q25" s="49"/>
      <c r="R25" s="48" t="s">
        <v>131</v>
      </c>
      <c r="S25" s="50" t="s">
        <v>132</v>
      </c>
      <c r="T25" s="51">
        <v>60</v>
      </c>
      <c r="U25" s="54" t="s">
        <v>137</v>
      </c>
      <c r="V25" s="35"/>
      <c r="W25" s="53">
        <v>42852</v>
      </c>
    </row>
    <row r="26" spans="1:23" ht="15.75">
      <c r="A26" s="57" t="s">
        <v>144</v>
      </c>
      <c r="B26" s="58" t="s">
        <v>145</v>
      </c>
      <c r="C26" s="41" t="s">
        <v>168</v>
      </c>
      <c r="D26" s="41" t="s">
        <v>169</v>
      </c>
      <c r="E26" s="41" t="s">
        <v>124</v>
      </c>
      <c r="F26" s="43" t="s">
        <v>128</v>
      </c>
      <c r="G26" s="43" t="s">
        <v>133</v>
      </c>
      <c r="H26" s="43" t="s">
        <v>112</v>
      </c>
      <c r="I26" s="43" t="s">
        <v>125</v>
      </c>
      <c r="J26" s="43" t="s">
        <v>113</v>
      </c>
      <c r="K26" s="44" t="s">
        <v>126</v>
      </c>
      <c r="L26" s="45">
        <v>30</v>
      </c>
      <c r="M26" s="46">
        <v>3</v>
      </c>
      <c r="N26" s="45">
        <v>90</v>
      </c>
      <c r="O26" s="47">
        <v>360</v>
      </c>
      <c r="P26" s="48" t="s">
        <v>119</v>
      </c>
      <c r="Q26" s="49" t="s">
        <v>127</v>
      </c>
      <c r="R26" s="48" t="s">
        <v>119</v>
      </c>
      <c r="S26" s="50" t="s">
        <v>134</v>
      </c>
      <c r="T26" s="51">
        <v>90</v>
      </c>
      <c r="U26" s="52" t="s">
        <v>135</v>
      </c>
      <c r="V26" s="35"/>
      <c r="W26" s="53">
        <v>42842</v>
      </c>
    </row>
    <row r="27" spans="1:23" ht="15.75">
      <c r="A27" s="57" t="s">
        <v>144</v>
      </c>
      <c r="B27" s="58" t="s">
        <v>145</v>
      </c>
      <c r="C27" s="41" t="s">
        <v>170</v>
      </c>
      <c r="D27" s="41" t="s">
        <v>171</v>
      </c>
      <c r="E27" s="41" t="s">
        <v>124</v>
      </c>
      <c r="F27" s="43" t="s">
        <v>128</v>
      </c>
      <c r="G27" s="43" t="s">
        <v>133</v>
      </c>
      <c r="H27" s="43" t="s">
        <v>112</v>
      </c>
      <c r="I27" s="43" t="s">
        <v>125</v>
      </c>
      <c r="J27" s="43" t="s">
        <v>113</v>
      </c>
      <c r="K27" s="44" t="s">
        <v>126</v>
      </c>
      <c r="L27" s="45">
        <v>30</v>
      </c>
      <c r="M27" s="46">
        <v>3</v>
      </c>
      <c r="N27" s="45">
        <v>90</v>
      </c>
      <c r="O27" s="47">
        <v>360</v>
      </c>
      <c r="P27" s="48" t="s">
        <v>119</v>
      </c>
      <c r="Q27" s="49" t="s">
        <v>127</v>
      </c>
      <c r="R27" s="48" t="s">
        <v>119</v>
      </c>
      <c r="S27" s="50" t="s">
        <v>134</v>
      </c>
      <c r="T27" s="51">
        <v>90</v>
      </c>
      <c r="U27" s="52" t="s">
        <v>135</v>
      </c>
      <c r="V27" s="35"/>
      <c r="W27" s="53">
        <v>42842</v>
      </c>
    </row>
    <row r="28" spans="1:23" ht="15.75">
      <c r="A28" s="58" t="s">
        <v>144</v>
      </c>
      <c r="B28" s="58" t="s">
        <v>145</v>
      </c>
      <c r="C28" s="41" t="s">
        <v>172</v>
      </c>
      <c r="D28" s="41" t="s">
        <v>173</v>
      </c>
      <c r="E28" s="41" t="s">
        <v>124</v>
      </c>
      <c r="F28" s="43" t="s">
        <v>128</v>
      </c>
      <c r="G28" s="43" t="s">
        <v>136</v>
      </c>
      <c r="H28" s="43" t="s">
        <v>112</v>
      </c>
      <c r="I28" s="43" t="s">
        <v>125</v>
      </c>
      <c r="J28" s="43" t="s">
        <v>113</v>
      </c>
      <c r="K28" s="44" t="s">
        <v>126</v>
      </c>
      <c r="L28" s="45">
        <v>10</v>
      </c>
      <c r="M28" s="46">
        <v>6</v>
      </c>
      <c r="N28" s="45">
        <v>60</v>
      </c>
      <c r="O28" s="47">
        <v>240</v>
      </c>
      <c r="P28" s="48"/>
      <c r="Q28" s="49"/>
      <c r="R28" s="48" t="s">
        <v>131</v>
      </c>
      <c r="S28" s="50" t="s">
        <v>132</v>
      </c>
      <c r="T28" s="51">
        <v>60</v>
      </c>
      <c r="U28" s="54" t="s">
        <v>137</v>
      </c>
      <c r="V28" s="35"/>
      <c r="W28" s="53">
        <v>42852</v>
      </c>
    </row>
    <row r="29" spans="1:23" ht="15.75">
      <c r="A29" s="58" t="s">
        <v>144</v>
      </c>
      <c r="B29" s="58" t="s">
        <v>145</v>
      </c>
      <c r="C29" s="41" t="s">
        <v>174</v>
      </c>
      <c r="D29" s="41" t="s">
        <v>175</v>
      </c>
      <c r="E29" s="41" t="s">
        <v>217</v>
      </c>
      <c r="F29" s="43" t="s">
        <v>128</v>
      </c>
      <c r="G29" s="43" t="s">
        <v>136</v>
      </c>
      <c r="H29" s="43" t="s">
        <v>112</v>
      </c>
      <c r="I29" s="43" t="s">
        <v>125</v>
      </c>
      <c r="J29" s="43" t="s">
        <v>113</v>
      </c>
      <c r="K29" s="44" t="s">
        <v>126</v>
      </c>
      <c r="L29" s="45">
        <v>10</v>
      </c>
      <c r="M29" s="46">
        <v>6</v>
      </c>
      <c r="N29" s="45">
        <v>60</v>
      </c>
      <c r="O29" s="47">
        <v>240</v>
      </c>
      <c r="P29" s="48"/>
      <c r="Q29" s="49"/>
      <c r="R29" s="48" t="s">
        <v>131</v>
      </c>
      <c r="S29" s="50" t="s">
        <v>132</v>
      </c>
      <c r="T29" s="51">
        <v>60</v>
      </c>
      <c r="U29" s="54" t="s">
        <v>137</v>
      </c>
      <c r="V29" s="35"/>
      <c r="W29" s="53">
        <v>42852</v>
      </c>
    </row>
    <row r="30" spans="1:23">
      <c r="E30" t="s">
        <v>218</v>
      </c>
      <c r="G30" s="65" t="s">
        <v>219</v>
      </c>
      <c r="N30" s="66">
        <v>20</v>
      </c>
    </row>
    <row r="31" spans="1:23">
      <c r="E31" t="s">
        <v>218</v>
      </c>
      <c r="G31" s="65" t="s">
        <v>219</v>
      </c>
      <c r="N31" s="66">
        <v>21</v>
      </c>
    </row>
    <row r="32" spans="1:23">
      <c r="E32" t="s">
        <v>218</v>
      </c>
      <c r="G32" s="65" t="s">
        <v>220</v>
      </c>
      <c r="N32" s="66">
        <v>22</v>
      </c>
    </row>
    <row r="33" spans="5:14">
      <c r="E33" t="s">
        <v>218</v>
      </c>
      <c r="G33" s="65" t="s">
        <v>221</v>
      </c>
      <c r="N33" s="66">
        <v>23</v>
      </c>
    </row>
    <row r="34" spans="5:14">
      <c r="E34" t="s">
        <v>222</v>
      </c>
      <c r="G34" s="65" t="s">
        <v>223</v>
      </c>
      <c r="N34" s="66">
        <v>10</v>
      </c>
    </row>
    <row r="35" spans="5:14">
      <c r="E35" t="s">
        <v>222</v>
      </c>
      <c r="G35" s="65" t="s">
        <v>223</v>
      </c>
      <c r="N35" s="66">
        <v>10</v>
      </c>
    </row>
    <row r="36" spans="5:14">
      <c r="E36" t="s">
        <v>222</v>
      </c>
      <c r="G36" s="65" t="s">
        <v>224</v>
      </c>
      <c r="N36" s="66">
        <v>15</v>
      </c>
    </row>
    <row r="37" spans="5:14">
      <c r="E37" t="s">
        <v>222</v>
      </c>
      <c r="G37" s="65" t="s">
        <v>224</v>
      </c>
      <c r="N37" s="66">
        <v>15</v>
      </c>
    </row>
  </sheetData>
  <autoFilter ref="A1:AC1"/>
  <phoneticPr fontId="2" type="noConversion"/>
  <dataValidations count="6">
    <dataValidation type="list" allowBlank="1" showInputMessage="1" showErrorMessage="1" sqref="J2:J29">
      <formula1>"本职,非本职"</formula1>
    </dataValidation>
    <dataValidation type="list" allowBlank="1" showInputMessage="1" showErrorMessage="1" sqref="I2:I29">
      <formula1>"Yes,No"</formula1>
    </dataValidation>
    <dataValidation type="list" allowBlank="1" showInputMessage="1" showErrorMessage="1" sqref="P2:P29 R2:R29">
      <formula1>"工程师/管理师级,组级,课级,部级,厂处级,总监级,BU head, BG head,总厂长,客户,其它"</formula1>
    </dataValidation>
    <dataValidation type="list" allowBlank="1" showInputMessage="1" showErrorMessage="1" sqref="S2:S29">
      <formula1>"维持不变,缩短会议时间,减少参予者,取消会议,5P原则,减少参予者及时间,合并会议"</formula1>
    </dataValidation>
    <dataValidation type="list" allowBlank="1" showInputMessage="1" showErrorMessage="1" sqref="H1:H29">
      <formula1>"会议,报告,报表,邮件,异常,巡线,其它"</formula1>
    </dataValidation>
    <dataValidation type="list" allowBlank="1" showInputMessage="1" showErrorMessage="1" sqref="S1 AC1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report</vt:lpstr>
      <vt:lpstr>meeting</vt:lpstr>
      <vt:lpstr>工作表3</vt:lpstr>
      <vt:lpstr>工作表4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2017-04-27T06:42:57Z</dcterms:modified>
</cp:coreProperties>
</file>