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edward_lucas_hslu_ch/Documents/GitHub/Energy-Balance-Model/"/>
    </mc:Choice>
  </mc:AlternateContent>
  <xr:revisionPtr revIDLastSave="34" documentId="13_ncr:1_{674CA9F9-1130-47CD-84DA-A77313A06645}" xr6:coauthVersionLast="47" xr6:coauthVersionMax="47" xr10:uidLastSave="{A8BC4ABA-D1C8-4CA0-AAEC-A2927ADB5B97}"/>
  <bookViews>
    <workbookView xWindow="-120" yWindow="-120" windowWidth="29040" windowHeight="15840" activeTab="2" xr2:uid="{08F127D2-A040-48D9-8AF1-0512FA538F09}"/>
  </bookViews>
  <sheets>
    <sheet name="component_1" sheetId="1" r:id="rId1"/>
    <sheet name="component_2" sheetId="2" r:id="rId2"/>
    <sheet name="generic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3" l="1"/>
  <c r="AC1" i="3"/>
  <c r="AA2" i="3"/>
  <c r="AC6" i="3"/>
  <c r="AC11" i="3" s="1"/>
  <c r="AA17" i="3"/>
  <c r="AA15" i="3"/>
  <c r="AA11" i="3"/>
  <c r="AA6" i="3"/>
  <c r="AA1" i="3"/>
  <c r="F2" i="3"/>
  <c r="W17" i="3"/>
  <c r="K33" i="3"/>
  <c r="W15" i="3"/>
  <c r="W11" i="3"/>
  <c r="K34" i="3"/>
  <c r="K32" i="3"/>
  <c r="W6" i="3"/>
  <c r="W1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M22" i="3" s="1"/>
  <c r="I23" i="3"/>
  <c r="I24" i="3"/>
  <c r="I25" i="3"/>
  <c r="I26" i="3"/>
  <c r="I27" i="3"/>
  <c r="I28" i="3"/>
  <c r="I5" i="3"/>
  <c r="M23" i="3"/>
  <c r="M24" i="3"/>
  <c r="M19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5" i="3"/>
  <c r="L1" i="3"/>
  <c r="L2" i="3" s="1"/>
  <c r="G6" i="3"/>
  <c r="G7" i="3"/>
  <c r="G8" i="3"/>
  <c r="G9" i="3"/>
  <c r="G10" i="3"/>
  <c r="G11" i="3"/>
  <c r="G12" i="3"/>
  <c r="G13" i="3"/>
  <c r="G14" i="3"/>
  <c r="G15" i="3"/>
  <c r="G16" i="3"/>
  <c r="G17" i="3"/>
  <c r="G24" i="3"/>
  <c r="G25" i="3"/>
  <c r="G26" i="3"/>
  <c r="G27" i="3"/>
  <c r="G28" i="3"/>
  <c r="G5" i="3"/>
  <c r="AC15" i="3" l="1"/>
  <c r="AC17" i="3"/>
  <c r="AE17" i="3" s="1"/>
  <c r="AE15" i="3"/>
  <c r="L13" i="3"/>
  <c r="M13" i="3" s="1"/>
  <c r="L14" i="3"/>
  <c r="M14" i="3" s="1"/>
  <c r="L10" i="3"/>
  <c r="M10" i="3" s="1"/>
  <c r="L12" i="3"/>
  <c r="M12" i="3" s="1"/>
  <c r="L15" i="3"/>
  <c r="M15" i="3" s="1"/>
  <c r="L25" i="3"/>
  <c r="M25" i="3" s="1"/>
  <c r="L26" i="3"/>
  <c r="M26" i="3" s="1"/>
  <c r="L5" i="3"/>
  <c r="M5" i="3" s="1"/>
  <c r="L9" i="3"/>
  <c r="M9" i="3" s="1"/>
  <c r="L27" i="3"/>
  <c r="M27" i="3" s="1"/>
  <c r="L28" i="3"/>
  <c r="M28" i="3" s="1"/>
  <c r="L7" i="3"/>
  <c r="M7" i="3" s="1"/>
  <c r="L8" i="3"/>
  <c r="M8" i="3" s="1"/>
  <c r="L11" i="3"/>
  <c r="M11" i="3" s="1"/>
  <c r="L16" i="3"/>
  <c r="M16" i="3" s="1"/>
  <c r="L6" i="3"/>
  <c r="M6" i="3" s="1"/>
</calcChain>
</file>

<file path=xl/sharedStrings.xml><?xml version="1.0" encoding="utf-8"?>
<sst xmlns="http://schemas.openxmlformats.org/spreadsheetml/2006/main" count="35" uniqueCount="33">
  <si>
    <t>var1</t>
  </si>
  <si>
    <t>var2</t>
  </si>
  <si>
    <t>eddie</t>
  </si>
  <si>
    <t>Ambient</t>
  </si>
  <si>
    <t>Target</t>
  </si>
  <si>
    <t>demand (kWh/m2)</t>
  </si>
  <si>
    <t>area (m2)</t>
  </si>
  <si>
    <t>time (h)</t>
  </si>
  <si>
    <t>max diff</t>
  </si>
  <si>
    <t>total (kWh):</t>
  </si>
  <si>
    <t>heating system temp drop</t>
  </si>
  <si>
    <t xml:space="preserve">heat </t>
  </si>
  <si>
    <t>total (J)</t>
  </si>
  <si>
    <t>water heat capacity</t>
  </si>
  <si>
    <t>mass flow to achieve</t>
  </si>
  <si>
    <t>per s</t>
  </si>
  <si>
    <t>but this is the yearly amount!!!!</t>
  </si>
  <si>
    <t>total yearly amount (J)</t>
  </si>
  <si>
    <t>hours in year heating needed:</t>
  </si>
  <si>
    <t>avg. energy per hour (J)</t>
  </si>
  <si>
    <t>energy in one hour of recirculated mass per K</t>
  </si>
  <si>
    <t>mass flow (kg / s)</t>
  </si>
  <si>
    <t>energy in one hour of recirulated 20K drop per kg</t>
  </si>
  <si>
    <t>drop</t>
  </si>
  <si>
    <t>eqv. Of /kg/s)</t>
  </si>
  <si>
    <t>if we set massflow, temp drop is:</t>
  </si>
  <si>
    <t>if we set a static 20K temp drop, mass flow is:</t>
  </si>
  <si>
    <t>if we set a static 10K temp drop, mass flow is:</t>
  </si>
  <si>
    <t>9 homes</t>
  </si>
  <si>
    <t>for 9 homes:</t>
  </si>
  <si>
    <t>hourly amount</t>
  </si>
  <si>
    <t>in kWh</t>
  </si>
  <si>
    <t>at 20% autarky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</si>
</sst>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4408-6AAB-420B-9605-69FACE0F11A5}">
  <dimension ref="A1:B2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9731-DA7F-41E3-B282-B4C817F840D7}">
  <dimension ref="A1:B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76543020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71BF-C260-4C42-8AB7-8BABBA2C68CC}">
  <dimension ref="B1:AI34"/>
  <sheetViews>
    <sheetView tabSelected="1" topLeftCell="J1" workbookViewId="0">
      <selection activeCell="V23" sqref="V23"/>
    </sheetView>
  </sheetViews>
  <sheetFormatPr defaultRowHeight="15" x14ac:dyDescent="0.25"/>
  <cols>
    <col min="5" max="5" width="9.42578125" bestFit="1" customWidth="1"/>
    <col min="8" max="8" width="18" bestFit="1" customWidth="1"/>
    <col min="9" max="9" width="7.7109375" customWidth="1"/>
    <col min="11" max="11" width="11.5703125" bestFit="1" customWidth="1"/>
    <col min="12" max="12" width="19.7109375" bestFit="1" customWidth="1"/>
    <col min="22" max="22" width="16.5703125" customWidth="1"/>
    <col min="23" max="23" width="12" bestFit="1" customWidth="1"/>
    <col min="27" max="27" width="10" bestFit="1" customWidth="1"/>
    <col min="29" max="29" width="12" bestFit="1" customWidth="1"/>
  </cols>
  <sheetData>
    <row r="1" spans="2:35" x14ac:dyDescent="0.25">
      <c r="E1" t="s">
        <v>6</v>
      </c>
      <c r="F1">
        <v>100</v>
      </c>
      <c r="H1" t="s">
        <v>5</v>
      </c>
      <c r="I1">
        <v>115</v>
      </c>
      <c r="K1" t="s">
        <v>9</v>
      </c>
      <c r="L1">
        <f>I1*F1</f>
        <v>11500</v>
      </c>
      <c r="O1" t="s">
        <v>16</v>
      </c>
      <c r="T1" t="s">
        <v>17</v>
      </c>
      <c r="W1">
        <f>L1*1000*3600</f>
        <v>41400000000</v>
      </c>
      <c r="Y1" t="s">
        <v>29</v>
      </c>
      <c r="AA1">
        <f>W1*9</f>
        <v>372600000000</v>
      </c>
      <c r="AC1">
        <f>AA1*0.2</f>
        <v>74520000000</v>
      </c>
      <c r="AD1" t="s">
        <v>32</v>
      </c>
    </row>
    <row r="2" spans="2:35" x14ac:dyDescent="0.25">
      <c r="B2" t="s">
        <v>13</v>
      </c>
      <c r="D2">
        <v>4180</v>
      </c>
      <c r="E2" t="s">
        <v>28</v>
      </c>
      <c r="F2">
        <f>F1*9</f>
        <v>900</v>
      </c>
      <c r="K2" t="s">
        <v>12</v>
      </c>
      <c r="L2">
        <f>L1*3600000</f>
        <v>41400000000</v>
      </c>
      <c r="Y2" t="s">
        <v>31</v>
      </c>
      <c r="AA2">
        <f>AA1/3600000</f>
        <v>103500</v>
      </c>
      <c r="AC2">
        <f>AA2*0.2</f>
        <v>20700</v>
      </c>
    </row>
    <row r="3" spans="2:35" x14ac:dyDescent="0.25">
      <c r="T3" t="s">
        <v>18</v>
      </c>
      <c r="W3">
        <v>5867</v>
      </c>
      <c r="AA3">
        <v>5867</v>
      </c>
      <c r="AC3">
        <v>5867</v>
      </c>
      <c r="AI3">
        <v>926233768440</v>
      </c>
    </row>
    <row r="4" spans="2:35" x14ac:dyDescent="0.25">
      <c r="C4" t="s">
        <v>7</v>
      </c>
      <c r="E4" t="s">
        <v>3</v>
      </c>
      <c r="F4" t="s">
        <v>4</v>
      </c>
      <c r="G4" t="s">
        <v>8</v>
      </c>
      <c r="H4" t="s">
        <v>11</v>
      </c>
      <c r="I4" t="s">
        <v>10</v>
      </c>
      <c r="L4" t="s">
        <v>14</v>
      </c>
      <c r="M4" t="s">
        <v>15</v>
      </c>
      <c r="AI4">
        <v>257287157.90000001</v>
      </c>
    </row>
    <row r="5" spans="2:35" x14ac:dyDescent="0.25">
      <c r="C5">
        <v>1</v>
      </c>
      <c r="E5">
        <v>10</v>
      </c>
      <c r="F5">
        <v>14</v>
      </c>
      <c r="G5">
        <f>F5-E5</f>
        <v>4</v>
      </c>
      <c r="H5" t="b">
        <f>IF(G5,TRUE,FALSE)</f>
        <v>1</v>
      </c>
      <c r="I5">
        <f>IF(H5,30,0)</f>
        <v>30</v>
      </c>
      <c r="L5">
        <f>$L$2/($D$2*I5)</f>
        <v>330143.54066985648</v>
      </c>
      <c r="M5">
        <f>L5/3600</f>
        <v>91.706539074960133</v>
      </c>
    </row>
    <row r="6" spans="2:35" x14ac:dyDescent="0.25">
      <c r="C6">
        <v>2</v>
      </c>
      <c r="E6">
        <v>10</v>
      </c>
      <c r="F6">
        <v>14</v>
      </c>
      <c r="G6">
        <f t="shared" ref="G6:G28" si="0">F6-E6</f>
        <v>4</v>
      </c>
      <c r="H6" t="b">
        <f t="shared" ref="H6:H28" si="1">IF(G6,TRUE,FALSE)</f>
        <v>1</v>
      </c>
      <c r="I6">
        <f t="shared" ref="I6:I28" si="2">IF(H6,30,0)</f>
        <v>30</v>
      </c>
      <c r="L6">
        <f t="shared" ref="L6:L28" si="3">$L$2/($D$2*I6)</f>
        <v>330143.54066985648</v>
      </c>
      <c r="M6">
        <f t="shared" ref="M6:M28" si="4">L6/3600</f>
        <v>91.706539074960133</v>
      </c>
      <c r="T6" t="s">
        <v>19</v>
      </c>
      <c r="W6">
        <f>W1/W3</f>
        <v>7056417.2490199422</v>
      </c>
      <c r="AA6">
        <f>AA1/AA3</f>
        <v>63507755.241179481</v>
      </c>
      <c r="AC6">
        <f>AC1/AC3</f>
        <v>12701551.048235895</v>
      </c>
    </row>
    <row r="7" spans="2:35" x14ac:dyDescent="0.25">
      <c r="C7">
        <v>3</v>
      </c>
      <c r="E7">
        <v>10</v>
      </c>
      <c r="F7">
        <v>14</v>
      </c>
      <c r="G7">
        <f t="shared" si="0"/>
        <v>4</v>
      </c>
      <c r="H7" t="b">
        <f t="shared" si="1"/>
        <v>1</v>
      </c>
      <c r="I7">
        <f t="shared" si="2"/>
        <v>30</v>
      </c>
      <c r="L7">
        <f t="shared" si="3"/>
        <v>330143.54066985648</v>
      </c>
      <c r="M7">
        <f t="shared" si="4"/>
        <v>91.706539074960133</v>
      </c>
    </row>
    <row r="8" spans="2:35" x14ac:dyDescent="0.25">
      <c r="C8">
        <v>4</v>
      </c>
      <c r="E8">
        <v>10</v>
      </c>
      <c r="F8">
        <v>14</v>
      </c>
      <c r="G8">
        <f t="shared" si="0"/>
        <v>4</v>
      </c>
      <c r="H8" t="b">
        <f t="shared" si="1"/>
        <v>1</v>
      </c>
      <c r="I8">
        <f t="shared" si="2"/>
        <v>30</v>
      </c>
      <c r="L8">
        <f t="shared" si="3"/>
        <v>330143.54066985648</v>
      </c>
      <c r="M8">
        <f t="shared" si="4"/>
        <v>91.706539074960133</v>
      </c>
    </row>
    <row r="9" spans="2:35" x14ac:dyDescent="0.25">
      <c r="C9">
        <v>5</v>
      </c>
      <c r="E9">
        <v>11</v>
      </c>
      <c r="F9">
        <v>14</v>
      </c>
      <c r="G9">
        <f t="shared" si="0"/>
        <v>3</v>
      </c>
      <c r="H9" t="b">
        <f t="shared" si="1"/>
        <v>1</v>
      </c>
      <c r="I9">
        <f t="shared" si="2"/>
        <v>30</v>
      </c>
      <c r="L9">
        <f t="shared" si="3"/>
        <v>330143.54066985648</v>
      </c>
      <c r="M9">
        <f t="shared" si="4"/>
        <v>91.706539074960133</v>
      </c>
    </row>
    <row r="10" spans="2:35" x14ac:dyDescent="0.25">
      <c r="C10">
        <v>6</v>
      </c>
      <c r="E10">
        <v>11</v>
      </c>
      <c r="F10">
        <v>14</v>
      </c>
      <c r="G10">
        <f t="shared" si="0"/>
        <v>3</v>
      </c>
      <c r="H10" t="b">
        <f t="shared" si="1"/>
        <v>1</v>
      </c>
      <c r="I10">
        <f t="shared" si="2"/>
        <v>30</v>
      </c>
      <c r="L10">
        <f t="shared" si="3"/>
        <v>330143.54066985648</v>
      </c>
      <c r="M10">
        <f t="shared" si="4"/>
        <v>91.706539074960133</v>
      </c>
    </row>
    <row r="11" spans="2:35" x14ac:dyDescent="0.25">
      <c r="C11">
        <v>7</v>
      </c>
      <c r="E11">
        <v>11</v>
      </c>
      <c r="F11">
        <v>14</v>
      </c>
      <c r="G11">
        <f t="shared" si="0"/>
        <v>3</v>
      </c>
      <c r="H11" t="b">
        <f t="shared" si="1"/>
        <v>1</v>
      </c>
      <c r="I11">
        <f t="shared" si="2"/>
        <v>30</v>
      </c>
      <c r="L11">
        <f t="shared" si="3"/>
        <v>330143.54066985648</v>
      </c>
      <c r="M11">
        <f t="shared" si="4"/>
        <v>91.706539074960133</v>
      </c>
      <c r="S11" t="s">
        <v>25</v>
      </c>
      <c r="W11">
        <f>W6/K32</f>
        <v>4.6892724940323909</v>
      </c>
      <c r="AA11">
        <f>AA6/K32</f>
        <v>42.203452446291521</v>
      </c>
      <c r="AC11">
        <f>AC6/K32</f>
        <v>8.4406904892583032</v>
      </c>
    </row>
    <row r="12" spans="2:35" x14ac:dyDescent="0.25">
      <c r="C12">
        <v>8</v>
      </c>
      <c r="E12">
        <v>11</v>
      </c>
      <c r="F12">
        <v>14</v>
      </c>
      <c r="G12">
        <f t="shared" si="0"/>
        <v>3</v>
      </c>
      <c r="H12" t="b">
        <f t="shared" si="1"/>
        <v>1</v>
      </c>
      <c r="I12">
        <f t="shared" si="2"/>
        <v>30</v>
      </c>
      <c r="L12">
        <f t="shared" si="3"/>
        <v>330143.54066985648</v>
      </c>
      <c r="M12">
        <f t="shared" si="4"/>
        <v>91.706539074960133</v>
      </c>
    </row>
    <row r="13" spans="2:35" x14ac:dyDescent="0.25">
      <c r="C13">
        <v>9</v>
      </c>
      <c r="E13">
        <v>12</v>
      </c>
      <c r="F13">
        <v>14</v>
      </c>
      <c r="G13">
        <f t="shared" si="0"/>
        <v>2</v>
      </c>
      <c r="H13" t="b">
        <f t="shared" si="1"/>
        <v>1</v>
      </c>
      <c r="I13">
        <f t="shared" si="2"/>
        <v>30</v>
      </c>
      <c r="L13">
        <f t="shared" si="3"/>
        <v>330143.54066985648</v>
      </c>
      <c r="M13">
        <f t="shared" si="4"/>
        <v>91.706539074960133</v>
      </c>
    </row>
    <row r="14" spans="2:35" x14ac:dyDescent="0.25">
      <c r="C14">
        <v>10</v>
      </c>
      <c r="E14">
        <v>12</v>
      </c>
      <c r="F14">
        <v>14</v>
      </c>
      <c r="G14">
        <f t="shared" si="0"/>
        <v>2</v>
      </c>
      <c r="H14" t="b">
        <f t="shared" si="1"/>
        <v>1</v>
      </c>
      <c r="I14">
        <f t="shared" si="2"/>
        <v>30</v>
      </c>
      <c r="L14">
        <f t="shared" si="3"/>
        <v>330143.54066985648</v>
      </c>
      <c r="M14">
        <f t="shared" si="4"/>
        <v>91.706539074960133</v>
      </c>
      <c r="AE14" t="s">
        <v>30</v>
      </c>
    </row>
    <row r="15" spans="2:35" x14ac:dyDescent="0.25">
      <c r="C15">
        <v>11</v>
      </c>
      <c r="E15">
        <v>13</v>
      </c>
      <c r="F15">
        <v>14</v>
      </c>
      <c r="G15">
        <f t="shared" si="0"/>
        <v>1</v>
      </c>
      <c r="H15" t="b">
        <f t="shared" si="1"/>
        <v>1</v>
      </c>
      <c r="I15">
        <f t="shared" si="2"/>
        <v>30</v>
      </c>
      <c r="L15">
        <f t="shared" si="3"/>
        <v>330143.54066985648</v>
      </c>
      <c r="M15">
        <f t="shared" si="4"/>
        <v>91.706539074960133</v>
      </c>
      <c r="S15" t="s">
        <v>26</v>
      </c>
      <c r="W15">
        <f>(W6/K33)*K34</f>
        <v>2.3446362470161956E-2</v>
      </c>
      <c r="AA15">
        <f>(AA6/K33)*K34</f>
        <v>0.21101726223145761</v>
      </c>
      <c r="AC15">
        <f>(AC6/K33)*K34</f>
        <v>4.2203452446291513E-2</v>
      </c>
      <c r="AE15">
        <f>AC15*3600</f>
        <v>151.93242880664945</v>
      </c>
    </row>
    <row r="16" spans="2:35" x14ac:dyDescent="0.25">
      <c r="C16">
        <v>12</v>
      </c>
      <c r="E16">
        <v>13</v>
      </c>
      <c r="F16">
        <v>14</v>
      </c>
      <c r="G16">
        <f t="shared" si="0"/>
        <v>1</v>
      </c>
      <c r="H16" t="b">
        <f t="shared" si="1"/>
        <v>1</v>
      </c>
      <c r="I16">
        <f t="shared" si="2"/>
        <v>30</v>
      </c>
      <c r="L16">
        <f t="shared" si="3"/>
        <v>330143.54066985648</v>
      </c>
      <c r="M16">
        <f t="shared" si="4"/>
        <v>91.706539074960133</v>
      </c>
    </row>
    <row r="17" spans="3:31" x14ac:dyDescent="0.25">
      <c r="C17">
        <v>13</v>
      </c>
      <c r="E17">
        <v>14</v>
      </c>
      <c r="F17">
        <v>14</v>
      </c>
      <c r="G17">
        <f t="shared" si="0"/>
        <v>0</v>
      </c>
      <c r="H17" t="b">
        <f t="shared" si="1"/>
        <v>0</v>
      </c>
      <c r="I17">
        <f t="shared" si="2"/>
        <v>0</v>
      </c>
      <c r="L17">
        <v>0</v>
      </c>
      <c r="M17">
        <v>0</v>
      </c>
      <c r="S17" t="s">
        <v>27</v>
      </c>
      <c r="W17">
        <f>(W6/(K33/2))*K34</f>
        <v>4.6892724940323913E-2</v>
      </c>
      <c r="AA17">
        <f>(AA6/(K33/2))*K34</f>
        <v>0.42203452446291523</v>
      </c>
      <c r="AC17">
        <f>(AC6/(K33/2))*K34</f>
        <v>8.4406904892583026E-2</v>
      </c>
      <c r="AE17">
        <f>AC17*3600</f>
        <v>303.86485761329891</v>
      </c>
    </row>
    <row r="18" spans="3:31" x14ac:dyDescent="0.25">
      <c r="C18">
        <v>14</v>
      </c>
      <c r="E18">
        <v>15</v>
      </c>
      <c r="F18">
        <v>14</v>
      </c>
      <c r="G18">
        <v>0</v>
      </c>
      <c r="H18" t="b">
        <f t="shared" si="1"/>
        <v>0</v>
      </c>
      <c r="I18">
        <f t="shared" si="2"/>
        <v>0</v>
      </c>
      <c r="L18">
        <v>0</v>
      </c>
      <c r="M18">
        <v>0</v>
      </c>
    </row>
    <row r="19" spans="3:31" x14ac:dyDescent="0.25">
      <c r="C19">
        <v>15</v>
      </c>
      <c r="E19">
        <v>16</v>
      </c>
      <c r="F19">
        <v>14</v>
      </c>
      <c r="G19">
        <v>0</v>
      </c>
      <c r="H19" t="b">
        <f t="shared" si="1"/>
        <v>0</v>
      </c>
      <c r="I19">
        <f t="shared" si="2"/>
        <v>0</v>
      </c>
      <c r="L19">
        <v>0</v>
      </c>
      <c r="M19">
        <f t="shared" si="4"/>
        <v>0</v>
      </c>
    </row>
    <row r="20" spans="3:31" x14ac:dyDescent="0.25">
      <c r="C20">
        <v>16</v>
      </c>
      <c r="E20">
        <v>16</v>
      </c>
      <c r="F20">
        <v>14</v>
      </c>
      <c r="G20">
        <v>0</v>
      </c>
      <c r="H20" t="b">
        <f t="shared" si="1"/>
        <v>0</v>
      </c>
      <c r="I20">
        <f t="shared" si="2"/>
        <v>0</v>
      </c>
      <c r="L20">
        <v>0</v>
      </c>
      <c r="M20">
        <v>0</v>
      </c>
    </row>
    <row r="21" spans="3:31" x14ac:dyDescent="0.25">
      <c r="C21">
        <v>17</v>
      </c>
      <c r="E21">
        <v>16</v>
      </c>
      <c r="F21">
        <v>14</v>
      </c>
      <c r="G21">
        <v>0</v>
      </c>
      <c r="H21" t="b">
        <f t="shared" si="1"/>
        <v>0</v>
      </c>
      <c r="I21">
        <f t="shared" si="2"/>
        <v>0</v>
      </c>
      <c r="L21">
        <v>0</v>
      </c>
      <c r="M21">
        <v>0</v>
      </c>
    </row>
    <row r="22" spans="3:31" x14ac:dyDescent="0.25">
      <c r="C22">
        <v>18</v>
      </c>
      <c r="E22">
        <v>17</v>
      </c>
      <c r="F22">
        <v>14</v>
      </c>
      <c r="G22">
        <v>0</v>
      </c>
      <c r="H22" t="b">
        <f t="shared" si="1"/>
        <v>0</v>
      </c>
      <c r="I22">
        <f t="shared" si="2"/>
        <v>0</v>
      </c>
      <c r="L22">
        <v>0</v>
      </c>
      <c r="M22">
        <f t="shared" si="4"/>
        <v>0</v>
      </c>
    </row>
    <row r="23" spans="3:31" x14ac:dyDescent="0.25">
      <c r="C23">
        <v>19</v>
      </c>
      <c r="E23">
        <v>15</v>
      </c>
      <c r="F23">
        <v>14</v>
      </c>
      <c r="G23">
        <v>0</v>
      </c>
      <c r="H23" t="b">
        <f t="shared" si="1"/>
        <v>0</v>
      </c>
      <c r="I23">
        <f t="shared" si="2"/>
        <v>0</v>
      </c>
      <c r="L23">
        <v>0</v>
      </c>
      <c r="M23">
        <f t="shared" si="4"/>
        <v>0</v>
      </c>
    </row>
    <row r="24" spans="3:31" x14ac:dyDescent="0.25">
      <c r="C24">
        <v>20</v>
      </c>
      <c r="E24">
        <v>14</v>
      </c>
      <c r="F24">
        <v>14</v>
      </c>
      <c r="G24">
        <f t="shared" si="0"/>
        <v>0</v>
      </c>
      <c r="H24" t="b">
        <f t="shared" si="1"/>
        <v>0</v>
      </c>
      <c r="I24">
        <f t="shared" si="2"/>
        <v>0</v>
      </c>
      <c r="L24">
        <v>0</v>
      </c>
      <c r="M24">
        <f t="shared" si="4"/>
        <v>0</v>
      </c>
    </row>
    <row r="25" spans="3:31" x14ac:dyDescent="0.25">
      <c r="C25">
        <v>21</v>
      </c>
      <c r="E25">
        <v>13</v>
      </c>
      <c r="F25">
        <v>14</v>
      </c>
      <c r="G25">
        <f t="shared" si="0"/>
        <v>1</v>
      </c>
      <c r="H25" t="b">
        <f t="shared" si="1"/>
        <v>1</v>
      </c>
      <c r="I25">
        <f t="shared" si="2"/>
        <v>30</v>
      </c>
      <c r="L25">
        <f t="shared" si="3"/>
        <v>330143.54066985648</v>
      </c>
      <c r="M25">
        <f t="shared" si="4"/>
        <v>91.706539074960133</v>
      </c>
    </row>
    <row r="26" spans="3:31" x14ac:dyDescent="0.25">
      <c r="C26">
        <v>22</v>
      </c>
      <c r="E26">
        <v>12</v>
      </c>
      <c r="F26">
        <v>14</v>
      </c>
      <c r="G26">
        <f t="shared" si="0"/>
        <v>2</v>
      </c>
      <c r="H26" t="b">
        <f t="shared" si="1"/>
        <v>1</v>
      </c>
      <c r="I26">
        <f t="shared" si="2"/>
        <v>30</v>
      </c>
      <c r="L26">
        <f t="shared" si="3"/>
        <v>330143.54066985648</v>
      </c>
      <c r="M26">
        <f t="shared" si="4"/>
        <v>91.706539074960133</v>
      </c>
    </row>
    <row r="27" spans="3:31" x14ac:dyDescent="0.25">
      <c r="C27">
        <v>23</v>
      </c>
      <c r="E27">
        <v>11</v>
      </c>
      <c r="F27">
        <v>14</v>
      </c>
      <c r="G27">
        <f t="shared" si="0"/>
        <v>3</v>
      </c>
      <c r="H27" t="b">
        <f t="shared" si="1"/>
        <v>1</v>
      </c>
      <c r="I27">
        <f t="shared" si="2"/>
        <v>30</v>
      </c>
      <c r="L27">
        <f t="shared" si="3"/>
        <v>330143.54066985648</v>
      </c>
      <c r="M27">
        <f t="shared" si="4"/>
        <v>91.706539074960133</v>
      </c>
    </row>
    <row r="28" spans="3:31" x14ac:dyDescent="0.25">
      <c r="C28">
        <v>24</v>
      </c>
      <c r="E28">
        <v>11</v>
      </c>
      <c r="F28">
        <v>14</v>
      </c>
      <c r="G28">
        <f t="shared" si="0"/>
        <v>3</v>
      </c>
      <c r="H28" t="b">
        <f t="shared" si="1"/>
        <v>1</v>
      </c>
      <c r="I28">
        <f t="shared" si="2"/>
        <v>30</v>
      </c>
      <c r="L28">
        <f t="shared" si="3"/>
        <v>330143.54066985648</v>
      </c>
      <c r="M28">
        <f t="shared" si="4"/>
        <v>91.706539074960133</v>
      </c>
    </row>
    <row r="30" spans="3:31" x14ac:dyDescent="0.25">
      <c r="H30" t="s">
        <v>23</v>
      </c>
      <c r="K30">
        <v>20</v>
      </c>
    </row>
    <row r="31" spans="3:31" x14ac:dyDescent="0.25">
      <c r="H31" t="s">
        <v>21</v>
      </c>
      <c r="K31">
        <v>0.1</v>
      </c>
    </row>
    <row r="32" spans="3:31" x14ac:dyDescent="0.25">
      <c r="G32" t="s">
        <v>20</v>
      </c>
      <c r="K32">
        <f>4180*3600*K31</f>
        <v>1504800</v>
      </c>
    </row>
    <row r="33" spans="7:11" x14ac:dyDescent="0.25">
      <c r="G33" t="s">
        <v>22</v>
      </c>
      <c r="K33">
        <f>4180*K30</f>
        <v>83600</v>
      </c>
    </row>
    <row r="34" spans="7:11" x14ac:dyDescent="0.25">
      <c r="H34" t="s">
        <v>24</v>
      </c>
      <c r="K34">
        <f>1/3600</f>
        <v>2.7777777777777778E-4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component_1</vt:lpstr>
      <vt:lpstr>component_2</vt:lpstr>
      <vt:lpstr>generic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edward.james.lucas@outlook.com</cp:lastModifiedBy>
  <dcterms:created xsi:type="dcterms:W3CDTF">2022-05-18T12:02:03Z</dcterms:created>
  <dcterms:modified xsi:type="dcterms:W3CDTF">2022-05-27T18:12:40Z</dcterms:modified>
</cp:coreProperties>
</file>