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Sync\Seafile\EdZhu-Drive\Projects_LPICEA_2024\2406-07-福建上杭野外\241026-数据整理备份\"/>
    </mc:Choice>
  </mc:AlternateContent>
  <xr:revisionPtr revIDLastSave="0" documentId="13_ncr:1_{59ED8D2F-7B96-4316-B4FB-C4D962A037BC}" xr6:coauthVersionLast="47" xr6:coauthVersionMax="47" xr10:uidLastSave="{00000000-0000-0000-0000-000000000000}"/>
  <bookViews>
    <workbookView xWindow="1155" yWindow="945" windowWidth="20175" windowHeight="13365" xr2:uid="{428A4148-37FA-6D4F-B661-AC052700E1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9" i="1" l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G89" i="1"/>
  <c r="F89" i="1"/>
  <c r="E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G88" i="1"/>
  <c r="F88" i="1"/>
  <c r="E88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G87" i="1"/>
  <c r="F87" i="1"/>
  <c r="E87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G86" i="1"/>
  <c r="F86" i="1"/>
  <c r="E86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G85" i="1"/>
  <c r="F85" i="1"/>
  <c r="E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G84" i="1"/>
  <c r="F84" i="1"/>
  <c r="E84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G83" i="1"/>
  <c r="F83" i="1"/>
  <c r="E83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G82" i="1"/>
  <c r="F82" i="1"/>
  <c r="E82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G81" i="1"/>
  <c r="F81" i="1"/>
  <c r="E81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G80" i="1"/>
  <c r="F80" i="1"/>
  <c r="E80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G79" i="1"/>
  <c r="F79" i="1"/>
  <c r="E79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G78" i="1"/>
  <c r="F78" i="1"/>
  <c r="E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G77" i="1"/>
  <c r="F77" i="1"/>
  <c r="E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G76" i="1"/>
  <c r="F76" i="1"/>
  <c r="E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G75" i="1"/>
  <c r="F75" i="1"/>
  <c r="E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G74" i="1"/>
  <c r="F74" i="1"/>
  <c r="E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G73" i="1"/>
  <c r="F73" i="1"/>
  <c r="E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G72" i="1"/>
  <c r="F72" i="1"/>
  <c r="E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G71" i="1"/>
  <c r="F71" i="1"/>
  <c r="E71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G70" i="1"/>
  <c r="F70" i="1"/>
  <c r="E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G69" i="1"/>
  <c r="F69" i="1"/>
  <c r="E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G68" i="1"/>
  <c r="F68" i="1"/>
  <c r="E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G67" i="1"/>
  <c r="F67" i="1"/>
  <c r="E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G66" i="1"/>
  <c r="F66" i="1"/>
  <c r="E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G65" i="1"/>
  <c r="F65" i="1"/>
  <c r="E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G64" i="1"/>
  <c r="F64" i="1"/>
  <c r="E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G63" i="1"/>
  <c r="F63" i="1"/>
  <c r="E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G62" i="1"/>
  <c r="F62" i="1"/>
  <c r="E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G61" i="1"/>
  <c r="F61" i="1"/>
  <c r="E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G60" i="1"/>
  <c r="F60" i="1"/>
  <c r="E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G59" i="1"/>
  <c r="F59" i="1"/>
  <c r="E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G55" i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G54" i="1"/>
  <c r="F54" i="1"/>
  <c r="E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G53" i="1"/>
  <c r="F53" i="1"/>
  <c r="E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G52" i="1"/>
  <c r="F52" i="1"/>
  <c r="E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G51" i="1"/>
  <c r="F51" i="1"/>
  <c r="E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G50" i="1"/>
  <c r="F50" i="1"/>
  <c r="E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G49" i="1"/>
  <c r="F49" i="1"/>
  <c r="E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G48" i="1"/>
  <c r="F48" i="1"/>
  <c r="E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G47" i="1"/>
  <c r="F47" i="1"/>
  <c r="E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G46" i="1"/>
  <c r="F46" i="1"/>
  <c r="E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G45" i="1"/>
  <c r="F45" i="1"/>
  <c r="E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G44" i="1"/>
  <c r="F44" i="1"/>
  <c r="E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<sst xmlns="http://schemas.openxmlformats.org/spreadsheetml/2006/main" count="412" uniqueCount="250">
  <si>
    <t>SampleID</t>
    <phoneticPr fontId="0" type="noConversion"/>
  </si>
  <si>
    <t>SpeciesID</t>
    <phoneticPr fontId="0" type="noConversion"/>
  </si>
  <si>
    <t>Ks (kg m-1 s-1MPa-1)</t>
    <phoneticPr fontId="0" type="noConversion"/>
  </si>
  <si>
    <t>Huble value(cm2/cm2)</t>
    <phoneticPr fontId="0" type="noConversion"/>
  </si>
  <si>
    <t>Specific leaf area (cm2/g)</t>
    <phoneticPr fontId="0" type="noConversion"/>
  </si>
  <si>
    <t>Leaf saturated water content (g/g)</t>
    <phoneticPr fontId="0" type="noConversion"/>
  </si>
  <si>
    <t>leaf_area(cm2)</t>
  </si>
  <si>
    <t>Sapwood density（g/cm3）</t>
    <phoneticPr fontId="0" type="noConversion"/>
  </si>
  <si>
    <t>Branch saturated water content  (g/g)</t>
    <phoneticPr fontId="0" type="noConversion"/>
  </si>
  <si>
    <t>Turgor loss point (Mp)</t>
    <phoneticPr fontId="0" type="noConversion"/>
  </si>
  <si>
    <t>Tree height (m)</t>
    <phoneticPr fontId="0" type="noConversion"/>
  </si>
  <si>
    <t>Tree diameter at breast height (cm)</t>
    <phoneticPr fontId="0" type="noConversion"/>
  </si>
  <si>
    <t>Root_dry_matter_content (g/g)</t>
    <phoneticPr fontId="0" type="noConversion"/>
  </si>
  <si>
    <t>Specific_root_respiration (nmol/g/s)</t>
    <phoneticPr fontId="0" type="noConversion"/>
  </si>
  <si>
    <t>Specific_root_respiration @ 25 degrees (nmol/g/s)</t>
    <phoneticPr fontId="0" type="noConversion"/>
  </si>
  <si>
    <t>Mean_root_diameter (mm)</t>
    <phoneticPr fontId="0" type="noConversion"/>
  </si>
  <si>
    <t>Specific_root_length (m/g)</t>
  </si>
  <si>
    <t>Specific_root_area (cm2/g)</t>
  </si>
  <si>
    <t>Root_tissue_density (g/cm3)</t>
  </si>
  <si>
    <t>Light saturated net photosynthetic rate</t>
    <phoneticPr fontId="0" type="noConversion"/>
  </si>
  <si>
    <t>Maximum rate of Rubisco activity at 25℃</t>
    <phoneticPr fontId="0" type="noConversion"/>
  </si>
  <si>
    <t xml:space="preserve"> leaf dark respiration rate at 25℃</t>
  </si>
  <si>
    <t xml:space="preserve"> leaf light respiration rate at 25℃</t>
  </si>
  <si>
    <t>area-based stem respiration, calculated by chamber_cof</t>
  </si>
  <si>
    <t>mass-based stem respiration calculated by wd, dbh</t>
  </si>
  <si>
    <t>mass-based stem respiration at 25 ℃</t>
  </si>
  <si>
    <t>SH001A</t>
  </si>
  <si>
    <t>SH001</t>
  </si>
  <si>
    <t>SH001B</t>
  </si>
  <si>
    <t>SH001C</t>
  </si>
  <si>
    <t>SH002A</t>
  </si>
  <si>
    <t>SH002</t>
  </si>
  <si>
    <t>SH002B</t>
  </si>
  <si>
    <t>SH002C</t>
  </si>
  <si>
    <t>SH003A</t>
  </si>
  <si>
    <t>SH003</t>
  </si>
  <si>
    <t>SH003B</t>
  </si>
  <si>
    <t>SH003C</t>
  </si>
  <si>
    <r>
      <t>SH004</t>
    </r>
    <r>
      <rPr>
        <sz val="11"/>
        <color theme="1"/>
        <rFont val="等线"/>
        <family val="3"/>
        <charset val="134"/>
        <scheme val="minor"/>
      </rPr>
      <t>A</t>
    </r>
  </si>
  <si>
    <t>SH004</t>
  </si>
  <si>
    <t>SH005A</t>
  </si>
  <si>
    <t>SH005</t>
  </si>
  <si>
    <t>SH005B</t>
  </si>
  <si>
    <t>SH005C</t>
  </si>
  <si>
    <t>SH006A</t>
  </si>
  <si>
    <t>SH006</t>
  </si>
  <si>
    <t>SH006B</t>
  </si>
  <si>
    <t>SH006C</t>
  </si>
  <si>
    <t>SH007A</t>
  </si>
  <si>
    <t>SH007</t>
  </si>
  <si>
    <t>SH007B</t>
  </si>
  <si>
    <t>SH007C</t>
  </si>
  <si>
    <t>SH009A</t>
  </si>
  <si>
    <t>SH009</t>
  </si>
  <si>
    <t>SH009B</t>
  </si>
  <si>
    <t>SH009C</t>
  </si>
  <si>
    <t>SH010A</t>
  </si>
  <si>
    <t>SH010</t>
  </si>
  <si>
    <t>SH010B</t>
  </si>
  <si>
    <t>SH010C</t>
  </si>
  <si>
    <t>SH011A</t>
  </si>
  <si>
    <t>SH011</t>
  </si>
  <si>
    <t>SH011B</t>
  </si>
  <si>
    <t>SH011C</t>
  </si>
  <si>
    <t>SH012A</t>
  </si>
  <si>
    <t>SH012</t>
  </si>
  <si>
    <t>SH012B</t>
  </si>
  <si>
    <t>SH012C</t>
  </si>
  <si>
    <t>SH013A</t>
  </si>
  <si>
    <t>SH013</t>
  </si>
  <si>
    <t>SH013B</t>
  </si>
  <si>
    <t>SH013C</t>
  </si>
  <si>
    <t>SH014A</t>
  </si>
  <si>
    <t>SH014</t>
  </si>
  <si>
    <t>SH021</t>
  </si>
  <si>
    <t>SH022</t>
  </si>
  <si>
    <t>SH023</t>
  </si>
  <si>
    <t>SH024</t>
  </si>
  <si>
    <t>SH025</t>
  </si>
  <si>
    <t>SH026</t>
  </si>
  <si>
    <t>SH027</t>
  </si>
  <si>
    <t>SH028</t>
  </si>
  <si>
    <t>SH029</t>
  </si>
  <si>
    <t>SH030</t>
  </si>
  <si>
    <t>SH032</t>
  </si>
  <si>
    <t>SH033</t>
  </si>
  <si>
    <t>SH034</t>
  </si>
  <si>
    <t>WH901A</t>
  </si>
  <si>
    <t>WH901</t>
  </si>
  <si>
    <t>WH901B</t>
  </si>
  <si>
    <t>WH901C</t>
  </si>
  <si>
    <t>WH902A</t>
  </si>
  <si>
    <t>WH902</t>
  </si>
  <si>
    <t>WH902B</t>
  </si>
  <si>
    <t>WH902C</t>
  </si>
  <si>
    <t>WH903A</t>
  </si>
  <si>
    <t>WH903</t>
  </si>
  <si>
    <t>WH903B</t>
  </si>
  <si>
    <t>WH903C</t>
  </si>
  <si>
    <t>WH904A</t>
  </si>
  <si>
    <t>WH904</t>
  </si>
  <si>
    <t>WH904B</t>
  </si>
  <si>
    <t>WH904C</t>
  </si>
  <si>
    <t>WH905A</t>
  </si>
  <si>
    <t>WH905</t>
  </si>
  <si>
    <t>WH905B</t>
  </si>
  <si>
    <t>WH905C</t>
  </si>
  <si>
    <t>WH906A</t>
  </si>
  <si>
    <t>WH906</t>
  </si>
  <si>
    <t>WH906B</t>
  </si>
  <si>
    <t>WH906C</t>
  </si>
  <si>
    <t>WH907A</t>
  </si>
  <si>
    <t>WH907</t>
  </si>
  <si>
    <t>WH907B</t>
  </si>
  <si>
    <t>WH907C</t>
  </si>
  <si>
    <t>WH908</t>
  </si>
  <si>
    <t>WH909</t>
    <phoneticPr fontId="0" type="noConversion"/>
  </si>
  <si>
    <t>WH909</t>
  </si>
  <si>
    <t>WH910</t>
  </si>
  <si>
    <t>WH911</t>
  </si>
  <si>
    <t>WH912</t>
  </si>
  <si>
    <t>WH913</t>
  </si>
  <si>
    <t>WH921</t>
  </si>
  <si>
    <t>WH922</t>
  </si>
  <si>
    <t>WH923</t>
  </si>
  <si>
    <t>WH924</t>
  </si>
  <si>
    <t>WH925</t>
  </si>
  <si>
    <t>WH926</t>
  </si>
  <si>
    <t>WH927</t>
  </si>
  <si>
    <t>WH928</t>
  </si>
  <si>
    <t>WH929</t>
  </si>
  <si>
    <t>WH930</t>
  </si>
  <si>
    <t>WH931</t>
  </si>
  <si>
    <t>WH932</t>
  </si>
  <si>
    <t xml:space="preserve">SpeciesFullName </t>
  </si>
  <si>
    <t>SpeciesCH</t>
  </si>
  <si>
    <t>vH</t>
  </si>
  <si>
    <t>SLA</t>
  </si>
  <si>
    <t>SWCleaf</t>
  </si>
  <si>
    <t>LA</t>
  </si>
  <si>
    <t>WD</t>
  </si>
  <si>
    <t>SWCbranch</t>
  </si>
  <si>
    <t>Ks</t>
  </si>
  <si>
    <t>TLP</t>
  </si>
  <si>
    <t>H</t>
  </si>
  <si>
    <t>DBH</t>
  </si>
  <si>
    <t>RDMC</t>
  </si>
  <si>
    <t>SRR</t>
  </si>
  <si>
    <t>SRR25</t>
  </si>
  <si>
    <t>RD</t>
  </si>
  <si>
    <t>SRL</t>
  </si>
  <si>
    <t>SRA</t>
  </si>
  <si>
    <t>RTD</t>
  </si>
  <si>
    <t>Asat</t>
  </si>
  <si>
    <t>Vcmax25</t>
  </si>
  <si>
    <t>Rdark25</t>
  </si>
  <si>
    <t>Rlight25</t>
  </si>
  <si>
    <t>rs_area</t>
  </si>
  <si>
    <t>rs_mass</t>
  </si>
  <si>
    <t>rs25</t>
  </si>
  <si>
    <t>%</t>
  </si>
  <si>
    <t>mg/g</t>
  </si>
  <si>
    <t>LNC</t>
  </si>
  <si>
    <t>LCC</t>
  </si>
  <si>
    <t>LPC</t>
  </si>
  <si>
    <t>RNC</t>
  </si>
  <si>
    <t>RCC</t>
  </si>
  <si>
    <t>RPC</t>
  </si>
  <si>
    <t>Elaeocarpus sylvestris</t>
  </si>
  <si>
    <t>Itea omeiensis</t>
  </si>
  <si>
    <t xml:space="preserve">峨眉鼠刺 </t>
  </si>
  <si>
    <t>Altingia chinensis</t>
  </si>
  <si>
    <t>Schima superba</t>
  </si>
  <si>
    <t>Castanopsis fargesii</t>
  </si>
  <si>
    <t>Ilex macrocarpa</t>
  </si>
  <si>
    <t>Engelhardia roxburghiana</t>
  </si>
  <si>
    <t>Castanopsis eyrei</t>
  </si>
  <si>
    <t>Castanopsis faberi</t>
  </si>
  <si>
    <t>Triadica cochinchinensis</t>
  </si>
  <si>
    <t>Camphora parthenoxylon</t>
  </si>
  <si>
    <t>Pinus massoniana</t>
  </si>
  <si>
    <t>Cunninghamia lanceolata</t>
  </si>
  <si>
    <t>Syzygium buxifolium</t>
  </si>
  <si>
    <t>Machilus grijsii</t>
  </si>
  <si>
    <t>Rhododendron henryi</t>
  </si>
  <si>
    <t>Adinandra millettii</t>
  </si>
  <si>
    <t>Rhododendron farrerae</t>
  </si>
  <si>
    <t>Eurya loquaiana</t>
  </si>
  <si>
    <t>Lyonia ovalifolia</t>
  </si>
  <si>
    <t>Machilus pauhoi</t>
  </si>
  <si>
    <t>Vaccinium bracteatum</t>
  </si>
  <si>
    <t>Castanopsis fordii</t>
  </si>
  <si>
    <t>Rhaphiolepis indica</t>
  </si>
  <si>
    <t>Sabia discolor</t>
  </si>
  <si>
    <t>Smilax china</t>
  </si>
  <si>
    <t>Neolitsea chui</t>
  </si>
  <si>
    <t>Diospyros morrisiana</t>
  </si>
  <si>
    <t>Litsea elongata</t>
  </si>
  <si>
    <t>Elaeocarpus glabripetalus</t>
  </si>
  <si>
    <t>Styrax confusus</t>
  </si>
  <si>
    <t>Castanopsis lamontii</t>
  </si>
  <si>
    <t>Camellia edithae</t>
  </si>
  <si>
    <t>Ilex championii</t>
  </si>
  <si>
    <t>Lithocarpus skanianus</t>
  </si>
  <si>
    <t>Loropetalum chinense</t>
  </si>
  <si>
    <t>Camellia sinensis</t>
  </si>
  <si>
    <t>Elaeocarpus chinensis</t>
  </si>
  <si>
    <t>Pittosporum pauciflorum</t>
  </si>
  <si>
    <t>Holboellia angustifolia</t>
  </si>
  <si>
    <t>Fissistigma oldhamii</t>
  </si>
  <si>
    <t xml:space="preserve">蕈树 </t>
  </si>
  <si>
    <t xml:space="preserve">木荷 </t>
  </si>
  <si>
    <t xml:space="preserve">栲 </t>
  </si>
  <si>
    <t xml:space="preserve">大果冬青 </t>
  </si>
  <si>
    <t xml:space="preserve">黄杞 </t>
  </si>
  <si>
    <t xml:space="preserve">甜槠 </t>
  </si>
  <si>
    <t xml:space="preserve">罗浮锥 </t>
  </si>
  <si>
    <t xml:space="preserve">山乌桕 </t>
  </si>
  <si>
    <t xml:space="preserve">山杜英 </t>
  </si>
  <si>
    <t xml:space="preserve">黄樟 </t>
  </si>
  <si>
    <t xml:space="preserve">马尾松 </t>
  </si>
  <si>
    <t xml:space="preserve">杉木 </t>
  </si>
  <si>
    <t xml:space="preserve">赤楠 </t>
  </si>
  <si>
    <t xml:space="preserve">黄绒润楠 </t>
  </si>
  <si>
    <t xml:space="preserve">弯蒴杜鹃 </t>
  </si>
  <si>
    <t xml:space="preserve">杨桐 </t>
  </si>
  <si>
    <t xml:space="preserve">丁香杜鹃 </t>
  </si>
  <si>
    <t xml:space="preserve">细枝柃 </t>
  </si>
  <si>
    <t xml:space="preserve">珍珠花 </t>
  </si>
  <si>
    <t xml:space="preserve">刨花润楠 </t>
  </si>
  <si>
    <t xml:space="preserve">南烛 </t>
  </si>
  <si>
    <t xml:space="preserve">毛锥 </t>
  </si>
  <si>
    <t xml:space="preserve">石斑木 </t>
  </si>
  <si>
    <t xml:space="preserve">灰背清风藤 </t>
  </si>
  <si>
    <t xml:space="preserve">菝葜 </t>
  </si>
  <si>
    <t xml:space="preserve">鸭公树 </t>
  </si>
  <si>
    <t xml:space="preserve">罗浮柿 </t>
  </si>
  <si>
    <t xml:space="preserve">黄丹木姜子 </t>
  </si>
  <si>
    <t xml:space="preserve">秃瓣杜英 </t>
  </si>
  <si>
    <t xml:space="preserve">赛山梅 </t>
  </si>
  <si>
    <t xml:space="preserve">鹿角锥 </t>
  </si>
  <si>
    <t xml:space="preserve">尖萼红山茶 </t>
  </si>
  <si>
    <t xml:space="preserve">凹叶冬青 </t>
  </si>
  <si>
    <t xml:space="preserve">滑皮柯 </t>
  </si>
  <si>
    <t xml:space="preserve">檵木 </t>
  </si>
  <si>
    <t xml:space="preserve">茶 </t>
  </si>
  <si>
    <t xml:space="preserve">中华杜英 </t>
  </si>
  <si>
    <t xml:space="preserve">少花海桐 </t>
  </si>
  <si>
    <t xml:space="preserve">五月瓜藤 </t>
  </si>
  <si>
    <t xml:space="preserve">瓜馥木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</si>
</sst>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1" x14ac:knownFonts="1"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i/>
      <sz val="12"/>
      <color indexed="10"/>
      <name val="等线"/>
      <family val="3"/>
      <charset val="134"/>
    </font>
    <font>
      <i/>
      <sz val="12"/>
      <color rgb="FFFF0000"/>
      <name val="等线"/>
      <family val="2"/>
      <scheme val="minor"/>
    </font>
    <font>
      <sz val="12"/>
      <name val="等线"/>
      <family val="2"/>
      <scheme val="minor"/>
    </font>
    <font>
      <i/>
      <sz val="11"/>
      <color rgb="FFFF0000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/>
    <xf numFmtId="0" fontId="3" fillId="6" borderId="1" xfId="0" applyFont="1" applyFill="1" applyBorder="1"/>
    <xf numFmtId="0" fontId="0" fillId="0" borderId="1" xfId="0" applyBorder="1"/>
    <xf numFmtId="0" fontId="1" fillId="7" borderId="2" xfId="0" applyFont="1" applyFill="1" applyBorder="1"/>
    <xf numFmtId="0" fontId="5" fillId="7" borderId="0" xfId="0" applyFont="1" applyFill="1"/>
    <xf numFmtId="176" fontId="6" fillId="0" borderId="0" xfId="0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0" fontId="7" fillId="7" borderId="1" xfId="0" applyFont="1" applyFill="1" applyBorder="1"/>
    <xf numFmtId="0" fontId="8" fillId="0" borderId="1" xfId="0" applyFont="1" applyBorder="1"/>
  </cellXfs>
  <cellStyles count="3">
    <cellStyle name="常规" xfId="0" builtinId="0"/>
    <cellStyle name="常规 2" xfId="1" xr:uid="{560A5197-0268-4BBA-99C5-0FAF2E9588F3}"/>
    <cellStyle name="常规 3" xfId="2" xr:uid="{D8CA9706-0E72-4B41-A64B-4488D658BE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afileSync/Seafile/EdZhu-Drive/Projects_LPICEA_2024/2406-07-&#31119;&#24314;&#19978;&#26477;&#37326;&#22806;/2408-&#26681;&#21494;&#24615;&#29366;&#32852;&#21512;&#20998;&#26512;/rawdata/&#31119;&#24314;_&#25968;&#25454;&#27719;&#24635;&#25972;&#29702;2024.8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 level_整理汇总2024.7"/>
      <sheetName val="Species level_整理汇总2024.8"/>
      <sheetName val="Species list"/>
      <sheetName val="leaf_photosynthesis"/>
      <sheetName val="leaf_respiration"/>
      <sheetName val="stem _respiration"/>
      <sheetName val="root data"/>
      <sheetName val="Ks"/>
      <sheetName val="Huble value"/>
      <sheetName val="WD"/>
      <sheetName val="SLA"/>
      <sheetName val="TLP"/>
      <sheetName val="DBH_H"/>
    </sheetNames>
    <sheetDataSet>
      <sheetData sheetId="0"/>
      <sheetData sheetId="1"/>
      <sheetData sheetId="2">
        <row r="1">
          <cell r="A1" t="str">
            <v>Species_ID</v>
          </cell>
        </row>
      </sheetData>
      <sheetData sheetId="3">
        <row r="1">
          <cell r="B1" t="str">
            <v>SampleID</v>
          </cell>
          <cell r="C1" t="str">
            <v>Asat(umol/m2/s)</v>
          </cell>
          <cell r="D1" t="str">
            <v>Vcmax25(umol/m2/s)</v>
          </cell>
        </row>
        <row r="2">
          <cell r="B2" t="str">
            <v>编号</v>
          </cell>
          <cell r="C2" t="str">
            <v>Light saturated net photosynthetic rate</v>
          </cell>
          <cell r="D2" t="str">
            <v>Maximum rate of Rubisco activity at 25℃</v>
          </cell>
        </row>
        <row r="3">
          <cell r="B3" t="str">
            <v>SH001A</v>
          </cell>
          <cell r="C3">
            <v>7.3651767489999997</v>
          </cell>
          <cell r="D3">
            <v>33.752024444944396</v>
          </cell>
        </row>
        <row r="4">
          <cell r="B4" t="str">
            <v>SH001B</v>
          </cell>
          <cell r="C4">
            <v>1.981656321</v>
          </cell>
          <cell r="D4">
            <v>11.2165915304266</v>
          </cell>
        </row>
        <row r="5">
          <cell r="B5" t="str">
            <v>SH001C</v>
          </cell>
          <cell r="C5">
            <v>4.9287592250000003</v>
          </cell>
          <cell r="D5">
            <v>24.858643700355199</v>
          </cell>
        </row>
        <row r="6">
          <cell r="B6" t="str">
            <v>SH002A</v>
          </cell>
          <cell r="C6">
            <v>15.43805732</v>
          </cell>
          <cell r="D6">
            <v>80.585067587193805</v>
          </cell>
        </row>
        <row r="7">
          <cell r="B7" t="str">
            <v>SH002B</v>
          </cell>
          <cell r="C7">
            <v>5.7592626320000004</v>
          </cell>
          <cell r="D7">
            <v>26.1394826426123</v>
          </cell>
        </row>
        <row r="8">
          <cell r="B8" t="str">
            <v>SH002C</v>
          </cell>
          <cell r="C8">
            <v>6.3069234400000003</v>
          </cell>
          <cell r="D8">
            <v>28.032982724989601</v>
          </cell>
        </row>
        <row r="9">
          <cell r="B9" t="str">
            <v>SH003A</v>
          </cell>
          <cell r="C9">
            <v>6.3769417659999998</v>
          </cell>
          <cell r="D9">
            <v>32.910466251886099</v>
          </cell>
        </row>
        <row r="10">
          <cell r="B10" t="str">
            <v>SH003B</v>
          </cell>
          <cell r="C10">
            <v>10.096939190000001</v>
          </cell>
          <cell r="D10">
            <v>40.519307670553403</v>
          </cell>
        </row>
        <row r="11">
          <cell r="B11" t="str">
            <v>SH003C</v>
          </cell>
          <cell r="C11">
            <v>1.0662428939999999</v>
          </cell>
          <cell r="D11">
            <v>3.9210391881490598</v>
          </cell>
        </row>
        <row r="12">
          <cell r="B12" t="str">
            <v>SH004A</v>
          </cell>
          <cell r="C12">
            <v>6.7841563450000004</v>
          </cell>
          <cell r="D12">
            <v>42.065883591504502</v>
          </cell>
        </row>
        <row r="13">
          <cell r="B13" t="str">
            <v>SH004B</v>
          </cell>
          <cell r="C13">
            <v>7.9827492150000001</v>
          </cell>
          <cell r="D13">
            <v>32.683753285813303</v>
          </cell>
        </row>
        <row r="14">
          <cell r="B14" t="str">
            <v>SH004C</v>
          </cell>
          <cell r="C14">
            <v>9.3808100099999994</v>
          </cell>
          <cell r="D14">
            <v>39.968455459929103</v>
          </cell>
        </row>
        <row r="15">
          <cell r="B15" t="str">
            <v>SH005A</v>
          </cell>
          <cell r="C15">
            <v>6.087925866</v>
          </cell>
          <cell r="D15">
            <v>31.973714409577401</v>
          </cell>
        </row>
        <row r="16">
          <cell r="B16" t="str">
            <v>SH005B</v>
          </cell>
          <cell r="C16">
            <v>4.0517674760000002</v>
          </cell>
          <cell r="D16">
            <v>19.3684828777129</v>
          </cell>
        </row>
        <row r="17">
          <cell r="B17" t="str">
            <v>SH005C</v>
          </cell>
          <cell r="C17">
            <v>5.476160052</v>
          </cell>
          <cell r="D17">
            <v>24.8460372199768</v>
          </cell>
        </row>
        <row r="18">
          <cell r="B18" t="str">
            <v>SH006A</v>
          </cell>
          <cell r="C18">
            <v>6.1158616209999996</v>
          </cell>
          <cell r="D18">
            <v>26.136320964706201</v>
          </cell>
        </row>
        <row r="19">
          <cell r="B19" t="str">
            <v>SH006B</v>
          </cell>
          <cell r="C19">
            <v>2.721143176</v>
          </cell>
          <cell r="D19">
            <v>13.9418977643305</v>
          </cell>
        </row>
        <row r="20">
          <cell r="B20" t="str">
            <v>SH006C</v>
          </cell>
          <cell r="C20">
            <v>2.4510623310000001</v>
          </cell>
          <cell r="D20">
            <v>14.4985192620157</v>
          </cell>
        </row>
        <row r="21">
          <cell r="B21" t="str">
            <v>SH007A</v>
          </cell>
          <cell r="C21">
            <v>5.5202889180000003</v>
          </cell>
          <cell r="D21">
            <v>27.015156288644501</v>
          </cell>
        </row>
        <row r="22">
          <cell r="B22" t="str">
            <v>SH007B</v>
          </cell>
          <cell r="C22">
            <v>3.352236897</v>
          </cell>
          <cell r="D22">
            <v>18.780218146773599</v>
          </cell>
        </row>
        <row r="23">
          <cell r="B23" t="str">
            <v>SH007C</v>
          </cell>
          <cell r="C23">
            <v>2.5840462259999999</v>
          </cell>
          <cell r="D23">
            <v>16.340929654362</v>
          </cell>
        </row>
        <row r="24">
          <cell r="B24" t="str">
            <v>SH009A</v>
          </cell>
          <cell r="C24">
            <v>0.48746028800000002</v>
          </cell>
          <cell r="D24">
            <v>1.6880584477303699</v>
          </cell>
        </row>
        <row r="25">
          <cell r="B25" t="str">
            <v>SH009B</v>
          </cell>
          <cell r="C25">
            <v>7.9405001540000004</v>
          </cell>
          <cell r="D25">
            <v>30.782702123418701</v>
          </cell>
        </row>
        <row r="26">
          <cell r="B26" t="str">
            <v>SH009C</v>
          </cell>
          <cell r="C26">
            <v>4.4373412119999998</v>
          </cell>
          <cell r="D26">
            <v>23.942597953554799</v>
          </cell>
        </row>
        <row r="27">
          <cell r="B27" t="str">
            <v>SH010A</v>
          </cell>
          <cell r="C27">
            <v>1.9971891349999999</v>
          </cell>
          <cell r="D27">
            <v>13.198951809655901</v>
          </cell>
        </row>
        <row r="28">
          <cell r="B28" t="str">
            <v>SH010B</v>
          </cell>
          <cell r="C28">
            <v>3.6187832759999998</v>
          </cell>
          <cell r="D28">
            <v>23.4143597177613</v>
          </cell>
        </row>
        <row r="29">
          <cell r="B29" t="str">
            <v>SH010C</v>
          </cell>
          <cell r="C29">
            <v>5.9432317049999996</v>
          </cell>
          <cell r="D29">
            <v>25.357037949302001</v>
          </cell>
        </row>
        <row r="30">
          <cell r="B30" t="str">
            <v>SH011A</v>
          </cell>
          <cell r="C30">
            <v>3.842043882</v>
          </cell>
          <cell r="D30">
            <v>17.1053734871359</v>
          </cell>
        </row>
        <row r="31">
          <cell r="B31" t="str">
            <v>SH011B</v>
          </cell>
          <cell r="C31">
            <v>2.710231447</v>
          </cell>
          <cell r="D31">
            <v>16.1386748206235</v>
          </cell>
        </row>
        <row r="32">
          <cell r="B32" t="str">
            <v>SH011C</v>
          </cell>
          <cell r="C32">
            <v>6.2213777920000002</v>
          </cell>
          <cell r="D32">
            <v>24.204191142458502</v>
          </cell>
        </row>
        <row r="33">
          <cell r="B33" t="str">
            <v>SH012A</v>
          </cell>
          <cell r="C33">
            <v>11.940987890000001</v>
          </cell>
          <cell r="D33">
            <v>42.485605595236002</v>
          </cell>
        </row>
        <row r="34">
          <cell r="B34" t="str">
            <v>SH012B</v>
          </cell>
          <cell r="C34">
            <v>4.3026017630000002</v>
          </cell>
          <cell r="D34">
            <v>15.754504038262199</v>
          </cell>
        </row>
        <row r="35">
          <cell r="B35" t="str">
            <v>SH012C</v>
          </cell>
          <cell r="C35">
            <v>5.4598033340000001</v>
          </cell>
          <cell r="D35">
            <v>21.456093178417799</v>
          </cell>
        </row>
        <row r="36">
          <cell r="B36" t="str">
            <v>SH013A</v>
          </cell>
          <cell r="C36">
            <v>1.392024878</v>
          </cell>
          <cell r="D36">
            <v>6.9298281000219202</v>
          </cell>
        </row>
        <row r="37">
          <cell r="B37" t="str">
            <v>SH013B</v>
          </cell>
          <cell r="C37">
            <v>2.6179425090000001</v>
          </cell>
          <cell r="D37">
            <v>14.5390000543201</v>
          </cell>
        </row>
        <row r="38">
          <cell r="B38" t="str">
            <v>SH013C</v>
          </cell>
          <cell r="C38">
            <v>4.1940793530000002</v>
          </cell>
          <cell r="D38">
            <v>20.404533954689999</v>
          </cell>
        </row>
        <row r="39">
          <cell r="B39" t="str">
            <v>SH014A</v>
          </cell>
          <cell r="C39">
            <v>3.6357743920000001</v>
          </cell>
          <cell r="D39">
            <v>15.7956210527643</v>
          </cell>
        </row>
        <row r="40">
          <cell r="B40" t="str">
            <v>SH014C</v>
          </cell>
          <cell r="C40">
            <v>1.4107740019999999</v>
          </cell>
          <cell r="D40">
            <v>4.8458741946575401</v>
          </cell>
        </row>
        <row r="41">
          <cell r="B41" t="str">
            <v>SH021</v>
          </cell>
          <cell r="C41">
            <v>2.9897065900000004</v>
          </cell>
          <cell r="D41">
            <v>17.867784172941899</v>
          </cell>
        </row>
        <row r="42">
          <cell r="B42" t="str">
            <v>SH022</v>
          </cell>
          <cell r="C42">
            <v>3.1333517773333335</v>
          </cell>
          <cell r="D42">
            <v>15.6301730937573</v>
          </cell>
        </row>
        <row r="43">
          <cell r="B43" t="str">
            <v>SH023</v>
          </cell>
          <cell r="C43">
            <v>2.4417691239999999</v>
          </cell>
          <cell r="D43">
            <v>12.592415972320467</v>
          </cell>
        </row>
        <row r="44">
          <cell r="B44" t="str">
            <v>SH024</v>
          </cell>
          <cell r="C44">
            <v>2.917402072666667</v>
          </cell>
          <cell r="D44">
            <v>12.800500515224465</v>
          </cell>
        </row>
        <row r="45">
          <cell r="B45" t="str">
            <v>SH025</v>
          </cell>
          <cell r="C45">
            <v>6.2836634163333338</v>
          </cell>
          <cell r="D45">
            <v>22.593165121217268</v>
          </cell>
        </row>
        <row r="46">
          <cell r="B46" t="str">
            <v>SH026</v>
          </cell>
          <cell r="C46">
            <v>4.429070894333333</v>
          </cell>
          <cell r="D46">
            <v>18.076000474152867</v>
          </cell>
        </row>
        <row r="47">
          <cell r="B47" t="str">
            <v>SH027</v>
          </cell>
          <cell r="C47">
            <v>4.4390019463333337</v>
          </cell>
          <cell r="D47">
            <v>16.347178093970232</v>
          </cell>
        </row>
        <row r="48">
          <cell r="B48" t="str">
            <v>SH028</v>
          </cell>
          <cell r="C48">
            <v>4.2655583760000004</v>
          </cell>
          <cell r="D48">
            <v>17.964969220296634</v>
          </cell>
        </row>
        <row r="49">
          <cell r="B49" t="str">
            <v>SH029</v>
          </cell>
          <cell r="C49">
            <v>3.2825402990000003</v>
          </cell>
          <cell r="D49">
            <v>12.924027996594234</v>
          </cell>
        </row>
        <row r="50">
          <cell r="B50" t="str">
            <v>SH030</v>
          </cell>
          <cell r="C50">
            <v>3.9530928260000002</v>
          </cell>
          <cell r="D50">
            <v>15.037379270234728</v>
          </cell>
        </row>
        <row r="51">
          <cell r="B51" t="str">
            <v>SH031</v>
          </cell>
          <cell r="C51">
            <v>3.3909296526666668</v>
          </cell>
          <cell r="D51">
            <v>14.514243657413466</v>
          </cell>
        </row>
        <row r="52">
          <cell r="B52" t="str">
            <v>SH032</v>
          </cell>
          <cell r="C52">
            <v>11.265361759666666</v>
          </cell>
          <cell r="D52">
            <v>44.886492728631765</v>
          </cell>
        </row>
        <row r="53">
          <cell r="B53" t="str">
            <v>SH033</v>
          </cell>
          <cell r="C53">
            <v>1.7602842656666666</v>
          </cell>
          <cell r="D53">
            <v>7.8563740944154645</v>
          </cell>
        </row>
        <row r="54">
          <cell r="B54" t="str">
            <v>SH034</v>
          </cell>
          <cell r="C54">
            <v>2.240133573</v>
          </cell>
          <cell r="D54">
            <v>10.281510920813256</v>
          </cell>
        </row>
        <row r="55">
          <cell r="B55" t="str">
            <v>WH901A</v>
          </cell>
          <cell r="C55">
            <v>2.6589377490000001</v>
          </cell>
          <cell r="D55">
            <v>9.8540412604748102</v>
          </cell>
        </row>
        <row r="56">
          <cell r="B56" t="str">
            <v>WH901B</v>
          </cell>
          <cell r="C56">
            <v>4.1191372199999998</v>
          </cell>
          <cell r="D56">
            <v>16.435370990934</v>
          </cell>
        </row>
        <row r="57">
          <cell r="B57" t="str">
            <v>WH901C</v>
          </cell>
          <cell r="C57">
            <v>4.1438186430000004</v>
          </cell>
          <cell r="D57">
            <v>17.975330078985198</v>
          </cell>
        </row>
        <row r="58">
          <cell r="B58" t="str">
            <v>WH902A</v>
          </cell>
          <cell r="C58">
            <v>2.4940002849999998</v>
          </cell>
          <cell r="D58">
            <v>9.4452034844523496</v>
          </cell>
        </row>
        <row r="59">
          <cell r="B59" t="str">
            <v>WH902B</v>
          </cell>
          <cell r="C59">
            <v>1.934611511</v>
          </cell>
          <cell r="D59">
            <v>7.4467420504293198</v>
          </cell>
        </row>
        <row r="60">
          <cell r="B60" t="str">
            <v>WH902C</v>
          </cell>
          <cell r="C60">
            <v>2.4709496500000001</v>
          </cell>
          <cell r="D60">
            <v>8.6744234989184097</v>
          </cell>
        </row>
        <row r="61">
          <cell r="B61" t="str">
            <v>WH903A</v>
          </cell>
          <cell r="C61">
            <v>4.9632583950000004</v>
          </cell>
          <cell r="D61">
            <v>20.371382093576901</v>
          </cell>
        </row>
        <row r="62">
          <cell r="B62" t="str">
            <v>WH903B</v>
          </cell>
          <cell r="C62">
            <v>3.579987305</v>
          </cell>
          <cell r="D62">
            <v>15.763120601492201</v>
          </cell>
        </row>
        <row r="63">
          <cell r="B63" t="str">
            <v>WH903C</v>
          </cell>
          <cell r="C63">
            <v>2.8140677209999998</v>
          </cell>
          <cell r="D63">
            <v>11.0546389563199</v>
          </cell>
        </row>
        <row r="64">
          <cell r="B64" t="str">
            <v>WH904A</v>
          </cell>
          <cell r="C64">
            <v>4.4336376949999998</v>
          </cell>
          <cell r="D64">
            <v>18.338354127074599</v>
          </cell>
        </row>
        <row r="65">
          <cell r="B65" t="str">
            <v>WH904B</v>
          </cell>
          <cell r="C65">
            <v>4.8206885100000001</v>
          </cell>
          <cell r="D65">
            <v>21.1358621125555</v>
          </cell>
        </row>
        <row r="66">
          <cell r="B66" t="str">
            <v>WH904C</v>
          </cell>
          <cell r="C66">
            <v>3.0468472289999999</v>
          </cell>
          <cell r="D66">
            <v>11.9713952657501</v>
          </cell>
        </row>
        <row r="67">
          <cell r="B67" t="str">
            <v>WH905A</v>
          </cell>
          <cell r="C67">
            <v>7.8091054819999997</v>
          </cell>
          <cell r="D67">
            <v>31.972973694841802</v>
          </cell>
        </row>
        <row r="68">
          <cell r="B68" t="str">
            <v>WH905B</v>
          </cell>
          <cell r="C68">
            <v>2.9953012999999999</v>
          </cell>
          <cell r="D68">
            <v>12.8254016294936</v>
          </cell>
        </row>
        <row r="69">
          <cell r="B69" t="str">
            <v>WH905C</v>
          </cell>
          <cell r="C69">
            <v>3.2391688379999999</v>
          </cell>
          <cell r="D69">
            <v>16.169676652607698</v>
          </cell>
        </row>
        <row r="70">
          <cell r="B70" t="str">
            <v>WH906A</v>
          </cell>
          <cell r="C70">
            <v>1.451917202</v>
          </cell>
          <cell r="D70">
            <v>6.4479292647715898</v>
          </cell>
        </row>
        <row r="71">
          <cell r="B71" t="str">
            <v>WH906B</v>
          </cell>
          <cell r="C71">
            <v>3.185867193</v>
          </cell>
          <cell r="D71">
            <v>11.924461095773101</v>
          </cell>
        </row>
        <row r="72">
          <cell r="B72" t="str">
            <v>WH906C</v>
          </cell>
          <cell r="C72">
            <v>1.4586197329999999</v>
          </cell>
          <cell r="D72">
            <v>5.6540717626613999</v>
          </cell>
        </row>
        <row r="73">
          <cell r="B73" t="str">
            <v>WH907A</v>
          </cell>
          <cell r="C73">
            <v>4.6662208459999999</v>
          </cell>
          <cell r="D73">
            <v>20.5477997920025</v>
          </cell>
        </row>
        <row r="74">
          <cell r="B74" t="str">
            <v>WH907B</v>
          </cell>
          <cell r="C74">
            <v>5.1175712759999996</v>
          </cell>
          <cell r="D74">
            <v>24.253221373054</v>
          </cell>
        </row>
        <row r="75">
          <cell r="B75" t="str">
            <v>WH907C</v>
          </cell>
          <cell r="C75">
            <v>3.9687770580000001</v>
          </cell>
          <cell r="D75">
            <v>17.5142732856538</v>
          </cell>
        </row>
        <row r="76">
          <cell r="B76" t="str">
            <v>WH908</v>
          </cell>
          <cell r="C76">
            <v>2.6477754835000002</v>
          </cell>
          <cell r="D76">
            <v>10.884255707246124</v>
          </cell>
        </row>
        <row r="77">
          <cell r="B77" t="str">
            <v>WH909</v>
          </cell>
          <cell r="C77">
            <v>1.9110928249999999</v>
          </cell>
          <cell r="D77">
            <v>10.26587928888952</v>
          </cell>
        </row>
        <row r="78">
          <cell r="B78" t="str">
            <v>WH910</v>
          </cell>
          <cell r="C78">
            <v>5.2838079660000004</v>
          </cell>
          <cell r="D78">
            <v>21.122238367233567</v>
          </cell>
        </row>
        <row r="79">
          <cell r="B79" t="str">
            <v>WH911</v>
          </cell>
          <cell r="C79">
            <v>4.6748568216666664</v>
          </cell>
          <cell r="D79">
            <v>16.048711468353432</v>
          </cell>
        </row>
        <row r="80">
          <cell r="B80" t="str">
            <v>WH912</v>
          </cell>
          <cell r="C80">
            <v>3.306872927666666</v>
          </cell>
          <cell r="D80">
            <v>14.013321747253235</v>
          </cell>
        </row>
        <row r="81">
          <cell r="B81" t="str">
            <v>WH913</v>
          </cell>
          <cell r="C81">
            <v>1.779349496</v>
          </cell>
          <cell r="D81">
            <v>6.5663330162578699</v>
          </cell>
        </row>
        <row r="82">
          <cell r="B82" t="str">
            <v>WH921</v>
          </cell>
          <cell r="C82">
            <v>3.7685515330000001</v>
          </cell>
          <cell r="D82">
            <v>14.8638416804343</v>
          </cell>
        </row>
        <row r="83">
          <cell r="B83" t="str">
            <v>WH922</v>
          </cell>
          <cell r="C83">
            <v>3.2459121030000002</v>
          </cell>
          <cell r="D83">
            <v>18.781420166310699</v>
          </cell>
        </row>
        <row r="84">
          <cell r="B84" t="str">
            <v>WH923</v>
          </cell>
          <cell r="C84">
            <v>1.9778435703333335</v>
          </cell>
          <cell r="D84">
            <v>6.617345137639866</v>
          </cell>
        </row>
        <row r="85">
          <cell r="B85" t="str">
            <v>WH924</v>
          </cell>
          <cell r="C85">
            <v>2.883208818</v>
          </cell>
          <cell r="D85">
            <v>10.205257999897329</v>
          </cell>
        </row>
        <row r="86">
          <cell r="B86" t="str">
            <v>WH925</v>
          </cell>
          <cell r="C86">
            <v>2.7233393193333337</v>
          </cell>
          <cell r="D86">
            <v>11.773422536646066</v>
          </cell>
        </row>
        <row r="87">
          <cell r="B87" t="str">
            <v>WH926</v>
          </cell>
          <cell r="C87">
            <v>2.4669937353333333</v>
          </cell>
          <cell r="D87">
            <v>8.8219370241462034</v>
          </cell>
        </row>
        <row r="88">
          <cell r="B88" t="str">
            <v>WH927</v>
          </cell>
          <cell r="C88">
            <v>1.779349496</v>
          </cell>
          <cell r="D88">
            <v>6.5663330156031199</v>
          </cell>
        </row>
        <row r="89">
          <cell r="B89" t="str">
            <v>WH928</v>
          </cell>
          <cell r="C89">
            <v>2.9931048069999999</v>
          </cell>
          <cell r="D89">
            <v>11.500858596463798</v>
          </cell>
        </row>
        <row r="90">
          <cell r="B90" t="str">
            <v>WH929</v>
          </cell>
          <cell r="C90">
            <v>3.6347736079999997</v>
          </cell>
          <cell r="D90">
            <v>14.477364596698493</v>
          </cell>
        </row>
        <row r="91">
          <cell r="B91" t="str">
            <v>WH930</v>
          </cell>
          <cell r="C91">
            <v>3.0203518166666665</v>
          </cell>
          <cell r="D91">
            <v>10.36018348668725</v>
          </cell>
        </row>
        <row r="92">
          <cell r="B92" t="str">
            <v>WH931</v>
          </cell>
          <cell r="C92">
            <v>3.9419241876666669</v>
          </cell>
          <cell r="D92">
            <v>15.3011638232437</v>
          </cell>
        </row>
        <row r="93">
          <cell r="B93" t="str">
            <v>WH932</v>
          </cell>
          <cell r="C93">
            <v>3.2161888580000002</v>
          </cell>
          <cell r="D93">
            <v>14.9682180212872</v>
          </cell>
        </row>
      </sheetData>
      <sheetData sheetId="4">
        <row r="1">
          <cell r="B1" t="str">
            <v>SampleID</v>
          </cell>
          <cell r="C1" t="str">
            <v>Rdark,25 (umol/m2/s)</v>
          </cell>
          <cell r="D1" t="str">
            <v>Rlight,25 (umol/m2/s)</v>
          </cell>
        </row>
        <row r="2">
          <cell r="B2"/>
          <cell r="C2" t="str">
            <v xml:space="preserve"> leaf dark respiration rate at 25℃</v>
          </cell>
          <cell r="D2" t="str">
            <v xml:space="preserve"> leaf light respiration rate at 25℃</v>
          </cell>
        </row>
        <row r="3">
          <cell r="B3" t="str">
            <v>SH001A</v>
          </cell>
          <cell r="C3">
            <v>-0.91404340954095198</v>
          </cell>
          <cell r="D3">
            <v>-0.23092325393856999</v>
          </cell>
        </row>
        <row r="4">
          <cell r="B4" t="str">
            <v>SH002A</v>
          </cell>
          <cell r="C4">
            <v>-1.2330945689974699</v>
          </cell>
          <cell r="D4">
            <v>-0.22897216714736299</v>
          </cell>
        </row>
        <row r="5">
          <cell r="B5" t="str">
            <v>SH003A</v>
          </cell>
          <cell r="C5">
            <v>-0.40589999999999998</v>
          </cell>
          <cell r="D5">
            <v>-3.1811006351600397E-2</v>
          </cell>
        </row>
        <row r="6">
          <cell r="B6" t="str">
            <v>SH004A</v>
          </cell>
          <cell r="C6">
            <v>-1.10143295826364</v>
          </cell>
          <cell r="D6">
            <v>-6.9563135588777802E-2</v>
          </cell>
        </row>
        <row r="7">
          <cell r="B7" t="str">
            <v>SH005A</v>
          </cell>
          <cell r="C7">
            <v>-1.02765935809554</v>
          </cell>
          <cell r="D7">
            <v>-0.70500381445556304</v>
          </cell>
        </row>
        <row r="8">
          <cell r="B8" t="str">
            <v>SH006B</v>
          </cell>
          <cell r="C8">
            <v>-0.70310067605436299</v>
          </cell>
          <cell r="D8">
            <v>-0.26546976918052401</v>
          </cell>
        </row>
        <row r="9">
          <cell r="B9" t="str">
            <v>SH007A</v>
          </cell>
          <cell r="C9">
            <v>-0.33850000000000002</v>
          </cell>
          <cell r="D9">
            <v>3.7225029581376502E-2</v>
          </cell>
        </row>
        <row r="10">
          <cell r="B10" t="str">
            <v>SH007B</v>
          </cell>
          <cell r="C10">
            <v>-1.23479699880974</v>
          </cell>
          <cell r="D10">
            <v>-0.25809101706267501</v>
          </cell>
        </row>
        <row r="11">
          <cell r="B11" t="str">
            <v>SH009B</v>
          </cell>
          <cell r="C11">
            <v>-1.3993821617358</v>
          </cell>
          <cell r="D11">
            <v>-1.2780100743679099</v>
          </cell>
        </row>
        <row r="12">
          <cell r="B12" t="str">
            <v>SH010A</v>
          </cell>
          <cell r="C12">
            <v>-0.51394134690356197</v>
          </cell>
          <cell r="D12">
            <v>8.1378006503578904E-2</v>
          </cell>
        </row>
        <row r="13">
          <cell r="B13" t="str">
            <v>SH011A</v>
          </cell>
          <cell r="C13">
            <v>-1.09253297374227</v>
          </cell>
          <cell r="D13">
            <v>-0.42569821267956998</v>
          </cell>
        </row>
        <row r="14">
          <cell r="B14" t="str">
            <v>SH012C</v>
          </cell>
          <cell r="C14">
            <v>-1.1662485449307101</v>
          </cell>
          <cell r="D14">
            <v>4.5706408071396303E-3</v>
          </cell>
        </row>
        <row r="15">
          <cell r="B15" t="str">
            <v>SH013A</v>
          </cell>
          <cell r="C15">
            <v>-0.33972866123706202</v>
          </cell>
          <cell r="D15">
            <v>-0.28419723015169202</v>
          </cell>
        </row>
        <row r="16">
          <cell r="B16" t="str">
            <v>SH014A</v>
          </cell>
          <cell r="C16">
            <v>-0.40934346842584102</v>
          </cell>
          <cell r="D16">
            <v>-0.12853296472481601</v>
          </cell>
        </row>
        <row r="17">
          <cell r="B17" t="str">
            <v>SH021</v>
          </cell>
          <cell r="C17">
            <v>4.0438754845114097E-2</v>
          </cell>
          <cell r="D17">
            <v>0.35738554099269898</v>
          </cell>
        </row>
        <row r="18">
          <cell r="B18" t="str">
            <v>SH022</v>
          </cell>
          <cell r="C18">
            <v>-0.28094185589037501</v>
          </cell>
          <cell r="D18">
            <v>-6.2717637337151105E-2</v>
          </cell>
        </row>
        <row r="19">
          <cell r="B19" t="str">
            <v>SH024</v>
          </cell>
          <cell r="C19">
            <v>6.7528041707849401E-2</v>
          </cell>
          <cell r="D19">
            <v>0.99343996886943298</v>
          </cell>
        </row>
        <row r="20">
          <cell r="B20" t="str">
            <v>SH025</v>
          </cell>
          <cell r="C20">
            <v>-0.36547832732020602</v>
          </cell>
          <cell r="D20">
            <v>0.14920173103944701</v>
          </cell>
        </row>
        <row r="21">
          <cell r="B21" t="str">
            <v>SH026</v>
          </cell>
          <cell r="C21">
            <v>-0.16349872084872699</v>
          </cell>
          <cell r="D21">
            <v>0.28112653355884798</v>
          </cell>
        </row>
        <row r="22">
          <cell r="B22" t="str">
            <v>SH027</v>
          </cell>
          <cell r="C22">
            <v>-0.362287078746307</v>
          </cell>
          <cell r="D22">
            <v>-3.3324621320938899E-2</v>
          </cell>
        </row>
        <row r="23">
          <cell r="B23" t="str">
            <v>SH028</v>
          </cell>
          <cell r="C23">
            <v>-0.51916340393136595</v>
          </cell>
          <cell r="D23">
            <v>-8.0394572270315896E-3</v>
          </cell>
        </row>
        <row r="24">
          <cell r="B24" t="str">
            <v>SH029</v>
          </cell>
          <cell r="C24">
            <v>-0.47839999999999999</v>
          </cell>
          <cell r="D24">
            <v>-0.22538439173445901</v>
          </cell>
        </row>
        <row r="25">
          <cell r="B25" t="str">
            <v>SH030</v>
          </cell>
          <cell r="C25">
            <v>-0.222115765034194</v>
          </cell>
          <cell r="D25">
            <v>0.43874660194128801</v>
          </cell>
        </row>
        <row r="26">
          <cell r="B26" t="str">
            <v>SH032</v>
          </cell>
          <cell r="C26">
            <v>-0.51659542237147105</v>
          </cell>
          <cell r="D26">
            <v>-0.21826842959051901</v>
          </cell>
        </row>
        <row r="27">
          <cell r="B27" t="str">
            <v>SH034</v>
          </cell>
          <cell r="C27">
            <v>-0.159226108868813</v>
          </cell>
          <cell r="D27">
            <v>9.2093940022792295E-2</v>
          </cell>
        </row>
        <row r="28">
          <cell r="B28" t="str">
            <v>WH901A</v>
          </cell>
          <cell r="C28">
            <v>-0.251619632777483</v>
          </cell>
          <cell r="D28">
            <v>0.55273840415068898</v>
          </cell>
        </row>
        <row r="29">
          <cell r="B29" t="str">
            <v>WH902A</v>
          </cell>
          <cell r="C29">
            <v>-0.41144443698954702</v>
          </cell>
          <cell r="D29">
            <v>-0.37536641666984799</v>
          </cell>
        </row>
        <row r="30">
          <cell r="B30" t="str">
            <v>WH903A</v>
          </cell>
          <cell r="C30">
            <v>-0.38856173116995102</v>
          </cell>
          <cell r="D30">
            <v>-4.5849913792038101E-2</v>
          </cell>
        </row>
        <row r="31">
          <cell r="B31" t="str">
            <v>WH904A</v>
          </cell>
          <cell r="C31">
            <v>-1.39138804794146</v>
          </cell>
          <cell r="D31">
            <v>-0.179242726009052</v>
          </cell>
        </row>
        <row r="32">
          <cell r="B32" t="str">
            <v>WH905A</v>
          </cell>
          <cell r="C32">
            <v>-0.41620407991964098</v>
          </cell>
          <cell r="D32">
            <v>1.00681732289853</v>
          </cell>
        </row>
        <row r="33">
          <cell r="B33" t="str">
            <v>WH906A</v>
          </cell>
          <cell r="C33">
            <v>-0.74121967729736404</v>
          </cell>
          <cell r="D33">
            <v>-0.103203349255689</v>
          </cell>
        </row>
        <row r="34">
          <cell r="B34" t="str">
            <v>WH907A</v>
          </cell>
          <cell r="C34">
            <v>-0.602345830471675</v>
          </cell>
          <cell r="D34">
            <v>-0.68940000000000001</v>
          </cell>
        </row>
        <row r="35">
          <cell r="B35" t="str">
            <v>WH908</v>
          </cell>
          <cell r="C35">
            <v>-1.4086645709560199</v>
          </cell>
          <cell r="D35">
            <v>-0.69908864004739801</v>
          </cell>
        </row>
        <row r="36">
          <cell r="B36" t="str">
            <v>WH909</v>
          </cell>
          <cell r="C36">
            <v>-1.06030326887316</v>
          </cell>
          <cell r="D36">
            <v>-0.62990989588739899</v>
          </cell>
        </row>
        <row r="37">
          <cell r="B37" t="str">
            <v>WH910</v>
          </cell>
          <cell r="C37">
            <v>-1.1205793000727</v>
          </cell>
          <cell r="D37">
            <v>-0.44524877797359202</v>
          </cell>
        </row>
        <row r="38">
          <cell r="B38" t="str">
            <v>WH911</v>
          </cell>
          <cell r="C38">
            <v>-0.99107478299863705</v>
          </cell>
          <cell r="D38">
            <v>-0.27058378332006</v>
          </cell>
        </row>
        <row r="39">
          <cell r="B39" t="str">
            <v>WH912</v>
          </cell>
          <cell r="C39">
            <v>-0.63308624283231396</v>
          </cell>
          <cell r="D39">
            <v>-0.178698423405806</v>
          </cell>
        </row>
        <row r="40">
          <cell r="B40" t="str">
            <v>WH913</v>
          </cell>
          <cell r="C40">
            <v>-0.94018885924954598</v>
          </cell>
          <cell r="D40">
            <v>-0.76457361414343805</v>
          </cell>
        </row>
        <row r="41">
          <cell r="B41" t="str">
            <v>WH921</v>
          </cell>
          <cell r="C41">
            <v>-0.77342670008790104</v>
          </cell>
          <cell r="D41">
            <v>-0.220451372564513</v>
          </cell>
        </row>
        <row r="42">
          <cell r="B42" t="str">
            <v>WH922</v>
          </cell>
          <cell r="C42">
            <v>-0.78375041539897095</v>
          </cell>
          <cell r="D42">
            <v>-0.36619678063209599</v>
          </cell>
        </row>
        <row r="43">
          <cell r="B43" t="str">
            <v>WH923</v>
          </cell>
          <cell r="C43">
            <v>-0.34246563765424098</v>
          </cell>
          <cell r="D43">
            <v>0.109549347144723</v>
          </cell>
        </row>
        <row r="44">
          <cell r="B44" t="str">
            <v>WH924</v>
          </cell>
          <cell r="C44">
            <v>-0.61071828193361799</v>
          </cell>
          <cell r="D44">
            <v>-0.2243</v>
          </cell>
        </row>
        <row r="45">
          <cell r="B45" t="str">
            <v>WH925</v>
          </cell>
          <cell r="C45">
            <v>-0.86734360629882701</v>
          </cell>
          <cell r="D45">
            <v>-3.94940667986443E-4</v>
          </cell>
        </row>
        <row r="46">
          <cell r="B46" t="str">
            <v>WH926</v>
          </cell>
          <cell r="C46">
            <v>-0.92797665396731399</v>
          </cell>
          <cell r="D46">
            <v>5.5101281027752601E-2</v>
          </cell>
        </row>
        <row r="47">
          <cell r="B47" t="str">
            <v>WH927</v>
          </cell>
          <cell r="C47">
            <v>-0.758458489134333</v>
          </cell>
          <cell r="D47">
            <v>0.27211515420035798</v>
          </cell>
        </row>
        <row r="48">
          <cell r="B48" t="str">
            <v>WH928</v>
          </cell>
          <cell r="C48">
            <v>-0.81962181270351397</v>
          </cell>
          <cell r="D48">
            <v>-0.23280000000000001</v>
          </cell>
        </row>
        <row r="49">
          <cell r="B49" t="str">
            <v>WH929</v>
          </cell>
          <cell r="C49">
            <v>-0.53593386613771798</v>
          </cell>
          <cell r="D49">
            <v>0.18857014262291599</v>
          </cell>
        </row>
        <row r="50">
          <cell r="B50" t="str">
            <v>WH930</v>
          </cell>
          <cell r="C50">
            <v>-0.49792302777444702</v>
          </cell>
          <cell r="D50">
            <v>0.46469412546097899</v>
          </cell>
        </row>
        <row r="51">
          <cell r="B51" t="str">
            <v>WH931</v>
          </cell>
          <cell r="C51">
            <v>-0.84095018758323203</v>
          </cell>
          <cell r="D51">
            <v>-0.43813453783876199</v>
          </cell>
        </row>
        <row r="52">
          <cell r="B52" t="str">
            <v>WH932</v>
          </cell>
          <cell r="C52">
            <v>-0.73321163664933797</v>
          </cell>
          <cell r="D52">
            <v>-0.53892538137387203</v>
          </cell>
        </row>
      </sheetData>
      <sheetData sheetId="5">
        <row r="1">
          <cell r="AA1" t="str">
            <v>SampleID</v>
          </cell>
          <cell r="AB1" t="str">
            <v>平均值项:rs_area(μmol m-2 s-1)</v>
          </cell>
          <cell r="AC1" t="str">
            <v>平均值项:rs_mass(nmol g-1 s-1)</v>
          </cell>
          <cell r="AD1" t="str">
            <v>平均值项:rs25(nmol g-1 s-1)</v>
          </cell>
        </row>
        <row r="2">
          <cell r="AA2" t="str">
            <v>SH001A</v>
          </cell>
          <cell r="AB2">
            <v>0.60736320052399351</v>
          </cell>
          <cell r="AC2">
            <v>1.8599417213135891E-2</v>
          </cell>
          <cell r="AD2">
            <v>1.5032984601061457E-2</v>
          </cell>
        </row>
        <row r="3">
          <cell r="AA3" t="str">
            <v>SH002A</v>
          </cell>
          <cell r="AB3">
            <v>0.55224890984083108</v>
          </cell>
          <cell r="AC3">
            <v>2.1510414358336269E-2</v>
          </cell>
          <cell r="AD3" t="e">
            <v>#DIV/0!</v>
          </cell>
        </row>
        <row r="4">
          <cell r="AA4" t="str">
            <v>SH003A</v>
          </cell>
          <cell r="AB4">
            <v>2.0337009637469534</v>
          </cell>
          <cell r="AC4">
            <v>5.4241969232316986E-2</v>
          </cell>
          <cell r="AD4">
            <v>4.0837888865523739E-2</v>
          </cell>
        </row>
        <row r="5">
          <cell r="AA5" t="str">
            <v>SH004A</v>
          </cell>
          <cell r="AB5">
            <v>0.19144080232812802</v>
          </cell>
          <cell r="AC5">
            <v>1.2125106781361099E-2</v>
          </cell>
          <cell r="AD5">
            <v>9.6467937763646001E-3</v>
          </cell>
        </row>
        <row r="6">
          <cell r="AA6" t="str">
            <v>SH005A</v>
          </cell>
          <cell r="AB6">
            <v>0.62319005649953108</v>
          </cell>
          <cell r="AC6">
            <v>2.8732935207980287E-2</v>
          </cell>
          <cell r="AD6">
            <v>1.9219603605173625E-2</v>
          </cell>
        </row>
        <row r="7">
          <cell r="AA7" t="str">
            <v>SH006B</v>
          </cell>
          <cell r="AB7">
            <v>2.0913501934463707</v>
          </cell>
          <cell r="AC7">
            <v>5.9917360128788663E-2</v>
          </cell>
          <cell r="AD7">
            <v>4.4405018161377999E-2</v>
          </cell>
        </row>
        <row r="8">
          <cell r="AA8" t="str">
            <v>SH006C</v>
          </cell>
          <cell r="AB8" t="e">
            <v>#DIV/0!</v>
          </cell>
          <cell r="AC8" t="e">
            <v>#DIV/0!</v>
          </cell>
          <cell r="AD8" t="e">
            <v>#DIV/0!</v>
          </cell>
        </row>
        <row r="9">
          <cell r="AA9" t="str">
            <v>SH007A</v>
          </cell>
          <cell r="AB9">
            <v>0.55785400125007611</v>
          </cell>
          <cell r="AC9">
            <v>1.6188529686309593E-2</v>
          </cell>
          <cell r="AD9">
            <v>1.2778521316135853E-2</v>
          </cell>
        </row>
        <row r="10">
          <cell r="AA10" t="str">
            <v>SH009B</v>
          </cell>
          <cell r="AB10">
            <v>0.22525001683262552</v>
          </cell>
          <cell r="AC10">
            <v>2.4166873222828782E-2</v>
          </cell>
          <cell r="AD10">
            <v>1.7217841717635837E-2</v>
          </cell>
        </row>
        <row r="11">
          <cell r="AA11" t="str">
            <v>SH010A</v>
          </cell>
          <cell r="AB11">
            <v>0.29649670074647078</v>
          </cell>
          <cell r="AC11">
            <v>1.3161875280962899E-2</v>
          </cell>
          <cell r="AD11">
            <v>1.0554542683884309E-2</v>
          </cell>
        </row>
        <row r="12">
          <cell r="AA12" t="str">
            <v>SH011A</v>
          </cell>
          <cell r="AB12">
            <v>0.47285290905237853</v>
          </cell>
          <cell r="AC12">
            <v>3.074673809461697E-2</v>
          </cell>
          <cell r="AD12">
            <v>2.3331953928284212E-2</v>
          </cell>
        </row>
        <row r="13">
          <cell r="AA13" t="str">
            <v>SH012C</v>
          </cell>
          <cell r="AB13">
            <v>0.45012561101296961</v>
          </cell>
          <cell r="AC13">
            <v>3.6819884211732962E-2</v>
          </cell>
          <cell r="AD13">
            <v>3.2971844510573493E-2</v>
          </cell>
        </row>
        <row r="14">
          <cell r="AA14" t="str">
            <v>SH013A</v>
          </cell>
          <cell r="AB14">
            <v>0.16098255720583191</v>
          </cell>
          <cell r="AC14">
            <v>7.656491336798475E-3</v>
          </cell>
          <cell r="AD14">
            <v>6.8024662124699861E-3</v>
          </cell>
        </row>
        <row r="15">
          <cell r="AA15" t="str">
            <v>SH014A</v>
          </cell>
          <cell r="AB15">
            <v>0.15915665819819991</v>
          </cell>
          <cell r="AC15">
            <v>8.5256830557636498E-3</v>
          </cell>
          <cell r="AD15">
            <v>7.75601181378503E-3</v>
          </cell>
        </row>
        <row r="16">
          <cell r="AA16" t="str">
            <v>SH021</v>
          </cell>
          <cell r="AB16">
            <v>8.1289128455821029E-3</v>
          </cell>
          <cell r="AC16">
            <v>2.023483962517808E-3</v>
          </cell>
          <cell r="AD16">
            <v>1.5972502413088112E-3</v>
          </cell>
        </row>
        <row r="17">
          <cell r="AA17" t="str">
            <v>SH022</v>
          </cell>
          <cell r="AB17">
            <v>9.9697224898093358E-3</v>
          </cell>
          <cell r="AC17">
            <v>2.1823169510146972E-3</v>
          </cell>
          <cell r="AD17">
            <v>2.0010195473256684E-3</v>
          </cell>
        </row>
        <row r="18">
          <cell r="AA18" t="str">
            <v>SH023</v>
          </cell>
          <cell r="AB18">
            <v>7.6526880399382657E-3</v>
          </cell>
          <cell r="AC18">
            <v>1.7461665295798641E-3</v>
          </cell>
          <cell r="AD18">
            <v>1.4451210131003007E-3</v>
          </cell>
        </row>
        <row r="19">
          <cell r="AA19" t="str">
            <v>SH024</v>
          </cell>
          <cell r="AB19">
            <v>6.8471212786198402E-3</v>
          </cell>
          <cell r="AC19">
            <v>2.0384820621228254E-3</v>
          </cell>
          <cell r="AD19">
            <v>1.6346641702438202E-3</v>
          </cell>
        </row>
        <row r="20">
          <cell r="AA20" t="str">
            <v>SH025</v>
          </cell>
          <cell r="AB20">
            <v>2.2257656585010419E-2</v>
          </cell>
          <cell r="AC20">
            <v>2.9245132311412798E-3</v>
          </cell>
          <cell r="AD20">
            <v>2.3637387056567303E-3</v>
          </cell>
        </row>
        <row r="21">
          <cell r="AA21" t="str">
            <v>SH026</v>
          </cell>
          <cell r="AB21">
            <v>7.056654961300814E-3</v>
          </cell>
          <cell r="AC21">
            <v>2.0249998083550422E-3</v>
          </cell>
          <cell r="AD21">
            <v>1.5984467840905472E-3</v>
          </cell>
        </row>
        <row r="22">
          <cell r="AA22" t="str">
            <v>SH027</v>
          </cell>
          <cell r="AB22">
            <v>1.0537896221124035E-2</v>
          </cell>
          <cell r="AC22">
            <v>2.2082033160838962E-3</v>
          </cell>
          <cell r="AD22">
            <v>1.7707640937771663E-3</v>
          </cell>
        </row>
        <row r="23">
          <cell r="AA23" t="str">
            <v>SH028</v>
          </cell>
          <cell r="AB23">
            <v>2.0506572350470542E-2</v>
          </cell>
          <cell r="AC23">
            <v>3.2217410139238627E-3</v>
          </cell>
          <cell r="AD23">
            <v>2.977476605004142E-3</v>
          </cell>
        </row>
        <row r="24">
          <cell r="AA24" t="str">
            <v>SH029</v>
          </cell>
          <cell r="AB24">
            <v>1.2152953595496488E-2</v>
          </cell>
          <cell r="AC24">
            <v>2.7745149706722072E-3</v>
          </cell>
          <cell r="AD24">
            <v>2.1900814577778456E-3</v>
          </cell>
        </row>
        <row r="25">
          <cell r="AA25" t="str">
            <v>SH030</v>
          </cell>
          <cell r="AB25">
            <v>3.5020115150103247E-2</v>
          </cell>
          <cell r="AC25">
            <v>8.9121703298660204E-3</v>
          </cell>
          <cell r="AD25">
            <v>6.8164737514270057E-3</v>
          </cell>
        </row>
        <row r="26">
          <cell r="AA26" t="str">
            <v>SH032</v>
          </cell>
          <cell r="AB26">
            <v>4.6147112311798509E-3</v>
          </cell>
          <cell r="AC26" t="e">
            <v>#DIV/0!</v>
          </cell>
          <cell r="AD26" t="e">
            <v>#DIV/0!</v>
          </cell>
        </row>
        <row r="27">
          <cell r="AA27" t="str">
            <v>SH033</v>
          </cell>
          <cell r="AB27">
            <v>0</v>
          </cell>
          <cell r="AC27">
            <v>0</v>
          </cell>
          <cell r="AD27">
            <v>0</v>
          </cell>
        </row>
        <row r="28">
          <cell r="AA28" t="str">
            <v>SH034</v>
          </cell>
          <cell r="AB28">
            <v>0</v>
          </cell>
          <cell r="AC28" t="e">
            <v>#DIV/0!</v>
          </cell>
          <cell r="AD28" t="e">
            <v>#DIV/0!</v>
          </cell>
        </row>
        <row r="29">
          <cell r="AA29" t="str">
            <v>WH901A</v>
          </cell>
          <cell r="AB29">
            <v>0.16502987947604417</v>
          </cell>
          <cell r="AC29">
            <v>1.4974540808442082E-2</v>
          </cell>
          <cell r="AD29">
            <v>1.4856937175756049E-2</v>
          </cell>
        </row>
        <row r="30">
          <cell r="AA30" t="str">
            <v>WH902A</v>
          </cell>
          <cell r="AB30">
            <v>0.1255161693183332</v>
          </cell>
          <cell r="AC30">
            <v>7.5251905454956827E-3</v>
          </cell>
          <cell r="AD30">
            <v>7.3492804550764103E-3</v>
          </cell>
        </row>
        <row r="31">
          <cell r="AA31" t="str">
            <v>WH903A</v>
          </cell>
          <cell r="AB31">
            <v>3.7873932517404223E-2</v>
          </cell>
          <cell r="AC31">
            <v>3.2531052416762078E-3</v>
          </cell>
          <cell r="AD31">
            <v>3.0302612493915354E-3</v>
          </cell>
        </row>
        <row r="32">
          <cell r="AA32" t="str">
            <v>WH904B</v>
          </cell>
          <cell r="AB32">
            <v>0.25552645682450553</v>
          </cell>
          <cell r="AC32">
            <v>1.5718252262349422E-2</v>
          </cell>
          <cell r="AD32">
            <v>1.6094479458141488E-2</v>
          </cell>
        </row>
        <row r="33">
          <cell r="AA33" t="str">
            <v>WH905A</v>
          </cell>
          <cell r="AB33">
            <v>0.12958965060011615</v>
          </cell>
          <cell r="AC33">
            <v>8.0227278264901006E-3</v>
          </cell>
          <cell r="AD33">
            <v>7.2984617647700771E-3</v>
          </cell>
        </row>
        <row r="34">
          <cell r="AA34" t="str">
            <v>WH906A</v>
          </cell>
          <cell r="AB34">
            <v>6.7088970614804816E-2</v>
          </cell>
          <cell r="AC34">
            <v>5.0808193847814674E-3</v>
          </cell>
          <cell r="AD34">
            <v>5.2851204650013316E-3</v>
          </cell>
        </row>
        <row r="35">
          <cell r="AA35" t="str">
            <v>WH907A</v>
          </cell>
          <cell r="AB35">
            <v>7.5923261207389708E-2</v>
          </cell>
          <cell r="AC35">
            <v>3.685574965395377E-3</v>
          </cell>
          <cell r="AD35">
            <v>5.3810637358410593E-3</v>
          </cell>
        </row>
        <row r="36">
          <cell r="AA36" t="str">
            <v>WH908</v>
          </cell>
          <cell r="AB36">
            <v>0.10022694488239919</v>
          </cell>
          <cell r="AC36">
            <v>8.6379922638125523E-3</v>
          </cell>
          <cell r="AD36">
            <v>8.5028468566332865E-3</v>
          </cell>
        </row>
        <row r="37">
          <cell r="AA37" t="str">
            <v>WH910</v>
          </cell>
          <cell r="AB37">
            <v>0.48779772675610622</v>
          </cell>
          <cell r="AC37">
            <v>2.3950579124826368E-2</v>
          </cell>
          <cell r="AD37">
            <v>2.2599717531453772E-2</v>
          </cell>
        </row>
        <row r="38">
          <cell r="AA38" t="str">
            <v>WH911</v>
          </cell>
          <cell r="AB38">
            <v>1.8325957145940458E-2</v>
          </cell>
          <cell r="AC38">
            <v>1.9641750538409706E-3</v>
          </cell>
          <cell r="AD38">
            <v>2.0431550479817935E-3</v>
          </cell>
        </row>
        <row r="39">
          <cell r="AA39" t="str">
            <v>WH912</v>
          </cell>
          <cell r="AB39">
            <v>0.28873584519368783</v>
          </cell>
          <cell r="AC39">
            <v>8.9827114926623562E-3</v>
          </cell>
          <cell r="AD39">
            <v>9.8741148165465507E-3</v>
          </cell>
        </row>
        <row r="40">
          <cell r="AA40" t="str">
            <v>WH913</v>
          </cell>
          <cell r="AB40">
            <v>0.60207581031027402</v>
          </cell>
          <cell r="AC40">
            <v>1.4733947227746342E-2</v>
          </cell>
          <cell r="AD40">
            <v>1.450342776944658E-2</v>
          </cell>
        </row>
        <row r="41">
          <cell r="AA41" t="str">
            <v>WH921</v>
          </cell>
          <cell r="AB41">
            <v>5.8596185918274851E-3</v>
          </cell>
          <cell r="AC41">
            <v>1.8523782848536411E-3</v>
          </cell>
          <cell r="AD41">
            <v>1.8233969648997748E-3</v>
          </cell>
        </row>
        <row r="42">
          <cell r="AA42" t="str">
            <v>WH922</v>
          </cell>
          <cell r="AB42">
            <v>2.145562129025403E-2</v>
          </cell>
          <cell r="AC42">
            <v>4.6480581792693616E-3</v>
          </cell>
          <cell r="AD42">
            <v>4.329657216469246E-3</v>
          </cell>
        </row>
        <row r="43">
          <cell r="AA43" t="str">
            <v>WH923</v>
          </cell>
          <cell r="AB43">
            <v>6.3103383611899291E-3</v>
          </cell>
          <cell r="AC43">
            <v>1.3033246383769529E-3</v>
          </cell>
          <cell r="AD43">
            <v>1.1579483899927046E-3</v>
          </cell>
        </row>
        <row r="44">
          <cell r="AA44" t="str">
            <v>WH924</v>
          </cell>
          <cell r="AB44">
            <v>1.1222215963812459E-2</v>
          </cell>
          <cell r="AC44">
            <v>2.5766626397098536E-3</v>
          </cell>
          <cell r="AD44">
            <v>2.4770594302577944E-3</v>
          </cell>
        </row>
        <row r="45">
          <cell r="AA45" t="str">
            <v>WH925</v>
          </cell>
          <cell r="AB45">
            <v>2.0765023384788649E-2</v>
          </cell>
          <cell r="AC45">
            <v>3.0111802600671267E-3</v>
          </cell>
          <cell r="AD45">
            <v>2.7393405921568139E-3</v>
          </cell>
        </row>
        <row r="46">
          <cell r="AA46" t="str">
            <v>WH926</v>
          </cell>
          <cell r="AB46">
            <v>0</v>
          </cell>
          <cell r="AC46">
            <v>0</v>
          </cell>
          <cell r="AD46">
            <v>0</v>
          </cell>
        </row>
        <row r="47">
          <cell r="AA47" t="str">
            <v>WH927</v>
          </cell>
          <cell r="AB47">
            <v>0</v>
          </cell>
          <cell r="AC47">
            <v>0</v>
          </cell>
          <cell r="AD47">
            <v>0</v>
          </cell>
        </row>
        <row r="48">
          <cell r="AA48" t="str">
            <v>WH928</v>
          </cell>
          <cell r="AB48">
            <v>0</v>
          </cell>
          <cell r="AC48">
            <v>0</v>
          </cell>
          <cell r="AD48">
            <v>0</v>
          </cell>
        </row>
        <row r="49">
          <cell r="AA49" t="str">
            <v>WH929</v>
          </cell>
          <cell r="AB49">
            <v>4.8289535359435426E-3</v>
          </cell>
          <cell r="AC49">
            <v>1.5574939869169851E-3</v>
          </cell>
          <cell r="AD49">
            <v>1.4622868152018396E-3</v>
          </cell>
        </row>
        <row r="50">
          <cell r="AA50" t="str">
            <v>WH931</v>
          </cell>
          <cell r="AB50">
            <v>0</v>
          </cell>
          <cell r="AC50" t="e">
            <v>#DIV/0!</v>
          </cell>
          <cell r="AD50" t="e">
            <v>#DIV/0!</v>
          </cell>
        </row>
        <row r="51">
          <cell r="AA51" t="str">
            <v>WH932</v>
          </cell>
          <cell r="AB51">
            <v>0</v>
          </cell>
          <cell r="AC51">
            <v>0</v>
          </cell>
          <cell r="AD51">
            <v>0</v>
          </cell>
        </row>
        <row r="52">
          <cell r="AA52" t="str">
            <v>(空白)</v>
          </cell>
          <cell r="AB52" t="e">
            <v>#DIV/0!</v>
          </cell>
          <cell r="AC52" t="e">
            <v>#DIV/0!</v>
          </cell>
          <cell r="AD52" t="e">
            <v>#DIV/0!</v>
          </cell>
        </row>
        <row r="53">
          <cell r="AA53" t="str">
            <v>总计</v>
          </cell>
          <cell r="AB53">
            <v>0.28196616185570939</v>
          </cell>
          <cell r="AC53">
            <v>1.3013118976817704E-2</v>
          </cell>
          <cell r="AD53">
            <v>1.0812100555504302E-2</v>
          </cell>
        </row>
      </sheetData>
      <sheetData sheetId="6">
        <row r="1">
          <cell r="B1" t="str">
            <v>SampleID</v>
          </cell>
          <cell r="C1" t="str">
            <v>类型</v>
          </cell>
          <cell r="D1" t="str">
            <v>物种名</v>
          </cell>
          <cell r="E1" t="str">
            <v>重复</v>
          </cell>
          <cell r="F1" t="str">
            <v>气室体积 (L)</v>
          </cell>
          <cell r="G1" t="str">
            <v>测呼吸时温度</v>
          </cell>
          <cell r="H1" t="str">
            <v>鲜重 (g)</v>
          </cell>
          <cell r="I1" t="str">
            <v>干重 (g)</v>
          </cell>
          <cell r="J1" t="str">
            <v>干物质含量 (g/g)</v>
          </cell>
          <cell r="K1" t="str">
            <v>比呼吸强度 - 原始Rr (nmol/g/s)</v>
          </cell>
          <cell r="L1" t="str">
            <v>比呼吸强度 - 25度标准化Rr25  (nmol/g/s)</v>
          </cell>
          <cell r="M1" t="str">
            <v>根均直径RD（mm）</v>
          </cell>
          <cell r="N1" t="str">
            <v>根长（mm）</v>
          </cell>
          <cell r="O1" t="str">
            <v>根表面积（mm2）</v>
          </cell>
          <cell r="P1" t="str">
            <v>根体积（mm3）</v>
          </cell>
          <cell r="Q1" t="str">
            <v>比根长SRL（m/g）</v>
          </cell>
          <cell r="R1" t="str">
            <v>比根面积SRA（cm2/g）</v>
          </cell>
          <cell r="S1" t="str">
            <v>根组织密度RTD（g/cm3）</v>
          </cell>
        </row>
        <row r="2">
          <cell r="B2"/>
          <cell r="C2"/>
          <cell r="D2"/>
          <cell r="E2" t="str">
            <v>空白为仅一株</v>
          </cell>
          <cell r="F2" t="str">
            <v>默认 0.118L、定做0.2144L</v>
          </cell>
          <cell r="G2" t="str">
            <v>若测量多个值则取平均</v>
          </cell>
          <cell r="H2" t="str">
            <v>Sample_FW</v>
          </cell>
          <cell r="I2" t="str">
            <v>Sample_DW</v>
          </cell>
          <cell r="J2" t="str">
            <v>Root_dry_matter_content (g/g)</v>
          </cell>
          <cell r="K2" t="str">
            <v>Specific_root_respiration (nmol/g/s)</v>
          </cell>
          <cell r="L2" t="str">
            <v>Specific_root_respiration @ 25 degrees (nmol/g/s)</v>
          </cell>
          <cell r="M2" t="str">
            <v>Mean_root_diameter (mm)</v>
          </cell>
          <cell r="N2" t="str">
            <v>Total.Root.Length.mm</v>
          </cell>
          <cell r="O2" t="str">
            <v>Surface.Area.mm2</v>
          </cell>
          <cell r="P2" t="str">
            <v>Volume.mm3</v>
          </cell>
          <cell r="Q2" t="str">
            <v>Specific_root_length (m/g)</v>
          </cell>
          <cell r="R2" t="str">
            <v>Specific_root_area (cm2/g)</v>
          </cell>
          <cell r="S2" t="str">
            <v>Root_tissue_density (g/cm3)</v>
          </cell>
        </row>
        <row r="3">
          <cell r="B3" t="str">
            <v>SH001A</v>
          </cell>
          <cell r="C3" t="str">
            <v>TREE</v>
          </cell>
          <cell r="D3" t="str">
            <v>001 蕈树 Altingia chinensis</v>
          </cell>
          <cell r="E3" t="str">
            <v>A</v>
          </cell>
          <cell r="F3">
            <v>0.21440000000000001</v>
          </cell>
          <cell r="G3">
            <v>29.5</v>
          </cell>
          <cell r="H3">
            <v>1.9900000000000001E-2</v>
          </cell>
          <cell r="I3">
            <v>3.3E-3</v>
          </cell>
          <cell r="J3">
            <v>0.16582914572864321</v>
          </cell>
          <cell r="K3">
            <v>81.405318638507495</v>
          </cell>
          <cell r="L3">
            <v>61.525761247842802</v>
          </cell>
          <cell r="M3">
            <v>0.255</v>
          </cell>
          <cell r="N3">
            <v>672.30399999999997</v>
          </cell>
          <cell r="O3">
            <v>533.35900000000004</v>
          </cell>
          <cell r="P3">
            <v>41.296999999999997</v>
          </cell>
          <cell r="Q3">
            <v>203.72848484848484</v>
          </cell>
          <cell r="R3">
            <v>1616.2393939393939</v>
          </cell>
          <cell r="S3">
            <v>7.9908952224132496E-2</v>
          </cell>
        </row>
        <row r="4">
          <cell r="B4" t="str">
            <v>SH002A</v>
          </cell>
          <cell r="C4" t="str">
            <v>TREE</v>
          </cell>
          <cell r="D4" t="str">
            <v>002 木荷 Schima superba</v>
          </cell>
          <cell r="E4" t="str">
            <v>A</v>
          </cell>
          <cell r="F4">
            <v>0.21440000000000001</v>
          </cell>
          <cell r="G4">
            <v>27.7</v>
          </cell>
          <cell r="H4">
            <v>2.3E-2</v>
          </cell>
          <cell r="I4">
            <v>8.3999999999999995E-3</v>
          </cell>
          <cell r="J4">
            <v>0.36521739130434783</v>
          </cell>
          <cell r="K4">
            <v>20.681981311471901</v>
          </cell>
          <cell r="L4">
            <v>17.279677295769599</v>
          </cell>
          <cell r="M4">
            <v>0.312</v>
          </cell>
          <cell r="N4">
            <v>347.59399999999999</v>
          </cell>
          <cell r="O4">
            <v>340.149</v>
          </cell>
          <cell r="P4">
            <v>28.776</v>
          </cell>
          <cell r="Q4">
            <v>41.380238095238099</v>
          </cell>
          <cell r="R4">
            <v>404.93928571428575</v>
          </cell>
          <cell r="S4">
            <v>0.29190992493744788</v>
          </cell>
        </row>
        <row r="5">
          <cell r="B5" t="str">
            <v>SH003A</v>
          </cell>
          <cell r="C5" t="str">
            <v>TREE</v>
          </cell>
          <cell r="D5" t="str">
            <v>003 栲 Castanopsis fargesii</v>
          </cell>
          <cell r="E5" t="str">
            <v>A</v>
          </cell>
          <cell r="F5">
            <v>0.21440000000000001</v>
          </cell>
          <cell r="G5">
            <v>29.7</v>
          </cell>
          <cell r="H5">
            <v>1.5100000000000001E-2</v>
          </cell>
          <cell r="I5">
            <v>8.3999999999999995E-3</v>
          </cell>
          <cell r="J5">
            <v>0.55629139072847678</v>
          </cell>
          <cell r="K5">
            <v>10.272710757051099</v>
          </cell>
          <cell r="L5">
            <v>7.6859137667405797</v>
          </cell>
          <cell r="M5">
            <v>0.28799999999999998</v>
          </cell>
          <cell r="N5">
            <v>473.99099999999999</v>
          </cell>
          <cell r="O5">
            <v>423.83100000000002</v>
          </cell>
          <cell r="P5">
            <v>36.575000000000003</v>
          </cell>
          <cell r="Q5">
            <v>56.427500000000002</v>
          </cell>
          <cell r="R5">
            <v>504.56071428571437</v>
          </cell>
          <cell r="S5">
            <v>0.22966507177033491</v>
          </cell>
        </row>
        <row r="6">
          <cell r="B6" t="str">
            <v>SH004A</v>
          </cell>
          <cell r="C6" t="str">
            <v>TREE</v>
          </cell>
          <cell r="D6" t="str">
            <v>004 大果冬青 Ilex macrocarpa</v>
          </cell>
          <cell r="E6" t="str">
            <v>A</v>
          </cell>
          <cell r="F6">
            <v>0.21440000000000001</v>
          </cell>
          <cell r="G6">
            <v>29.2</v>
          </cell>
          <cell r="H6">
            <v>1.9300000000000001E-2</v>
          </cell>
          <cell r="I6">
            <v>7.4999999999999997E-3</v>
          </cell>
          <cell r="J6">
            <v>0.38860103626942999</v>
          </cell>
          <cell r="K6">
            <v>25.2097553451108</v>
          </cell>
          <cell r="L6">
            <v>19.352321625627599</v>
          </cell>
          <cell r="M6">
            <v>0.316</v>
          </cell>
          <cell r="N6">
            <v>349.96199999999999</v>
          </cell>
          <cell r="O6">
            <v>345.22300000000001</v>
          </cell>
          <cell r="P6">
            <v>32.381</v>
          </cell>
          <cell r="Q6">
            <v>46.6616</v>
          </cell>
          <cell r="R6">
            <v>460.29733333333337</v>
          </cell>
          <cell r="S6">
            <v>0.23161730644513756</v>
          </cell>
        </row>
        <row r="7">
          <cell r="B7" t="str">
            <v>SH005A</v>
          </cell>
          <cell r="C7" t="str">
            <v>TREE</v>
          </cell>
          <cell r="D7" t="str">
            <v>005 黄杞 Engelhardia roxburghiana</v>
          </cell>
          <cell r="E7" t="str">
            <v>A</v>
          </cell>
          <cell r="F7">
            <v>0.21440000000000001</v>
          </cell>
          <cell r="G7">
            <v>29.3</v>
          </cell>
          <cell r="H7">
            <v>2.0400000000000001E-2</v>
          </cell>
          <cell r="I7">
            <v>7.4999999999999997E-3</v>
          </cell>
          <cell r="J7">
            <v>0.36764705882352938</v>
          </cell>
          <cell r="K7">
            <v>85.338147019484893</v>
          </cell>
          <cell r="L7">
            <v>65.167602699162501</v>
          </cell>
          <cell r="M7">
            <v>0.32300000000000001</v>
          </cell>
          <cell r="N7">
            <v>508.11799999999999</v>
          </cell>
          <cell r="O7">
            <v>512.81299999999999</v>
          </cell>
          <cell r="P7">
            <v>48.289000000000001</v>
          </cell>
          <cell r="Q7">
            <v>67.749066666666664</v>
          </cell>
          <cell r="R7">
            <v>683.75066666666669</v>
          </cell>
          <cell r="S7">
            <v>0.15531487502329722</v>
          </cell>
        </row>
        <row r="8">
          <cell r="B8" t="str">
            <v>SH006A</v>
          </cell>
          <cell r="C8" t="str">
            <v>TREE</v>
          </cell>
          <cell r="D8" t="str">
            <v>006 甜槠 Castanopsis eyrei</v>
          </cell>
          <cell r="E8" t="str">
            <v>A</v>
          </cell>
          <cell r="F8">
            <v>0.21440000000000001</v>
          </cell>
          <cell r="G8">
            <v>27.8</v>
          </cell>
          <cell r="H8">
            <v>2.64E-2</v>
          </cell>
          <cell r="I8">
            <v>7.9000000000000008E-3</v>
          </cell>
          <cell r="J8">
            <v>0.29924242424242425</v>
          </cell>
          <cell r="K8">
            <v>65.136774818270894</v>
          </cell>
          <cell r="L8">
            <v>54.096176695292897</v>
          </cell>
          <cell r="M8">
            <v>0.36599999999999999</v>
          </cell>
          <cell r="N8">
            <v>469.23099999999999</v>
          </cell>
          <cell r="O8">
            <v>532.90300000000002</v>
          </cell>
          <cell r="P8">
            <v>58.845999999999997</v>
          </cell>
          <cell r="Q8">
            <v>59.396329113924047</v>
          </cell>
          <cell r="R8">
            <v>674.56075949367084</v>
          </cell>
          <cell r="S8">
            <v>0.13424871699010979</v>
          </cell>
        </row>
        <row r="9">
          <cell r="B9" t="str">
            <v>SH006B</v>
          </cell>
          <cell r="C9" t="str">
            <v>TREE</v>
          </cell>
          <cell r="D9" t="str">
            <v>006 甜槠 Castanopsis eyrei</v>
          </cell>
          <cell r="E9" t="str">
            <v>B</v>
          </cell>
          <cell r="F9">
            <v>0.21440000000000001</v>
          </cell>
          <cell r="G9">
            <v>29.1</v>
          </cell>
          <cell r="H9">
            <v>1.7000000000000001E-2</v>
          </cell>
          <cell r="I9">
            <v>8.3000000000000001E-3</v>
          </cell>
          <cell r="J9">
            <v>0.48823529411764705</v>
          </cell>
          <cell r="K9">
            <v>23.1491402520981</v>
          </cell>
          <cell r="L9">
            <v>17.864776978324301</v>
          </cell>
          <cell r="M9">
            <v>0.33500000000000002</v>
          </cell>
          <cell r="N9">
            <v>357.28899999999999</v>
          </cell>
          <cell r="O9">
            <v>373.30599999999998</v>
          </cell>
          <cell r="P9">
            <v>36.197000000000003</v>
          </cell>
          <cell r="Q9">
            <v>43.046867469879516</v>
          </cell>
          <cell r="R9">
            <v>449.76626506024098</v>
          </cell>
          <cell r="S9">
            <v>0.229300770782109</v>
          </cell>
        </row>
        <row r="10">
          <cell r="B10" t="str">
            <v>SH006C</v>
          </cell>
          <cell r="C10" t="str">
            <v>TREE</v>
          </cell>
          <cell r="D10" t="str">
            <v>006 甜槠 Castanopsis eyrei</v>
          </cell>
          <cell r="E10" t="str">
            <v>C</v>
          </cell>
          <cell r="F10">
            <v>0.21440000000000001</v>
          </cell>
          <cell r="G10">
            <v>28.3</v>
          </cell>
          <cell r="H10">
            <v>5.2600000000000001E-2</v>
          </cell>
          <cell r="I10">
            <v>2.1399999999999999E-2</v>
          </cell>
          <cell r="J10">
            <v>0.40684410646387831</v>
          </cell>
          <cell r="K10">
            <v>20.2550133613951</v>
          </cell>
          <cell r="L10">
            <v>16.3371972048934</v>
          </cell>
          <cell r="M10">
            <v>0.44800000000000001</v>
          </cell>
          <cell r="N10">
            <v>396.61700000000002</v>
          </cell>
          <cell r="O10">
            <v>556.69000000000005</v>
          </cell>
          <cell r="P10">
            <v>69.814999999999998</v>
          </cell>
          <cell r="Q10">
            <v>18.533504672897198</v>
          </cell>
          <cell r="R10">
            <v>260.13551401869159</v>
          </cell>
          <cell r="S10">
            <v>0.30652438587696051</v>
          </cell>
        </row>
        <row r="11">
          <cell r="B11" t="str">
            <v>SH007A</v>
          </cell>
          <cell r="C11" t="str">
            <v>TREE</v>
          </cell>
          <cell r="D11" t="str">
            <v>007 罗浮锥 Castanopsis faberi</v>
          </cell>
          <cell r="E11" t="str">
            <v>A</v>
          </cell>
          <cell r="F11">
            <v>0.21440000000000001</v>
          </cell>
          <cell r="G11">
            <v>28.9</v>
          </cell>
          <cell r="H11">
            <v>3.5299999999999998E-2</v>
          </cell>
          <cell r="I11">
            <v>1.5599999999999999E-2</v>
          </cell>
          <cell r="J11">
            <v>0.44192634560906519</v>
          </cell>
          <cell r="K11">
            <v>41.970544463800998</v>
          </cell>
          <cell r="L11">
            <v>32.739401675250299</v>
          </cell>
          <cell r="M11">
            <v>0.49399999999999999</v>
          </cell>
          <cell r="N11">
            <v>242.142</v>
          </cell>
          <cell r="O11">
            <v>377.57900000000001</v>
          </cell>
          <cell r="P11">
            <v>51.795999999999999</v>
          </cell>
          <cell r="Q11">
            <v>15.521923076923077</v>
          </cell>
          <cell r="R11">
            <v>242.03782051282053</v>
          </cell>
          <cell r="S11">
            <v>0.30118155842149968</v>
          </cell>
        </row>
        <row r="12">
          <cell r="B12" t="str">
            <v>SH009B</v>
          </cell>
          <cell r="C12" t="str">
            <v>TREE</v>
          </cell>
          <cell r="D12" t="str">
            <v>009 山乌桕 Triadica cochinchinensis</v>
          </cell>
          <cell r="E12" t="str">
            <v>B</v>
          </cell>
          <cell r="F12">
            <v>0.21440000000000001</v>
          </cell>
          <cell r="G12">
            <v>28.85</v>
          </cell>
          <cell r="H12">
            <v>2.1999999999999999E-2</v>
          </cell>
          <cell r="I12">
            <v>1.03E-2</v>
          </cell>
          <cell r="J12">
            <v>0.4681818181818182</v>
          </cell>
          <cell r="K12">
            <v>69.187345597083905</v>
          </cell>
          <cell r="L12">
            <v>54.116850758021897</v>
          </cell>
          <cell r="M12">
            <v>0.35199999999999998</v>
          </cell>
          <cell r="N12">
            <v>301.28300000000002</v>
          </cell>
          <cell r="O12">
            <v>332.69099999999997</v>
          </cell>
          <cell r="P12">
            <v>35.287999999999997</v>
          </cell>
          <cell r="Q12">
            <v>29.250776699029128</v>
          </cell>
          <cell r="R12">
            <v>323.0009708737864</v>
          </cell>
          <cell r="S12">
            <v>0.29188392654726819</v>
          </cell>
        </row>
        <row r="13">
          <cell r="B13" t="str">
            <v>SH010A</v>
          </cell>
          <cell r="C13" t="str">
            <v>TREE</v>
          </cell>
          <cell r="D13" t="str">
            <v>010 山杜英 Elaeocarpus sylvestis</v>
          </cell>
          <cell r="E13" t="str">
            <v>A</v>
          </cell>
          <cell r="F13">
            <v>0.21440000000000001</v>
          </cell>
          <cell r="G13">
            <v>28.4</v>
          </cell>
          <cell r="H13">
            <v>4.2500000000000003E-2</v>
          </cell>
          <cell r="I13">
            <v>1.7500000000000002E-2</v>
          </cell>
          <cell r="J13">
            <v>0.41176470588235298</v>
          </cell>
          <cell r="K13">
            <v>11.652129524022801</v>
          </cell>
          <cell r="L13">
            <v>9.3449268975113995</v>
          </cell>
          <cell r="M13">
            <v>0.434</v>
          </cell>
          <cell r="N13">
            <v>360.14100000000002</v>
          </cell>
          <cell r="O13">
            <v>491.7</v>
          </cell>
          <cell r="P13">
            <v>60.539000000000001</v>
          </cell>
          <cell r="Q13">
            <v>20.579485714285713</v>
          </cell>
          <cell r="R13">
            <v>280.97142857142853</v>
          </cell>
          <cell r="S13">
            <v>0.28906985579543765</v>
          </cell>
        </row>
        <row r="14">
          <cell r="B14" t="str">
            <v>SH011A</v>
          </cell>
          <cell r="C14" t="str">
            <v>TREE</v>
          </cell>
          <cell r="D14" t="str">
            <v>011 黄樟 Camphora parthenoxylon</v>
          </cell>
          <cell r="E14" t="str">
            <v>A</v>
          </cell>
          <cell r="F14">
            <v>0.21440000000000001</v>
          </cell>
          <cell r="G14">
            <v>29.5</v>
          </cell>
          <cell r="H14">
            <v>6.2899999999999998E-2</v>
          </cell>
          <cell r="I14">
            <v>2.7400000000000001E-2</v>
          </cell>
          <cell r="J14">
            <v>0.43561208267090623</v>
          </cell>
          <cell r="K14">
            <v>11.671774048795299</v>
          </cell>
          <cell r="L14">
            <v>8.8214725459628003</v>
          </cell>
          <cell r="M14">
            <v>0.51900000000000002</v>
          </cell>
          <cell r="N14">
            <v>340.39400000000001</v>
          </cell>
          <cell r="O14">
            <v>554.34199999999998</v>
          </cell>
          <cell r="P14">
            <v>82.39</v>
          </cell>
          <cell r="Q14">
            <v>12.423138686131388</v>
          </cell>
          <cell r="R14">
            <v>202.31459854014599</v>
          </cell>
          <cell r="S14">
            <v>0.33256463163005218</v>
          </cell>
        </row>
        <row r="15">
          <cell r="B15" t="str">
            <v>SH012C</v>
          </cell>
          <cell r="C15" t="str">
            <v>TREE</v>
          </cell>
          <cell r="D15" t="str">
            <v>012 马尾松 Pinus massoniana</v>
          </cell>
          <cell r="E15" t="str">
            <v>C</v>
          </cell>
          <cell r="F15">
            <v>0.21440000000000001</v>
          </cell>
          <cell r="G15">
            <v>27.27</v>
          </cell>
          <cell r="H15">
            <v>4.87E-2</v>
          </cell>
          <cell r="I15">
            <v>1.9900000000000001E-2</v>
          </cell>
          <cell r="J15">
            <v>0.40862422997946612</v>
          </cell>
          <cell r="K15">
            <v>8.7425761087569391</v>
          </cell>
          <cell r="L15">
            <v>7.4992361086660697</v>
          </cell>
          <cell r="M15">
            <v>0.503</v>
          </cell>
          <cell r="N15">
            <v>349.56200000000001</v>
          </cell>
          <cell r="O15">
            <v>551.96500000000003</v>
          </cell>
          <cell r="P15">
            <v>79.141000000000005</v>
          </cell>
          <cell r="Q15">
            <v>17.565929648241209</v>
          </cell>
          <cell r="R15">
            <v>277.36934673366835</v>
          </cell>
          <cell r="S15">
            <v>0.25144994377124374</v>
          </cell>
        </row>
        <row r="16">
          <cell r="B16" t="str">
            <v>SH013A</v>
          </cell>
          <cell r="C16" t="str">
            <v>TREE</v>
          </cell>
          <cell r="D16" t="str">
            <v>013 杉木 Cunninghamia lanceolata</v>
          </cell>
          <cell r="E16" t="str">
            <v>A</v>
          </cell>
          <cell r="F16">
            <v>0.21440000000000001</v>
          </cell>
          <cell r="G16">
            <v>26.7</v>
          </cell>
          <cell r="H16">
            <v>0.13969999999999999</v>
          </cell>
          <cell r="I16">
            <v>4.2799999999999998E-2</v>
          </cell>
          <cell r="J16">
            <v>0.30637079455977095</v>
          </cell>
          <cell r="K16">
            <v>4.0726152240484801</v>
          </cell>
          <cell r="L16">
            <v>3.6224433849383901</v>
          </cell>
          <cell r="M16">
            <v>0.68600000000000005</v>
          </cell>
          <cell r="N16">
            <v>453.62900000000002</v>
          </cell>
          <cell r="O16">
            <v>981.221</v>
          </cell>
          <cell r="P16">
            <v>189.68799999999999</v>
          </cell>
          <cell r="Q16">
            <v>10.598808411214954</v>
          </cell>
          <cell r="R16">
            <v>229.25724299065422</v>
          </cell>
          <cell r="S16">
            <v>0.22563367213529584</v>
          </cell>
        </row>
        <row r="17">
          <cell r="B17" t="str">
            <v>SH014A</v>
          </cell>
          <cell r="C17" t="str">
            <v>TREE</v>
          </cell>
          <cell r="D17" t="str">
            <v>014 赤楠 Syzygium buxifolium</v>
          </cell>
          <cell r="E17" t="str">
            <v>A</v>
          </cell>
          <cell r="F17">
            <v>0.21440000000000001</v>
          </cell>
          <cell r="G17">
            <v>27.15</v>
          </cell>
          <cell r="H17">
            <v>8.5400000000000004E-2</v>
          </cell>
          <cell r="I17">
            <v>1.9599999999999999E-2</v>
          </cell>
          <cell r="J17">
            <v>0.22950819672131145</v>
          </cell>
          <cell r="K17">
            <v>11.301738595798801</v>
          </cell>
          <cell r="L17">
            <v>9.7674882303957506</v>
          </cell>
          <cell r="M17">
            <v>0.35799999999999998</v>
          </cell>
          <cell r="N17">
            <v>1399.836</v>
          </cell>
          <cell r="O17">
            <v>1557.261</v>
          </cell>
          <cell r="P17">
            <v>174.89500000000001</v>
          </cell>
          <cell r="Q17">
            <v>71.420204081632662</v>
          </cell>
          <cell r="R17">
            <v>794.52091836734689</v>
          </cell>
          <cell r="S17">
            <v>0.11206724034420651</v>
          </cell>
        </row>
        <row r="18">
          <cell r="B18" t="str">
            <v>SH021</v>
          </cell>
          <cell r="C18" t="str">
            <v>SHURB</v>
          </cell>
          <cell r="D18" t="str">
            <v>021 黄绒润楠 Machilus grijsii</v>
          </cell>
          <cell r="E18"/>
          <cell r="F18">
            <v>0.21440000000000001</v>
          </cell>
          <cell r="G18">
            <v>27.55</v>
          </cell>
          <cell r="H18">
            <v>0.14680000000000001</v>
          </cell>
          <cell r="I18">
            <v>4.2999999999999997E-2</v>
          </cell>
          <cell r="J18">
            <v>0.2929155313351498</v>
          </cell>
          <cell r="K18">
            <v>2.2456755906796202</v>
          </cell>
          <cell r="L18">
            <v>1.89336767947179</v>
          </cell>
          <cell r="M18">
            <v>0.72499999999999998</v>
          </cell>
          <cell r="N18">
            <v>429.59399999999999</v>
          </cell>
          <cell r="O18">
            <v>979.61</v>
          </cell>
          <cell r="P18">
            <v>194.239</v>
          </cell>
          <cell r="Q18">
            <v>9.9905581395348833</v>
          </cell>
          <cell r="R18">
            <v>227.81627906976749</v>
          </cell>
          <cell r="S18">
            <v>0.2213767574997812</v>
          </cell>
        </row>
        <row r="19">
          <cell r="B19" t="str">
            <v>SH022</v>
          </cell>
          <cell r="C19" t="str">
            <v>SHURB</v>
          </cell>
          <cell r="D19" t="str">
            <v>022 弯蒴杜鹃 Rhododendron henryi</v>
          </cell>
          <cell r="E19"/>
          <cell r="F19">
            <v>0.21440000000000001</v>
          </cell>
          <cell r="G19">
            <v>27.45</v>
          </cell>
          <cell r="H19">
            <v>5.79E-2</v>
          </cell>
          <cell r="I19">
            <v>2.29E-2</v>
          </cell>
          <cell r="J19">
            <v>0.39550949913644212</v>
          </cell>
          <cell r="K19">
            <v>14.236334925244501</v>
          </cell>
          <cell r="L19">
            <v>12.076529168599601</v>
          </cell>
          <cell r="M19">
            <v>0.41799999999999998</v>
          </cell>
          <cell r="N19">
            <v>557.68899999999996</v>
          </cell>
          <cell r="O19">
            <v>727.19500000000005</v>
          </cell>
          <cell r="P19">
            <v>93.838999999999999</v>
          </cell>
          <cell r="Q19">
            <v>24.353231441048035</v>
          </cell>
          <cell r="R19">
            <v>317.55240174672491</v>
          </cell>
          <cell r="S19">
            <v>0.24403499611035925</v>
          </cell>
        </row>
        <row r="20">
          <cell r="B20" t="str">
            <v>SH023</v>
          </cell>
          <cell r="C20" t="str">
            <v>SHURB</v>
          </cell>
          <cell r="D20" t="str">
            <v>023 杨桐 Adinandra millettii</v>
          </cell>
          <cell r="E20"/>
          <cell r="F20">
            <v>0.21440000000000001</v>
          </cell>
          <cell r="G20">
            <v>27.8</v>
          </cell>
          <cell r="H20">
            <v>6.3399999999999998E-2</v>
          </cell>
          <cell r="I20">
            <v>2.3199999999999998E-2</v>
          </cell>
          <cell r="J20">
            <v>0.36593059936908517</v>
          </cell>
          <cell r="K20">
            <v>5.54504871836573</v>
          </cell>
          <cell r="L20">
            <v>4.6051702143622197</v>
          </cell>
          <cell r="M20">
            <v>0.46800000000000003</v>
          </cell>
          <cell r="N20">
            <v>484.38299999999998</v>
          </cell>
          <cell r="O20">
            <v>711.46699999999998</v>
          </cell>
          <cell r="P20">
            <v>106.426</v>
          </cell>
          <cell r="Q20">
            <v>20.878577586206898</v>
          </cell>
          <cell r="R20">
            <v>306.66681034482764</v>
          </cell>
          <cell r="S20">
            <v>0.21799184409824665</v>
          </cell>
        </row>
        <row r="21">
          <cell r="B21" t="str">
            <v>SH024</v>
          </cell>
          <cell r="C21" t="str">
            <v>SHURB</v>
          </cell>
          <cell r="D21" t="str">
            <v>024 丁香杜鹃 Rhododendron farrerae</v>
          </cell>
          <cell r="E21"/>
          <cell r="F21">
            <v>0.21440000000000001</v>
          </cell>
          <cell r="G21">
            <v>26.55</v>
          </cell>
          <cell r="H21">
            <v>6.1800000000000001E-2</v>
          </cell>
          <cell r="I21">
            <v>2.5899999999999999E-2</v>
          </cell>
          <cell r="J21">
            <v>0.41909385113268605</v>
          </cell>
          <cell r="K21">
            <v>7.48155977022512</v>
          </cell>
          <cell r="L21">
            <v>6.7201082662225602</v>
          </cell>
          <cell r="M21">
            <v>0.254</v>
          </cell>
          <cell r="N21">
            <v>1334.0609999999999</v>
          </cell>
          <cell r="O21">
            <v>1056.172</v>
          </cell>
          <cell r="P21">
            <v>88.988</v>
          </cell>
          <cell r="Q21">
            <v>51.508146718146719</v>
          </cell>
          <cell r="R21">
            <v>407.78841698841705</v>
          </cell>
          <cell r="S21">
            <v>0.29105047871623141</v>
          </cell>
        </row>
        <row r="22">
          <cell r="B22" t="str">
            <v>SH025</v>
          </cell>
          <cell r="C22" t="str">
            <v>SHURB</v>
          </cell>
          <cell r="D22" t="str">
            <v>025 细枝柃 Eurya loquaiana</v>
          </cell>
          <cell r="E22"/>
          <cell r="F22">
            <v>0.21440000000000001</v>
          </cell>
          <cell r="G22">
            <v>27.1</v>
          </cell>
          <cell r="H22">
            <v>3.04E-2</v>
          </cell>
          <cell r="I22">
            <v>1.0200000000000001E-2</v>
          </cell>
          <cell r="J22">
            <v>0.33552631578947373</v>
          </cell>
          <cell r="K22">
            <v>20.077941544662</v>
          </cell>
          <cell r="L22">
            <v>17.407003212628201</v>
          </cell>
          <cell r="M22">
            <v>0.224</v>
          </cell>
          <cell r="N22">
            <v>1007.275</v>
          </cell>
          <cell r="O22">
            <v>696.12599999999998</v>
          </cell>
          <cell r="P22">
            <v>54.36</v>
          </cell>
          <cell r="Q22">
            <v>98.75245098039214</v>
          </cell>
          <cell r="R22">
            <v>682.4764705882352</v>
          </cell>
          <cell r="S22">
            <v>0.18763796909492275</v>
          </cell>
        </row>
        <row r="23">
          <cell r="B23" t="str">
            <v>SH026</v>
          </cell>
          <cell r="C23" t="str">
            <v>SHURB</v>
          </cell>
          <cell r="D23" t="str">
            <v>026 矩叶鼠刺 Itea oblonga</v>
          </cell>
          <cell r="E23"/>
          <cell r="F23">
            <v>0.21440000000000001</v>
          </cell>
          <cell r="G23">
            <v>27.45</v>
          </cell>
          <cell r="H23">
            <v>4.5900000000000003E-2</v>
          </cell>
          <cell r="I23">
            <v>1.9400000000000001E-2</v>
          </cell>
          <cell r="J23">
            <v>0.42265795206971674</v>
          </cell>
          <cell r="K23">
            <v>20.1199678388057</v>
          </cell>
          <cell r="L23">
            <v>17.0675514275631</v>
          </cell>
          <cell r="M23">
            <v>0.24299999999999999</v>
          </cell>
          <cell r="N23">
            <v>927.76800000000003</v>
          </cell>
          <cell r="O23">
            <v>709.62599999999998</v>
          </cell>
          <cell r="P23">
            <v>63.115000000000002</v>
          </cell>
          <cell r="Q23">
            <v>47.823092783505153</v>
          </cell>
          <cell r="R23">
            <v>365.78659793814433</v>
          </cell>
          <cell r="S23">
            <v>0.3073754258100293</v>
          </cell>
        </row>
        <row r="24">
          <cell r="B24" t="str">
            <v>SH027</v>
          </cell>
          <cell r="C24" t="str">
            <v>SHURB</v>
          </cell>
          <cell r="D24" t="str">
            <v>027 珍珠花 Lyonia ovalifolia</v>
          </cell>
          <cell r="E24"/>
          <cell r="F24">
            <v>0.21440000000000001</v>
          </cell>
          <cell r="G24">
            <v>26.7</v>
          </cell>
          <cell r="H24">
            <v>2.98E-2</v>
          </cell>
          <cell r="I24">
            <v>1.01E-2</v>
          </cell>
          <cell r="J24">
            <v>0.33892617449664431</v>
          </cell>
          <cell r="K24">
            <v>27.613137677508899</v>
          </cell>
          <cell r="L24">
            <v>24.560883465404</v>
          </cell>
          <cell r="M24">
            <v>0.224</v>
          </cell>
          <cell r="N24">
            <v>867.21</v>
          </cell>
          <cell r="O24">
            <v>606.93299999999999</v>
          </cell>
          <cell r="P24">
            <v>44.704000000000001</v>
          </cell>
          <cell r="Q24">
            <v>85.862376237623764</v>
          </cell>
          <cell r="R24">
            <v>600.92376237623762</v>
          </cell>
          <cell r="S24">
            <v>0.22593056549749463</v>
          </cell>
        </row>
        <row r="25">
          <cell r="B25" t="str">
            <v>SH028</v>
          </cell>
          <cell r="C25" t="str">
            <v>SHURB</v>
          </cell>
          <cell r="D25" t="str">
            <v>028 刨花润楠 Machilus pauhoi</v>
          </cell>
          <cell r="E25"/>
          <cell r="F25">
            <v>0.21440000000000001</v>
          </cell>
          <cell r="G25">
            <v>27.15</v>
          </cell>
          <cell r="H25">
            <v>7.0800000000000002E-2</v>
          </cell>
          <cell r="I25">
            <v>2.3599999999999999E-2</v>
          </cell>
          <cell r="J25">
            <v>0.33333333333333331</v>
          </cell>
          <cell r="K25">
            <v>4.91657554732521</v>
          </cell>
          <cell r="L25">
            <v>4.2491332979690402</v>
          </cell>
          <cell r="M25">
            <v>0.34499999999999997</v>
          </cell>
          <cell r="N25">
            <v>897.82399999999996</v>
          </cell>
          <cell r="O25">
            <v>969.03300000000002</v>
          </cell>
          <cell r="P25">
            <v>102.80200000000001</v>
          </cell>
          <cell r="Q25">
            <v>38.043389830508474</v>
          </cell>
          <cell r="R25">
            <v>410.60720338983049</v>
          </cell>
          <cell r="S25">
            <v>0.22956751814167037</v>
          </cell>
        </row>
        <row r="26">
          <cell r="B26" t="str">
            <v>SH029</v>
          </cell>
          <cell r="C26" t="str">
            <v>SHURB</v>
          </cell>
          <cell r="D26" t="str">
            <v>029 南烛 Vaccinium bracteatum</v>
          </cell>
          <cell r="E26"/>
          <cell r="F26">
            <v>0.21440000000000001</v>
          </cell>
          <cell r="G26">
            <v>27.3</v>
          </cell>
          <cell r="H26">
            <v>3.3099999999999997E-2</v>
          </cell>
          <cell r="I26">
            <v>1.5699999999999999E-2</v>
          </cell>
          <cell r="J26">
            <v>0.47432024169184289</v>
          </cell>
          <cell r="K26">
            <v>24.622773642713199</v>
          </cell>
          <cell r="L26">
            <v>21.081633556053401</v>
          </cell>
          <cell r="M26">
            <v>0.254</v>
          </cell>
          <cell r="N26">
            <v>740.88199999999995</v>
          </cell>
          <cell r="O26">
            <v>590.90700000000004</v>
          </cell>
          <cell r="P26">
            <v>48.277999999999999</v>
          </cell>
          <cell r="Q26">
            <v>47.189936305732481</v>
          </cell>
          <cell r="R26">
            <v>376.37388535031857</v>
          </cell>
          <cell r="S26">
            <v>0.32519988400513689</v>
          </cell>
        </row>
        <row r="27">
          <cell r="B27" t="str">
            <v>SH030</v>
          </cell>
          <cell r="C27" t="str">
            <v>SHURB</v>
          </cell>
          <cell r="D27" t="str">
            <v>030 毛锥 Castanopsis fordii</v>
          </cell>
          <cell r="E27"/>
          <cell r="F27">
            <v>0.21440000000000001</v>
          </cell>
          <cell r="G27">
            <v>28.3</v>
          </cell>
          <cell r="H27">
            <v>0.1552</v>
          </cell>
          <cell r="I27">
            <v>5.8500000000000003E-2</v>
          </cell>
          <cell r="J27">
            <v>0.37693298969072164</v>
          </cell>
          <cell r="K27">
            <v>14.8190525105591</v>
          </cell>
          <cell r="L27">
            <v>11.9526844507596</v>
          </cell>
          <cell r="M27">
            <v>0.33600000000000002</v>
          </cell>
          <cell r="N27">
            <v>2073.5839999999998</v>
          </cell>
          <cell r="O27">
            <v>2163.6320000000001</v>
          </cell>
          <cell r="P27">
            <v>225.28200000000001</v>
          </cell>
          <cell r="Q27">
            <v>35.44588034188034</v>
          </cell>
          <cell r="R27">
            <v>369.85162393162392</v>
          </cell>
          <cell r="S27">
            <v>0.2596745412416438</v>
          </cell>
        </row>
        <row r="28">
          <cell r="B28" t="str">
            <v>SH032</v>
          </cell>
          <cell r="C28" t="str">
            <v>SHURB</v>
          </cell>
          <cell r="D28" t="str">
            <v>032 石斑木 Rhaphiolepis indica</v>
          </cell>
          <cell r="E28"/>
          <cell r="F28">
            <v>0.21440000000000001</v>
          </cell>
          <cell r="G28">
            <v>27.8</v>
          </cell>
          <cell r="H28">
            <v>9.4899999999999998E-2</v>
          </cell>
          <cell r="I28">
            <v>3.3599999999999998E-2</v>
          </cell>
          <cell r="J28">
            <v>0.35405690200210749</v>
          </cell>
          <cell r="K28">
            <v>8.6146292588893996</v>
          </cell>
          <cell r="L28">
            <v>7.15446086874113</v>
          </cell>
          <cell r="M28">
            <v>0.38100000000000001</v>
          </cell>
          <cell r="N28">
            <v>853.13400000000001</v>
          </cell>
          <cell r="O28">
            <v>1021.325</v>
          </cell>
          <cell r="P28">
            <v>120.386</v>
          </cell>
          <cell r="Q28">
            <v>25.390892857142859</v>
          </cell>
          <cell r="R28">
            <v>303.96577380952385</v>
          </cell>
          <cell r="S28">
            <v>0.2791022211885103</v>
          </cell>
        </row>
        <row r="29">
          <cell r="B29" t="str">
            <v>SH033</v>
          </cell>
          <cell r="C29" t="str">
            <v>LIANA</v>
          </cell>
          <cell r="D29" t="str">
            <v>033 灰背清风藤 Sabia discolor</v>
          </cell>
          <cell r="E29" t="str">
            <v>不测</v>
          </cell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</row>
        <row r="30">
          <cell r="B30" t="str">
            <v>SH034</v>
          </cell>
          <cell r="C30" t="str">
            <v>LIANA</v>
          </cell>
          <cell r="D30" t="str">
            <v>034 菝葜 Smilax china</v>
          </cell>
          <cell r="E30" t="str">
            <v>不测</v>
          </cell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</row>
        <row r="31">
          <cell r="B31" t="str">
            <v>WH901A</v>
          </cell>
          <cell r="C31" t="str">
            <v>TREE</v>
          </cell>
          <cell r="D31" t="str">
            <v>WH901 鸭公树 Neolitsea chui</v>
          </cell>
          <cell r="E31" t="str">
            <v>A</v>
          </cell>
          <cell r="F31">
            <v>0.11799999999999999</v>
          </cell>
          <cell r="G31">
            <v>24.55</v>
          </cell>
          <cell r="H31">
            <v>4.5400000000000003E-2</v>
          </cell>
          <cell r="I31">
            <v>1.26E-2</v>
          </cell>
          <cell r="J31">
            <v>0.27753303964757708</v>
          </cell>
          <cell r="K31">
            <v>9.1634021726711392</v>
          </cell>
          <cell r="L31">
            <v>9.4726147530592009</v>
          </cell>
          <cell r="M31">
            <v>0.34499999999999997</v>
          </cell>
          <cell r="N31">
            <v>550.69600000000003</v>
          </cell>
          <cell r="O31">
            <v>595.71600000000001</v>
          </cell>
          <cell r="P31">
            <v>58.045999999999999</v>
          </cell>
          <cell r="Q31">
            <v>43.706031746031755</v>
          </cell>
          <cell r="R31">
            <v>472.79047619047617</v>
          </cell>
          <cell r="S31">
            <v>0.21706922096268477</v>
          </cell>
        </row>
        <row r="32">
          <cell r="B32" t="str">
            <v>WH902A</v>
          </cell>
          <cell r="C32" t="str">
            <v>TREE</v>
          </cell>
          <cell r="D32" t="str">
            <v>WH902 刨花润楠 Machilus pauhoi</v>
          </cell>
          <cell r="E32" t="str">
            <v>A</v>
          </cell>
          <cell r="F32">
            <v>0.11799999999999999</v>
          </cell>
          <cell r="G32">
            <v>24.45</v>
          </cell>
          <cell r="H32">
            <v>0.13769999999999999</v>
          </cell>
          <cell r="I32">
            <v>2.58E-2</v>
          </cell>
          <cell r="J32">
            <v>0.18736383442265797</v>
          </cell>
          <cell r="K32">
            <v>9.9785602082156508</v>
          </cell>
          <cell r="L32">
            <v>10.3928922289147</v>
          </cell>
          <cell r="M32">
            <v>0.72099999999999997</v>
          </cell>
          <cell r="N32">
            <v>393.90600000000001</v>
          </cell>
          <cell r="O32">
            <v>893.04499999999996</v>
          </cell>
          <cell r="P32">
            <v>176.6</v>
          </cell>
          <cell r="Q32">
            <v>15.267674418604651</v>
          </cell>
          <cell r="R32">
            <v>346.14147286821708</v>
          </cell>
          <cell r="S32">
            <v>0.14609286523216308</v>
          </cell>
        </row>
        <row r="33">
          <cell r="B33" t="str">
            <v>WH903A</v>
          </cell>
          <cell r="C33" t="str">
            <v>TREE</v>
          </cell>
          <cell r="D33" t="str">
            <v>WH903 罗浮柿 Diospyros morrisiana</v>
          </cell>
          <cell r="E33" t="str">
            <v>A</v>
          </cell>
          <cell r="F33">
            <v>0.11799999999999999</v>
          </cell>
          <cell r="G33">
            <v>24.87</v>
          </cell>
          <cell r="H33">
            <v>0.13070000000000001</v>
          </cell>
          <cell r="I33">
            <v>3.1099999999999999E-2</v>
          </cell>
          <cell r="J33">
            <v>0.23794950267788828</v>
          </cell>
          <cell r="K33">
            <v>8.28442280441935</v>
          </cell>
          <cell r="L33">
            <v>8.36346332151445</v>
          </cell>
          <cell r="M33">
            <v>0.53100000000000003</v>
          </cell>
          <cell r="N33">
            <v>585.01599999999996</v>
          </cell>
          <cell r="O33">
            <v>975.298</v>
          </cell>
          <cell r="P33">
            <v>139.101</v>
          </cell>
          <cell r="Q33">
            <v>18.810803858520899</v>
          </cell>
          <cell r="R33">
            <v>313.60064308681677</v>
          </cell>
          <cell r="S33">
            <v>0.22357855083716147</v>
          </cell>
        </row>
        <row r="34">
          <cell r="B34" t="str">
            <v>WH904A</v>
          </cell>
          <cell r="C34" t="str">
            <v>TREE</v>
          </cell>
          <cell r="D34" t="str">
            <v>WH904 毛锥 Castanopsis fordii</v>
          </cell>
          <cell r="E34" t="str">
            <v>A</v>
          </cell>
          <cell r="F34">
            <v>0.11799999999999999</v>
          </cell>
          <cell r="G34">
            <v>25.1</v>
          </cell>
          <cell r="H34">
            <v>7.9799999999999996E-2</v>
          </cell>
          <cell r="I34">
            <v>1.72E-2</v>
          </cell>
          <cell r="J34">
            <v>0.2155388471177945</v>
          </cell>
          <cell r="K34">
            <v>16.081508122508801</v>
          </cell>
          <cell r="L34">
            <v>15.9652870976141</v>
          </cell>
          <cell r="M34">
            <v>0.42099999999999999</v>
          </cell>
          <cell r="N34">
            <v>670.45299999999997</v>
          </cell>
          <cell r="O34">
            <v>882.21799999999996</v>
          </cell>
          <cell r="P34">
            <v>105.956</v>
          </cell>
          <cell r="Q34">
            <v>38.979825581395346</v>
          </cell>
          <cell r="R34">
            <v>512.91744186046503</v>
          </cell>
          <cell r="S34">
            <v>0.16233153384423721</v>
          </cell>
        </row>
        <row r="35">
          <cell r="B35" t="str">
            <v>WH905A</v>
          </cell>
          <cell r="C35" t="str">
            <v>TREE</v>
          </cell>
          <cell r="D35" t="str">
            <v>WH905 罗浮锥 Castanopsis faberi</v>
          </cell>
          <cell r="E35" t="str">
            <v>A</v>
          </cell>
          <cell r="F35">
            <v>0.11799999999999999</v>
          </cell>
          <cell r="G35">
            <v>25.03</v>
          </cell>
          <cell r="H35">
            <v>0.1187</v>
          </cell>
          <cell r="I35">
            <v>3.3099999999999997E-2</v>
          </cell>
          <cell r="J35">
            <v>0.27885425442291489</v>
          </cell>
          <cell r="K35">
            <v>6.7662585473266503</v>
          </cell>
          <cell r="L35">
            <v>6.7515198142227799</v>
          </cell>
          <cell r="M35">
            <v>0.58899999999999997</v>
          </cell>
          <cell r="N35">
            <v>468.48200000000003</v>
          </cell>
          <cell r="O35">
            <v>865.91</v>
          </cell>
          <cell r="P35">
            <v>139.06100000000001</v>
          </cell>
          <cell r="Q35">
            <v>14.153534743202417</v>
          </cell>
          <cell r="R35">
            <v>261.60422960725077</v>
          </cell>
          <cell r="S35">
            <v>0.23802503937121114</v>
          </cell>
        </row>
        <row r="36">
          <cell r="B36" t="str">
            <v>WH906A</v>
          </cell>
          <cell r="C36" t="str">
            <v>TREE</v>
          </cell>
          <cell r="D36" t="str">
            <v>WH906 山杜英 Elaeocarpus sylvestis</v>
          </cell>
          <cell r="E36" t="str">
            <v>A</v>
          </cell>
          <cell r="F36">
            <v>0.11799999999999999</v>
          </cell>
          <cell r="G36">
            <v>24.15</v>
          </cell>
          <cell r="H36">
            <v>4.24E-2</v>
          </cell>
          <cell r="I36">
            <v>1.77E-2</v>
          </cell>
          <cell r="J36">
            <v>0.41745283018867924</v>
          </cell>
          <cell r="K36">
            <v>8.3602175224697604</v>
          </cell>
          <cell r="L36">
            <v>8.9077052273538992</v>
          </cell>
          <cell r="M36">
            <v>0.40600000000000003</v>
          </cell>
          <cell r="N36">
            <v>353.99799999999999</v>
          </cell>
          <cell r="O36">
            <v>451.06700000000001</v>
          </cell>
          <cell r="P36">
            <v>52.982999999999997</v>
          </cell>
          <cell r="Q36">
            <v>19.999887005649715</v>
          </cell>
          <cell r="R36">
            <v>254.84011299435028</v>
          </cell>
          <cell r="S36">
            <v>0.33406941849272415</v>
          </cell>
        </row>
        <row r="37">
          <cell r="B37" t="str">
            <v>WH907A</v>
          </cell>
          <cell r="C37" t="str">
            <v>TREE</v>
          </cell>
          <cell r="D37" t="str">
            <v>WH907 栲 Castanopsis fargesii</v>
          </cell>
          <cell r="E37" t="str">
            <v>A</v>
          </cell>
          <cell r="F37">
            <v>0.11799999999999999</v>
          </cell>
          <cell r="G37">
            <v>23.93</v>
          </cell>
          <cell r="H37">
            <v>6.1699999999999998E-2</v>
          </cell>
          <cell r="I37">
            <v>1.4E-2</v>
          </cell>
          <cell r="J37">
            <v>0.22690437601296598</v>
          </cell>
          <cell r="K37">
            <v>14.057600597526299</v>
          </cell>
          <cell r="L37">
            <v>15.2339328437243</v>
          </cell>
          <cell r="M37">
            <v>0.27900000000000003</v>
          </cell>
          <cell r="N37">
            <v>1240.424</v>
          </cell>
          <cell r="O37">
            <v>1076.7180000000001</v>
          </cell>
          <cell r="P37">
            <v>95.063000000000002</v>
          </cell>
          <cell r="Q37">
            <v>88.60171428571428</v>
          </cell>
          <cell r="R37">
            <v>769.08428571428578</v>
          </cell>
          <cell r="S37">
            <v>0.14727075728727265</v>
          </cell>
        </row>
        <row r="38">
          <cell r="B38" t="str">
            <v>WH908</v>
          </cell>
          <cell r="C38" t="str">
            <v>TREE</v>
          </cell>
          <cell r="D38" t="str">
            <v>WH908 黄丹木姜子 Litsea elongata</v>
          </cell>
          <cell r="E38"/>
          <cell r="F38">
            <v>0.11799999999999999</v>
          </cell>
          <cell r="G38">
            <v>25.3</v>
          </cell>
          <cell r="H38">
            <v>0.15939999999999999</v>
          </cell>
          <cell r="I38">
            <v>3.2300000000000002E-2</v>
          </cell>
          <cell r="J38">
            <v>0.20263488080301131</v>
          </cell>
          <cell r="K38">
            <v>9.2261986409010497</v>
          </cell>
          <cell r="L38">
            <v>9.0288167814162392</v>
          </cell>
          <cell r="M38">
            <v>0.66900000000000004</v>
          </cell>
          <cell r="N38">
            <v>517.44100000000003</v>
          </cell>
          <cell r="O38">
            <v>1083.7750000000001</v>
          </cell>
          <cell r="P38">
            <v>206.01400000000001</v>
          </cell>
          <cell r="Q38">
            <v>16.01984520123839</v>
          </cell>
          <cell r="R38">
            <v>335.53405572755418</v>
          </cell>
          <cell r="S38">
            <v>0.15678546118224976</v>
          </cell>
        </row>
        <row r="39">
          <cell r="B39" t="str">
            <v>WH909</v>
          </cell>
          <cell r="C39" t="str">
            <v>TREE</v>
          </cell>
          <cell r="D39" t="str">
            <v>WH909 木荷 Schima superba</v>
          </cell>
          <cell r="E39"/>
          <cell r="F39">
            <v>0.11799999999999999</v>
          </cell>
          <cell r="G39">
            <v>24.85</v>
          </cell>
          <cell r="H39">
            <v>4.6600000000000003E-2</v>
          </cell>
          <cell r="I39">
            <v>1.61E-2</v>
          </cell>
          <cell r="J39">
            <v>0.34549356223175964</v>
          </cell>
          <cell r="K39">
            <v>7.4053541631549704</v>
          </cell>
          <cell r="L39">
            <v>7.4869867993670498</v>
          </cell>
          <cell r="M39">
            <v>0.42299999999999999</v>
          </cell>
          <cell r="N39">
            <v>313.952</v>
          </cell>
          <cell r="O39">
            <v>415.32400000000001</v>
          </cell>
          <cell r="P39">
            <v>51.838999999999999</v>
          </cell>
          <cell r="Q39">
            <v>19.500124223602484</v>
          </cell>
          <cell r="R39">
            <v>257.96521739130435</v>
          </cell>
          <cell r="S39">
            <v>0.31057697872258339</v>
          </cell>
        </row>
        <row r="40">
          <cell r="B40" t="str">
            <v>WH910</v>
          </cell>
          <cell r="C40" t="str">
            <v>TREE</v>
          </cell>
          <cell r="D40" t="str">
            <v>WH910 秃瓣杜英 Elaeocarpus glabripetalus</v>
          </cell>
          <cell r="E40"/>
          <cell r="F40">
            <v>0.11799999999999999</v>
          </cell>
          <cell r="G40">
            <v>26.13</v>
          </cell>
          <cell r="H40">
            <v>6.8000000000000005E-2</v>
          </cell>
          <cell r="I40">
            <v>1.95E-2</v>
          </cell>
          <cell r="J40">
            <v>0.28676470588235292</v>
          </cell>
          <cell r="K40">
            <v>10.6955456299053</v>
          </cell>
          <cell r="L40">
            <v>9.8797593722579293</v>
          </cell>
          <cell r="M40">
            <v>0.42399999999999999</v>
          </cell>
          <cell r="N40">
            <v>548.32500000000005</v>
          </cell>
          <cell r="O40">
            <v>725.70899999999995</v>
          </cell>
          <cell r="P40">
            <v>87.117000000000004</v>
          </cell>
          <cell r="Q40">
            <v>28.119230769230771</v>
          </cell>
          <cell r="R40">
            <v>372.15846153846155</v>
          </cell>
          <cell r="S40">
            <v>0.22383690898446917</v>
          </cell>
        </row>
        <row r="41">
          <cell r="B41" t="str">
            <v>WH911</v>
          </cell>
          <cell r="C41" t="str">
            <v>TREE</v>
          </cell>
          <cell r="D41" t="str">
            <v>WH911 赛山梅 Styrax confusus</v>
          </cell>
          <cell r="E41"/>
          <cell r="F41">
            <v>0.11799999999999999</v>
          </cell>
          <cell r="G41">
            <v>26.7</v>
          </cell>
          <cell r="H41">
            <v>9.1300000000000006E-2</v>
          </cell>
          <cell r="I41">
            <v>2.9600000000000001E-2</v>
          </cell>
          <cell r="J41">
            <v>0.32420591456736036</v>
          </cell>
          <cell r="K41">
            <v>9.3610047505253196</v>
          </cell>
          <cell r="L41">
            <v>8.3262738730344701</v>
          </cell>
          <cell r="M41">
            <v>0.44600000000000001</v>
          </cell>
          <cell r="N41">
            <v>554.00900000000001</v>
          </cell>
          <cell r="O41">
            <v>783.995</v>
          </cell>
          <cell r="P41">
            <v>106.453</v>
          </cell>
          <cell r="Q41">
            <v>18.716520270270269</v>
          </cell>
          <cell r="R41">
            <v>264.86317567567568</v>
          </cell>
          <cell r="S41">
            <v>0.27805698289385927</v>
          </cell>
        </row>
        <row r="42">
          <cell r="B42" t="str">
            <v>WH912</v>
          </cell>
          <cell r="C42" t="str">
            <v>TREE</v>
          </cell>
          <cell r="D42" t="str">
            <v>WH912 甜槠 Castanopsis eyrei</v>
          </cell>
          <cell r="E42"/>
          <cell r="F42">
            <v>0.11799999999999999</v>
          </cell>
          <cell r="G42">
            <v>25.05</v>
          </cell>
          <cell r="H42">
            <v>4.7300000000000002E-2</v>
          </cell>
          <cell r="I42">
            <v>2.1600000000000001E-2</v>
          </cell>
          <cell r="J42">
            <v>0.45665961945031713</v>
          </cell>
          <cell r="K42">
            <v>8.5319640518600792</v>
          </cell>
          <cell r="L42">
            <v>8.5010305972104803</v>
          </cell>
          <cell r="M42">
            <v>0.28999999999999998</v>
          </cell>
          <cell r="N42">
            <v>857.452</v>
          </cell>
          <cell r="O42">
            <v>777.803</v>
          </cell>
          <cell r="P42">
            <v>65.072999999999993</v>
          </cell>
          <cell r="Q42">
            <v>39.696851851851847</v>
          </cell>
          <cell r="R42">
            <v>360.09398148148148</v>
          </cell>
          <cell r="S42">
            <v>0.33193490387718416</v>
          </cell>
        </row>
        <row r="43">
          <cell r="B43" t="str">
            <v>WH913</v>
          </cell>
          <cell r="C43" t="str">
            <v>TREE</v>
          </cell>
          <cell r="D43" t="str">
            <v>WH913 鹿角锥 Castanopsis lamontii</v>
          </cell>
          <cell r="E43"/>
          <cell r="F43">
            <v>0.11799999999999999</v>
          </cell>
          <cell r="G43">
            <v>25.6</v>
          </cell>
          <cell r="H43">
            <v>5.0500000000000003E-2</v>
          </cell>
          <cell r="I43">
            <v>2.1299999999999999E-2</v>
          </cell>
          <cell r="J43">
            <v>0.42178217821782177</v>
          </cell>
          <cell r="K43">
            <v>10.4565771791787</v>
          </cell>
          <cell r="L43">
            <v>10.0180016570711</v>
          </cell>
          <cell r="M43">
            <v>0.32200000000000001</v>
          </cell>
          <cell r="N43">
            <v>739.21299999999997</v>
          </cell>
          <cell r="O43">
            <v>744.36500000000001</v>
          </cell>
          <cell r="P43">
            <v>69.266999999999996</v>
          </cell>
          <cell r="Q43">
            <v>34.704835680751174</v>
          </cell>
          <cell r="R43">
            <v>349.46713615023475</v>
          </cell>
          <cell r="S43">
            <v>0.30750573866343284</v>
          </cell>
        </row>
        <row r="44">
          <cell r="B44" t="str">
            <v>WH921</v>
          </cell>
          <cell r="C44" t="str">
            <v>SHRUB</v>
          </cell>
          <cell r="D44" t="str">
            <v>WH921 黄绒润楠 Machilus grijsii</v>
          </cell>
          <cell r="E44"/>
          <cell r="F44">
            <v>0.11799999999999999</v>
          </cell>
          <cell r="G44">
            <v>24.8</v>
          </cell>
          <cell r="H44">
            <v>7.8100000000000003E-2</v>
          </cell>
          <cell r="I44">
            <v>2.5000000000000001E-2</v>
          </cell>
          <cell r="J44">
            <v>0.3201024327784891</v>
          </cell>
          <cell r="K44">
            <v>5.7454742242888299</v>
          </cell>
          <cell r="L44">
            <v>5.8302047367929797</v>
          </cell>
          <cell r="M44">
            <v>0.41399999999999998</v>
          </cell>
          <cell r="N44">
            <v>562.85299999999995</v>
          </cell>
          <cell r="O44">
            <v>731.82</v>
          </cell>
          <cell r="P44">
            <v>87.744</v>
          </cell>
          <cell r="Q44">
            <v>22.514119999999995</v>
          </cell>
          <cell r="R44">
            <v>292.72800000000001</v>
          </cell>
          <cell r="S44">
            <v>0.2849197665937272</v>
          </cell>
        </row>
        <row r="45">
          <cell r="B45" t="str">
            <v>WH922</v>
          </cell>
          <cell r="C45" t="str">
            <v>SHRUB</v>
          </cell>
          <cell r="D45" t="str">
            <v>WH922 尖萼红山茶 Camellia edithae</v>
          </cell>
          <cell r="E45"/>
          <cell r="F45">
            <v>0.11799999999999999</v>
          </cell>
          <cell r="G45">
            <v>26.4</v>
          </cell>
          <cell r="H45">
            <v>9.69E-2</v>
          </cell>
          <cell r="I45">
            <v>2.5700000000000001E-2</v>
          </cell>
          <cell r="J45">
            <v>0.26522187822497423</v>
          </cell>
          <cell r="K45">
            <v>5.4001681678438702</v>
          </cell>
          <cell r="L45">
            <v>4.8988380178383002</v>
          </cell>
          <cell r="M45">
            <v>0.48899999999999999</v>
          </cell>
          <cell r="N45">
            <v>557.58699999999999</v>
          </cell>
          <cell r="O45">
            <v>857.06500000000005</v>
          </cell>
          <cell r="P45">
            <v>115.491</v>
          </cell>
          <cell r="Q45">
            <v>21.69599221789883</v>
          </cell>
          <cell r="R45">
            <v>333.48832684824902</v>
          </cell>
          <cell r="S45">
            <v>0.2225281623676304</v>
          </cell>
        </row>
        <row r="46">
          <cell r="B46" t="str">
            <v>WH923</v>
          </cell>
          <cell r="C46" t="str">
            <v>SHRUB</v>
          </cell>
          <cell r="D46" t="str">
            <v>WH923 凹叶冬青 Ilex championii</v>
          </cell>
          <cell r="E46"/>
          <cell r="F46">
            <v>0.11799999999999999</v>
          </cell>
          <cell r="G46">
            <v>25.7</v>
          </cell>
          <cell r="H46">
            <v>3.3500000000000002E-2</v>
          </cell>
          <cell r="I46">
            <v>1.1299999999999999E-2</v>
          </cell>
          <cell r="J46">
            <v>0.33731343283582088</v>
          </cell>
          <cell r="K46">
            <v>15.363023175054099</v>
          </cell>
          <cell r="L46">
            <v>14.616230276171599</v>
          </cell>
          <cell r="M46">
            <v>0.29799999999999999</v>
          </cell>
          <cell r="N46">
            <v>564.553</v>
          </cell>
          <cell r="O46">
            <v>525.58399999999995</v>
          </cell>
          <cell r="P46">
            <v>48.31</v>
          </cell>
          <cell r="Q46">
            <v>49.960442477876107</v>
          </cell>
          <cell r="R46">
            <v>465.11858407079643</v>
          </cell>
          <cell r="S46">
            <v>0.23390602359759879</v>
          </cell>
        </row>
        <row r="47">
          <cell r="B47" t="str">
            <v>WH924</v>
          </cell>
          <cell r="C47" t="str">
            <v>SHRUB</v>
          </cell>
          <cell r="D47" t="str">
            <v>WH924 细枝柃 Eurya loquaiana</v>
          </cell>
          <cell r="E47"/>
          <cell r="F47">
            <v>0.11799999999999999</v>
          </cell>
          <cell r="G47">
            <v>25.85</v>
          </cell>
          <cell r="H47">
            <v>3.6499999999999998E-2</v>
          </cell>
          <cell r="I47">
            <v>1.26E-2</v>
          </cell>
          <cell r="J47">
            <v>0.34520547945205482</v>
          </cell>
          <cell r="K47">
            <v>10.3871719801902</v>
          </cell>
          <cell r="L47">
            <v>9.7801112826355503</v>
          </cell>
          <cell r="M47">
            <v>0.313</v>
          </cell>
          <cell r="N47">
            <v>428.51799999999997</v>
          </cell>
          <cell r="O47">
            <v>419.81700000000001</v>
          </cell>
          <cell r="P47">
            <v>39.292999999999999</v>
          </cell>
          <cell r="Q47">
            <v>34.009365079365075</v>
          </cell>
          <cell r="R47">
            <v>333.18809523809523</v>
          </cell>
          <cell r="S47">
            <v>0.32066780342554652</v>
          </cell>
        </row>
        <row r="48">
          <cell r="B48" t="str">
            <v>WH925</v>
          </cell>
          <cell r="C48" t="str">
            <v>SHRUB</v>
          </cell>
          <cell r="D48" t="str">
            <v>WH925 滑皮柯 Lithocarpus skanianus</v>
          </cell>
          <cell r="E48"/>
          <cell r="F48">
            <v>0.11799999999999999</v>
          </cell>
          <cell r="G48">
            <v>26.8</v>
          </cell>
          <cell r="H48">
            <v>0.1444</v>
          </cell>
          <cell r="I48">
            <v>3.3700000000000001E-2</v>
          </cell>
          <cell r="J48">
            <v>0.23337950138504154</v>
          </cell>
          <cell r="K48">
            <v>10.084749126500901</v>
          </cell>
          <cell r="L48">
            <v>8.9121320920660292</v>
          </cell>
          <cell r="M48">
            <v>0.65800000000000003</v>
          </cell>
          <cell r="N48">
            <v>457.11200000000002</v>
          </cell>
          <cell r="O48">
            <v>944.26199999999994</v>
          </cell>
          <cell r="P48">
            <v>166.58500000000001</v>
          </cell>
          <cell r="Q48">
            <v>13.564154302670623</v>
          </cell>
          <cell r="R48">
            <v>280.19643916913947</v>
          </cell>
          <cell r="S48">
            <v>0.20229912657202029</v>
          </cell>
        </row>
        <row r="49">
          <cell r="B49" t="str">
            <v>WH926</v>
          </cell>
          <cell r="C49" t="str">
            <v>SHRUB</v>
          </cell>
          <cell r="D49" t="str">
            <v>WH926 杨桐 Adinandra millettii</v>
          </cell>
          <cell r="E49"/>
          <cell r="F49">
            <v>0.11799999999999999</v>
          </cell>
          <cell r="G49">
            <v>25.6</v>
          </cell>
          <cell r="H49">
            <v>2.93E-2</v>
          </cell>
          <cell r="I49">
            <v>8.8999999999999999E-3</v>
          </cell>
          <cell r="J49">
            <v>0.30375426621160412</v>
          </cell>
          <cell r="K49">
            <v>17.1338914963852</v>
          </cell>
          <cell r="L49">
            <v>16.415252377675699</v>
          </cell>
          <cell r="M49">
            <v>0.31</v>
          </cell>
          <cell r="N49">
            <v>473.81900000000002</v>
          </cell>
          <cell r="O49">
            <v>459.63</v>
          </cell>
          <cell r="P49">
            <v>42.426000000000002</v>
          </cell>
          <cell r="Q49">
            <v>53.238089887640449</v>
          </cell>
          <cell r="R49">
            <v>516.43820224719104</v>
          </cell>
          <cell r="S49">
            <v>0.20977702352331115</v>
          </cell>
        </row>
        <row r="50">
          <cell r="B50" t="str">
            <v>WH927</v>
          </cell>
          <cell r="C50" t="str">
            <v>SHRUB</v>
          </cell>
          <cell r="D50" t="str">
            <v>WH927 檵木 Loropetalum chinense</v>
          </cell>
          <cell r="E50"/>
          <cell r="F50">
            <v>0.11799999999999999</v>
          </cell>
          <cell r="G50">
            <v>26.15</v>
          </cell>
          <cell r="H50">
            <v>4.3999999999999997E-2</v>
          </cell>
          <cell r="I50">
            <v>1.5299999999999999E-2</v>
          </cell>
          <cell r="J50">
            <v>0.34772727272727272</v>
          </cell>
          <cell r="K50">
            <v>12.7642435325901</v>
          </cell>
          <cell r="L50">
            <v>11.774742740246101</v>
          </cell>
          <cell r="M50">
            <v>0.39700000000000002</v>
          </cell>
          <cell r="N50">
            <v>494.34800000000001</v>
          </cell>
          <cell r="O50">
            <v>613.86099999999999</v>
          </cell>
          <cell r="P50">
            <v>71.233999999999995</v>
          </cell>
          <cell r="Q50">
            <v>32.310326797385621</v>
          </cell>
          <cell r="R50">
            <v>401.21633986928106</v>
          </cell>
          <cell r="S50">
            <v>0.21478507454305529</v>
          </cell>
        </row>
        <row r="51">
          <cell r="B51" t="str">
            <v>WH928</v>
          </cell>
          <cell r="C51" t="str">
            <v>SHRUB</v>
          </cell>
          <cell r="D51" t="str">
            <v>WH928 茶 Camellia sinensis</v>
          </cell>
          <cell r="E51"/>
          <cell r="F51">
            <v>0.11799999999999999</v>
          </cell>
          <cell r="G51">
            <v>26</v>
          </cell>
          <cell r="H51">
            <v>7.5499999999999998E-2</v>
          </cell>
          <cell r="I51">
            <v>1.7000000000000001E-2</v>
          </cell>
          <cell r="J51">
            <v>0.2251655629139073</v>
          </cell>
          <cell r="K51">
            <v>9.4542910725809808</v>
          </cell>
          <cell r="L51">
            <v>8.8106493659118996</v>
          </cell>
          <cell r="M51">
            <v>0.41799999999999998</v>
          </cell>
          <cell r="N51">
            <v>595.52200000000005</v>
          </cell>
          <cell r="O51">
            <v>783.66800000000001</v>
          </cell>
          <cell r="P51">
            <v>91.212000000000003</v>
          </cell>
          <cell r="Q51">
            <v>35.03070588235294</v>
          </cell>
          <cell r="R51">
            <v>460.9811764705882</v>
          </cell>
          <cell r="S51">
            <v>0.18637898522124283</v>
          </cell>
        </row>
        <row r="52">
          <cell r="B52" t="str">
            <v>WH929</v>
          </cell>
          <cell r="C52" t="str">
            <v>SHRUB</v>
          </cell>
          <cell r="D52" t="str">
            <v>WH929 中华杜英 Elaeocarpus chinensis</v>
          </cell>
          <cell r="E52"/>
          <cell r="F52">
            <v>0.11799999999999999</v>
          </cell>
          <cell r="G52">
            <v>26.15</v>
          </cell>
          <cell r="H52">
            <v>6.4899999999999999E-2</v>
          </cell>
          <cell r="I52">
            <v>1.7999999999999999E-2</v>
          </cell>
          <cell r="J52">
            <v>0.27734976887519258</v>
          </cell>
          <cell r="K52">
            <v>3.2710336193257499</v>
          </cell>
          <cell r="L52">
            <v>3.0174588305148999</v>
          </cell>
          <cell r="M52">
            <v>0.36099999999999999</v>
          </cell>
          <cell r="N52">
            <v>863.03200000000004</v>
          </cell>
          <cell r="O52">
            <v>969.60400000000004</v>
          </cell>
          <cell r="P52">
            <v>102.696</v>
          </cell>
          <cell r="Q52">
            <v>47.946222222222225</v>
          </cell>
          <cell r="R52">
            <v>538.66888888888889</v>
          </cell>
          <cell r="S52">
            <v>0.1752745968684272</v>
          </cell>
        </row>
        <row r="53">
          <cell r="B53" t="str">
            <v>WH930</v>
          </cell>
          <cell r="C53" t="str">
            <v>SHRUB</v>
          </cell>
          <cell r="D53" t="str">
            <v>WH930 少花海桐 Pittosporum pauciflorum</v>
          </cell>
          <cell r="E53"/>
          <cell r="F53">
            <v>0.11799999999999999</v>
          </cell>
          <cell r="G53">
            <v>24.1</v>
          </cell>
          <cell r="H53">
            <v>5.1299999999999998E-2</v>
          </cell>
          <cell r="I53">
            <v>1.37E-2</v>
          </cell>
          <cell r="J53">
            <v>0.26705653021442499</v>
          </cell>
          <cell r="K53">
            <v>3.26154357903954</v>
          </cell>
          <cell r="L53">
            <v>3.4884663031182002</v>
          </cell>
          <cell r="M53">
            <v>0.32600000000000001</v>
          </cell>
          <cell r="N53">
            <v>742.99599999999998</v>
          </cell>
          <cell r="O53">
            <v>758.89</v>
          </cell>
          <cell r="P53">
            <v>70.563999999999993</v>
          </cell>
          <cell r="Q53">
            <v>54.233284671532843</v>
          </cell>
          <cell r="R53">
            <v>553.93430656934299</v>
          </cell>
          <cell r="S53">
            <v>0.1941499914970807</v>
          </cell>
        </row>
        <row r="54">
          <cell r="B54" t="str">
            <v>WH931</v>
          </cell>
          <cell r="C54" t="str">
            <v>LIANA</v>
          </cell>
          <cell r="D54" t="str">
            <v>WH931 五月瓜藤 Holboellia angustifolia</v>
          </cell>
          <cell r="E54" t="str">
            <v>不测</v>
          </cell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</row>
        <row r="55">
          <cell r="B55" t="str">
            <v>WH932</v>
          </cell>
          <cell r="C55" t="str">
            <v>LIANA</v>
          </cell>
          <cell r="D55" t="str">
            <v>WH932 瓜馥木 Fissistigma oldhamii</v>
          </cell>
          <cell r="E55"/>
          <cell r="F55">
            <v>0.11799999999999999</v>
          </cell>
          <cell r="G55">
            <v>25.57</v>
          </cell>
          <cell r="H55">
            <v>0.11849999999999999</v>
          </cell>
          <cell r="I55">
            <v>2.3599999999999999E-2</v>
          </cell>
          <cell r="J55">
            <v>0.19915611814345993</v>
          </cell>
          <cell r="K55">
            <v>11.091596776091601</v>
          </cell>
          <cell r="L55">
            <v>10.648767049467001</v>
          </cell>
          <cell r="M55">
            <v>0.71899999999999997</v>
          </cell>
          <cell r="N55">
            <v>309.745</v>
          </cell>
          <cell r="O55">
            <v>701.48599999999999</v>
          </cell>
          <cell r="P55">
            <v>134.447</v>
          </cell>
          <cell r="Q55">
            <v>13.124788135593221</v>
          </cell>
          <cell r="R55">
            <v>297.23983050847454</v>
          </cell>
          <cell r="S55">
            <v>0.17553385348873532</v>
          </cell>
        </row>
      </sheetData>
      <sheetData sheetId="7">
        <row r="1">
          <cell r="B1" t="str">
            <v>SampleID</v>
          </cell>
          <cell r="C1" t="str">
            <v>room temperature</v>
          </cell>
          <cell r="D1" t="str">
            <v>Pressure Height (cm)</v>
          </cell>
          <cell r="E1" t="str">
            <v>Time (s)</v>
          </cell>
          <cell r="F1" t="str">
            <v>min</v>
          </cell>
          <cell r="G1" t="str">
            <v>second</v>
          </cell>
          <cell r="H1" t="str">
            <v>time3</v>
          </cell>
          <cell r="I1" t="str">
            <v>time_s</v>
          </cell>
          <cell r="J1" t="str">
            <v>Water Volumn (mL)</v>
          </cell>
          <cell r="K1" t="str">
            <v>branch length (cm)</v>
          </cell>
          <cell r="L1" t="str">
            <v>pressure (MPa)</v>
          </cell>
          <cell r="M1" t="str">
            <v>water weight (kg)</v>
          </cell>
          <cell r="N1" t="str">
            <v>sapwood area-top</v>
          </cell>
          <cell r="O1" t="str">
            <v>sapwood area-bottom</v>
          </cell>
          <cell r="P1" t="str">
            <v>mean section area (m2)</v>
          </cell>
          <cell r="Q1" t="str">
            <v>导水率（kg m s-1MPa-1 ）</v>
          </cell>
          <cell r="R1" t="str">
            <v>茎比导水率（Ks, kg m-1 s-1MPa-1 ）</v>
          </cell>
        </row>
        <row r="2">
          <cell r="B2" t="str">
            <v>SH013A</v>
          </cell>
          <cell r="C2">
            <v>22.7</v>
          </cell>
          <cell r="D2">
            <v>48</v>
          </cell>
          <cell r="E2" t="str">
            <v>1min48s92</v>
          </cell>
          <cell r="F2">
            <v>1</v>
          </cell>
          <cell r="G2">
            <v>48</v>
          </cell>
          <cell r="H2">
            <v>92</v>
          </cell>
          <cell r="I2">
            <v>108.92</v>
          </cell>
          <cell r="J2">
            <v>0.05</v>
          </cell>
          <cell r="K2">
            <v>14.9</v>
          </cell>
          <cell r="L2">
            <v>4.7039999999999998E-3</v>
          </cell>
          <cell r="M2">
            <v>5.0000000000000002E-5</v>
          </cell>
          <cell r="N2">
            <v>0.200355071482689</v>
          </cell>
          <cell r="O2">
            <v>0.26020241153357498</v>
          </cell>
          <cell r="P2">
            <v>2.3027874150813199E-5</v>
          </cell>
          <cell r="Q2">
            <v>5.5881751503890702E-5</v>
          </cell>
          <cell r="R2">
            <v>2.4267004039501101</v>
          </cell>
        </row>
        <row r="3">
          <cell r="B3" t="str">
            <v>SH013B</v>
          </cell>
          <cell r="C3">
            <v>25.8</v>
          </cell>
          <cell r="D3">
            <v>48</v>
          </cell>
          <cell r="E3" t="str">
            <v>4min09s46</v>
          </cell>
          <cell r="F3">
            <v>4</v>
          </cell>
          <cell r="G3">
            <v>9</v>
          </cell>
          <cell r="H3">
            <v>46</v>
          </cell>
          <cell r="I3">
            <v>249.46</v>
          </cell>
          <cell r="J3">
            <v>0.05</v>
          </cell>
          <cell r="K3">
            <v>21.5</v>
          </cell>
          <cell r="L3">
            <v>4.7039999999999998E-3</v>
          </cell>
          <cell r="M3">
            <v>5.0000000000000002E-5</v>
          </cell>
          <cell r="N3">
            <v>0.152838482597143</v>
          </cell>
          <cell r="O3">
            <v>0.104065256650162</v>
          </cell>
          <cell r="P3">
            <v>1.2845186962365299E-5</v>
          </cell>
          <cell r="Q3">
            <v>8.8030764510018303E-5</v>
          </cell>
          <cell r="R3">
            <v>6.8532100597630103</v>
          </cell>
        </row>
        <row r="4">
          <cell r="B4" t="str">
            <v>SH013C</v>
          </cell>
          <cell r="C4">
            <v>23.9</v>
          </cell>
          <cell r="D4">
            <v>48</v>
          </cell>
          <cell r="E4" t="str">
            <v>6min47s72</v>
          </cell>
          <cell r="F4">
            <v>6</v>
          </cell>
          <cell r="G4">
            <v>47</v>
          </cell>
          <cell r="H4">
            <v>72</v>
          </cell>
          <cell r="I4">
            <v>407.72</v>
          </cell>
          <cell r="J4">
            <v>0.05</v>
          </cell>
          <cell r="K4">
            <v>17</v>
          </cell>
          <cell r="L4">
            <v>4.7039999999999998E-3</v>
          </cell>
          <cell r="M4">
            <v>5.0000000000000002E-5</v>
          </cell>
          <cell r="N4">
            <v>3.5342917352885202E-2</v>
          </cell>
          <cell r="O4">
            <v>8.8435833198552694E-2</v>
          </cell>
          <cell r="P4">
            <v>6.18893752757189E-6</v>
          </cell>
          <cell r="Q4">
            <v>5.0114260390851603E-5</v>
          </cell>
          <cell r="R4">
            <v>8.0973931579679306</v>
          </cell>
        </row>
        <row r="5">
          <cell r="B5" t="str">
            <v>SH001A</v>
          </cell>
          <cell r="C5">
            <v>22.6</v>
          </cell>
          <cell r="D5">
            <v>48.4</v>
          </cell>
          <cell r="E5" t="str">
            <v>1min44s41</v>
          </cell>
          <cell r="F5">
            <v>1</v>
          </cell>
          <cell r="G5">
            <v>44</v>
          </cell>
          <cell r="H5">
            <v>41</v>
          </cell>
          <cell r="I5">
            <v>104.41</v>
          </cell>
          <cell r="J5">
            <v>0.1</v>
          </cell>
          <cell r="K5">
            <v>16.16</v>
          </cell>
          <cell r="L5">
            <v>4.7432000000000004E-3</v>
          </cell>
          <cell r="M5">
            <v>1E-4</v>
          </cell>
          <cell r="N5">
            <v>0.34667474932363401</v>
          </cell>
          <cell r="O5">
            <v>0.34416147520076201</v>
          </cell>
          <cell r="P5">
            <v>3.4541811226219798E-5</v>
          </cell>
          <cell r="Q5">
            <v>9.4812493585418495E-5</v>
          </cell>
          <cell r="R5">
            <v>2.7448616682106399</v>
          </cell>
        </row>
        <row r="6">
          <cell r="B6" t="str">
            <v>SH001B</v>
          </cell>
          <cell r="C6">
            <v>22.5</v>
          </cell>
          <cell r="D6">
            <v>48.5</v>
          </cell>
          <cell r="E6" t="str">
            <v>2min57s29</v>
          </cell>
          <cell r="F6">
            <v>2</v>
          </cell>
          <cell r="G6">
            <v>57</v>
          </cell>
          <cell r="H6">
            <v>29</v>
          </cell>
          <cell r="I6">
            <v>177.29</v>
          </cell>
          <cell r="J6">
            <v>0.1</v>
          </cell>
          <cell r="K6">
            <v>17.98</v>
          </cell>
          <cell r="L6">
            <v>4.7530000000000003E-3</v>
          </cell>
          <cell r="M6">
            <v>1E-4</v>
          </cell>
          <cell r="N6">
            <v>0.39772562994446797</v>
          </cell>
          <cell r="O6">
            <v>0.45270350138228899</v>
          </cell>
          <cell r="P6">
            <v>4.2521456566337798E-5</v>
          </cell>
          <cell r="Q6">
            <v>4.7132858505868902E-5</v>
          </cell>
          <cell r="R6">
            <v>1.1084488235330501</v>
          </cell>
        </row>
        <row r="7">
          <cell r="B7" t="str">
            <v>SH001C</v>
          </cell>
          <cell r="C7">
            <v>23.3</v>
          </cell>
          <cell r="D7">
            <v>48.7</v>
          </cell>
          <cell r="E7" t="str">
            <v>2min06s91</v>
          </cell>
          <cell r="F7">
            <v>2</v>
          </cell>
          <cell r="G7">
            <v>6</v>
          </cell>
          <cell r="H7">
            <v>91</v>
          </cell>
          <cell r="I7">
            <v>126.91</v>
          </cell>
          <cell r="J7">
            <v>0.1</v>
          </cell>
          <cell r="K7">
            <v>15.77</v>
          </cell>
          <cell r="L7">
            <v>4.7726000000000001E-3</v>
          </cell>
          <cell r="M7">
            <v>1E-4</v>
          </cell>
          <cell r="N7">
            <v>0.20208294744216301</v>
          </cell>
          <cell r="O7">
            <v>0.41759620347842302</v>
          </cell>
          <cell r="P7">
            <v>3.0983957546029302E-5</v>
          </cell>
          <cell r="Q7">
            <v>6.2348250357248299E-5</v>
          </cell>
          <cell r="R7">
            <v>2.0122752319365498</v>
          </cell>
        </row>
        <row r="8">
          <cell r="B8" t="str">
            <v>SH002A</v>
          </cell>
          <cell r="C8">
            <v>23.3</v>
          </cell>
          <cell r="D8">
            <v>48.5</v>
          </cell>
          <cell r="E8" t="str">
            <v>1min20s97</v>
          </cell>
          <cell r="F8">
            <v>1</v>
          </cell>
          <cell r="G8">
            <v>20</v>
          </cell>
          <cell r="H8">
            <v>97</v>
          </cell>
          <cell r="I8">
            <v>80.97</v>
          </cell>
          <cell r="J8">
            <v>0.1</v>
          </cell>
          <cell r="K8">
            <v>23.3</v>
          </cell>
          <cell r="L8">
            <v>4.7530000000000003E-3</v>
          </cell>
          <cell r="M8">
            <v>1E-4</v>
          </cell>
          <cell r="N8">
            <v>0.31902873397204401</v>
          </cell>
          <cell r="O8">
            <v>0.35939819957067198</v>
          </cell>
          <cell r="P8">
            <v>3.3921346677135799E-5</v>
          </cell>
          <cell r="Q8">
            <v>1.6845661525545001E-4</v>
          </cell>
          <cell r="R8">
            <v>4.9660945615993297</v>
          </cell>
        </row>
        <row r="9">
          <cell r="B9" t="str">
            <v>SH002B</v>
          </cell>
          <cell r="C9">
            <v>22.7</v>
          </cell>
          <cell r="D9">
            <v>48.5</v>
          </cell>
          <cell r="E9" t="str">
            <v>46s19</v>
          </cell>
          <cell r="F9">
            <v>0</v>
          </cell>
          <cell r="G9">
            <v>46</v>
          </cell>
          <cell r="H9">
            <v>19</v>
          </cell>
          <cell r="I9">
            <v>46.19</v>
          </cell>
          <cell r="J9">
            <v>0.1</v>
          </cell>
          <cell r="K9">
            <v>26.98</v>
          </cell>
          <cell r="L9">
            <v>4.7530000000000003E-3</v>
          </cell>
          <cell r="M9">
            <v>1E-4</v>
          </cell>
          <cell r="N9">
            <v>0.40573669121112199</v>
          </cell>
          <cell r="O9">
            <v>0.39929642627126299</v>
          </cell>
          <cell r="P9">
            <v>4.0251655874119201E-5</v>
          </cell>
          <cell r="Q9">
            <v>3.0777316138565301E-4</v>
          </cell>
          <cell r="R9">
            <v>7.6462236074999002</v>
          </cell>
        </row>
        <row r="10">
          <cell r="B10" t="str">
            <v>SH002C</v>
          </cell>
          <cell r="C10">
            <v>23.5</v>
          </cell>
          <cell r="D10">
            <v>48.5</v>
          </cell>
          <cell r="E10" t="str">
            <v>1min36s86</v>
          </cell>
          <cell r="F10">
            <v>1</v>
          </cell>
          <cell r="G10">
            <v>36</v>
          </cell>
          <cell r="H10">
            <v>86</v>
          </cell>
          <cell r="I10">
            <v>96.86</v>
          </cell>
          <cell r="J10">
            <v>0.1</v>
          </cell>
          <cell r="K10">
            <v>17.28</v>
          </cell>
          <cell r="L10">
            <v>4.7530000000000003E-3</v>
          </cell>
          <cell r="M10">
            <v>1E-4</v>
          </cell>
          <cell r="N10">
            <v>0.39803978920982702</v>
          </cell>
          <cell r="O10">
            <v>0.53509176872268105</v>
          </cell>
          <cell r="P10">
            <v>4.6656577896625398E-5</v>
          </cell>
          <cell r="Q10">
            <v>7.01460448914453E-5</v>
          </cell>
          <cell r="R10">
            <v>1.50345456211693</v>
          </cell>
        </row>
        <row r="11">
          <cell r="B11" t="str">
            <v>SH003A</v>
          </cell>
          <cell r="C11">
            <v>24.2</v>
          </cell>
          <cell r="D11">
            <v>48.8</v>
          </cell>
          <cell r="E11" t="str">
            <v>23s76</v>
          </cell>
          <cell r="F11">
            <v>0</v>
          </cell>
          <cell r="G11">
            <v>23</v>
          </cell>
          <cell r="H11">
            <v>76</v>
          </cell>
          <cell r="I11">
            <v>23.76</v>
          </cell>
          <cell r="J11">
            <v>0.1</v>
          </cell>
          <cell r="K11">
            <v>14.7</v>
          </cell>
          <cell r="L11">
            <v>4.7824E-3</v>
          </cell>
          <cell r="M11">
            <v>1E-4</v>
          </cell>
          <cell r="N11">
            <v>0.31243138939950499</v>
          </cell>
          <cell r="O11">
            <v>0.30041479749952399</v>
          </cell>
          <cell r="P11">
            <v>3.0642309344951397E-5</v>
          </cell>
          <cell r="Q11">
            <v>4.3062940313857301E-4</v>
          </cell>
          <cell r="R11">
            <v>14.053425226239501</v>
          </cell>
        </row>
        <row r="12">
          <cell r="B12" t="str">
            <v>SH003B</v>
          </cell>
          <cell r="C12">
            <v>22.7</v>
          </cell>
          <cell r="D12">
            <v>48.5</v>
          </cell>
          <cell r="E12" t="str">
            <v>27s55</v>
          </cell>
          <cell r="F12">
            <v>0</v>
          </cell>
          <cell r="G12">
            <v>27</v>
          </cell>
          <cell r="H12">
            <v>55</v>
          </cell>
          <cell r="I12">
            <v>27.55</v>
          </cell>
          <cell r="J12">
            <v>0.1</v>
          </cell>
          <cell r="K12">
            <v>24.53</v>
          </cell>
          <cell r="L12">
            <v>4.7530000000000003E-3</v>
          </cell>
          <cell r="M12">
            <v>1E-4</v>
          </cell>
          <cell r="N12">
            <v>0.42717806107187201</v>
          </cell>
          <cell r="O12">
            <v>0.48694686130641801</v>
          </cell>
          <cell r="P12">
            <v>4.57062461189145E-5</v>
          </cell>
          <cell r="Q12">
            <v>3.8470387413200102E-4</v>
          </cell>
          <cell r="R12">
            <v>8.4168774904662396</v>
          </cell>
        </row>
        <row r="13">
          <cell r="B13" t="str">
            <v>SH003C</v>
          </cell>
          <cell r="C13">
            <v>24.3</v>
          </cell>
          <cell r="D13">
            <v>49</v>
          </cell>
          <cell r="E13" t="str">
            <v>45s96</v>
          </cell>
          <cell r="F13">
            <v>0</v>
          </cell>
          <cell r="G13">
            <v>45</v>
          </cell>
          <cell r="H13">
            <v>96</v>
          </cell>
          <cell r="I13">
            <v>45.96</v>
          </cell>
          <cell r="J13">
            <v>0.1</v>
          </cell>
          <cell r="K13">
            <v>13.8</v>
          </cell>
          <cell r="L13">
            <v>4.8019999999999998E-3</v>
          </cell>
          <cell r="M13">
            <v>1E-4</v>
          </cell>
          <cell r="N13">
            <v>0.58276543724090701</v>
          </cell>
          <cell r="O13">
            <v>0.66271897027476701</v>
          </cell>
          <cell r="P13">
            <v>6.2274220375783696E-5</v>
          </cell>
          <cell r="Q13">
            <v>9.4351217416613906E-5</v>
          </cell>
          <cell r="R13">
            <v>1.5150927116753401</v>
          </cell>
        </row>
        <row r="14">
          <cell r="B14" t="str">
            <v>SH003D</v>
          </cell>
          <cell r="C14">
            <v>22.5</v>
          </cell>
          <cell r="D14">
            <v>48.5</v>
          </cell>
          <cell r="E14" t="str">
            <v>1min19s51</v>
          </cell>
          <cell r="F14">
            <v>1</v>
          </cell>
          <cell r="G14">
            <v>19</v>
          </cell>
          <cell r="H14">
            <v>51</v>
          </cell>
          <cell r="I14">
            <v>79.510000000000005</v>
          </cell>
          <cell r="J14">
            <v>0.2</v>
          </cell>
          <cell r="K14">
            <v>14.75</v>
          </cell>
          <cell r="L14">
            <v>4.7530000000000003E-3</v>
          </cell>
          <cell r="M14">
            <v>2.0000000000000001E-4</v>
          </cell>
          <cell r="N14">
            <v>0.33560063521972999</v>
          </cell>
          <cell r="O14">
            <v>0.34164820107789001</v>
          </cell>
          <cell r="P14">
            <v>3.3862441814881001E-5</v>
          </cell>
          <cell r="Q14">
            <v>2.2848269351984299E-4</v>
          </cell>
          <cell r="R14">
            <v>6.7473779584151297</v>
          </cell>
        </row>
        <row r="15">
          <cell r="B15" t="str">
            <v>SH004A</v>
          </cell>
          <cell r="C15">
            <v>23.5</v>
          </cell>
          <cell r="D15">
            <v>48.3</v>
          </cell>
          <cell r="E15" t="str">
            <v>50s01</v>
          </cell>
          <cell r="F15">
            <v>0</v>
          </cell>
          <cell r="G15">
            <v>50</v>
          </cell>
          <cell r="H15">
            <v>1</v>
          </cell>
          <cell r="I15">
            <v>50.01</v>
          </cell>
          <cell r="J15">
            <v>0.1</v>
          </cell>
          <cell r="K15">
            <v>6.9</v>
          </cell>
          <cell r="L15">
            <v>4.7333999999999996E-3</v>
          </cell>
          <cell r="M15">
            <v>1E-4</v>
          </cell>
          <cell r="N15">
            <v>0.51490703592336695</v>
          </cell>
          <cell r="O15">
            <v>0.31148891160342801</v>
          </cell>
          <cell r="P15">
            <v>4.1319797376339797E-5</v>
          </cell>
          <cell r="Q15">
            <v>9.3578577364273704E-5</v>
          </cell>
          <cell r="R15">
            <v>2.2647395027609201</v>
          </cell>
        </row>
        <row r="16">
          <cell r="B16" t="str">
            <v>SH005A</v>
          </cell>
          <cell r="C16">
            <v>23.3</v>
          </cell>
          <cell r="D16">
            <v>48.5</v>
          </cell>
          <cell r="E16" t="str">
            <v>2min33s25</v>
          </cell>
          <cell r="F16">
            <v>2</v>
          </cell>
          <cell r="G16">
            <v>33</v>
          </cell>
          <cell r="H16">
            <v>25</v>
          </cell>
          <cell r="I16">
            <v>153.25</v>
          </cell>
          <cell r="J16">
            <v>0.2</v>
          </cell>
          <cell r="K16">
            <v>16.07</v>
          </cell>
          <cell r="L16">
            <v>4.7530000000000003E-3</v>
          </cell>
          <cell r="M16">
            <v>2.0000000000000001E-4</v>
          </cell>
          <cell r="N16">
            <v>0.380289790717044</v>
          </cell>
          <cell r="O16">
            <v>0.44626323644242999</v>
          </cell>
          <cell r="P16">
            <v>4.1327651357973701E-5</v>
          </cell>
          <cell r="Q16">
            <v>9.8874992642517001E-5</v>
          </cell>
          <cell r="R16">
            <v>2.3924658042160898</v>
          </cell>
        </row>
        <row r="17">
          <cell r="B17" t="str">
            <v>SH005B</v>
          </cell>
          <cell r="C17">
            <v>24.3</v>
          </cell>
          <cell r="D17">
            <v>46.5</v>
          </cell>
          <cell r="E17" t="str">
            <v>1min45s07</v>
          </cell>
          <cell r="F17">
            <v>1</v>
          </cell>
          <cell r="G17">
            <v>45</v>
          </cell>
          <cell r="H17">
            <v>7</v>
          </cell>
          <cell r="I17">
            <v>105.07</v>
          </cell>
          <cell r="J17">
            <v>0.1</v>
          </cell>
          <cell r="K17">
            <v>11.5</v>
          </cell>
          <cell r="L17">
            <v>4.5570000000000003E-3</v>
          </cell>
          <cell r="M17">
            <v>1E-4</v>
          </cell>
          <cell r="N17">
            <v>0.28117254249628598</v>
          </cell>
          <cell r="O17">
            <v>0.33402983889293503</v>
          </cell>
          <cell r="P17">
            <v>3.0760119069461102E-5</v>
          </cell>
          <cell r="Q17">
            <v>7.1904292172361495E-5</v>
          </cell>
          <cell r="R17">
            <v>2.3375817242446502</v>
          </cell>
        </row>
        <row r="18">
          <cell r="B18" t="str">
            <v>SH005C</v>
          </cell>
          <cell r="C18">
            <v>23.5</v>
          </cell>
          <cell r="D18">
            <v>49</v>
          </cell>
          <cell r="E18" t="str">
            <v>1min09s70</v>
          </cell>
          <cell r="F18">
            <v>1</v>
          </cell>
          <cell r="G18">
            <v>9</v>
          </cell>
          <cell r="H18">
            <v>70</v>
          </cell>
          <cell r="I18">
            <v>69.7</v>
          </cell>
          <cell r="J18">
            <v>0.1</v>
          </cell>
          <cell r="K18">
            <v>25.6</v>
          </cell>
          <cell r="L18">
            <v>4.8019999999999998E-3</v>
          </cell>
          <cell r="M18">
            <v>1E-4</v>
          </cell>
          <cell r="N18">
            <v>0.41131301817124399</v>
          </cell>
          <cell r="O18">
            <v>0.51262938124951496</v>
          </cell>
          <cell r="P18">
            <v>4.6197119971037897E-5</v>
          </cell>
          <cell r="Q18">
            <v>1.49204368004929E-4</v>
          </cell>
          <cell r="R18">
            <v>3.2297331110352601</v>
          </cell>
        </row>
        <row r="19">
          <cell r="B19" t="str">
            <v>SH006A</v>
          </cell>
          <cell r="C19">
            <v>23.8</v>
          </cell>
          <cell r="D19">
            <v>48.5</v>
          </cell>
          <cell r="E19" t="str">
            <v>19s26</v>
          </cell>
          <cell r="F19">
            <v>0</v>
          </cell>
          <cell r="G19">
            <v>19</v>
          </cell>
          <cell r="H19">
            <v>26</v>
          </cell>
          <cell r="I19">
            <v>19.260000000000002</v>
          </cell>
          <cell r="J19">
            <v>0.1</v>
          </cell>
          <cell r="K19">
            <v>20.56</v>
          </cell>
          <cell r="L19">
            <v>4.7530000000000003E-3</v>
          </cell>
          <cell r="M19">
            <v>1E-4</v>
          </cell>
          <cell r="N19">
            <v>0.89535390627309097</v>
          </cell>
          <cell r="O19">
            <v>0.90116585268223204</v>
          </cell>
          <cell r="P19">
            <v>8.98259879477662E-5</v>
          </cell>
          <cell r="Q19">
            <v>2.4922653890515999E-4</v>
          </cell>
          <cell r="R19">
            <v>2.7745482638062899</v>
          </cell>
        </row>
        <row r="20">
          <cell r="B20" t="str">
            <v>SH006B</v>
          </cell>
          <cell r="C20">
            <v>23.3</v>
          </cell>
          <cell r="D20">
            <v>48.3</v>
          </cell>
          <cell r="E20" t="str">
            <v>1min37s81</v>
          </cell>
          <cell r="F20">
            <v>1</v>
          </cell>
          <cell r="G20">
            <v>37</v>
          </cell>
          <cell r="H20">
            <v>81</v>
          </cell>
          <cell r="I20">
            <v>97.81</v>
          </cell>
          <cell r="J20">
            <v>0.1</v>
          </cell>
          <cell r="K20">
            <v>24.3</v>
          </cell>
          <cell r="L20">
            <v>4.7333999999999996E-3</v>
          </cell>
          <cell r="M20">
            <v>1E-4</v>
          </cell>
          <cell r="N20">
            <v>0.37675549898175598</v>
          </cell>
          <cell r="O20">
            <v>0.3017499743773</v>
          </cell>
          <cell r="P20">
            <v>3.3925273667952799E-5</v>
          </cell>
          <cell r="Q20">
            <v>1.7394124183790099E-4</v>
          </cell>
          <cell r="R20">
            <v>5.1271875811635104</v>
          </cell>
        </row>
        <row r="21">
          <cell r="B21" t="str">
            <v>SH006C</v>
          </cell>
          <cell r="C21">
            <v>23.8</v>
          </cell>
          <cell r="D21">
            <v>48.5</v>
          </cell>
          <cell r="E21" t="str">
            <v>1min40s14</v>
          </cell>
          <cell r="F21">
            <v>1</v>
          </cell>
          <cell r="G21">
            <v>40</v>
          </cell>
          <cell r="H21">
            <v>4</v>
          </cell>
          <cell r="I21">
            <v>100.04</v>
          </cell>
          <cell r="J21">
            <v>0.1</v>
          </cell>
          <cell r="K21">
            <v>18.670000000000002</v>
          </cell>
          <cell r="L21">
            <v>4.7530000000000003E-3</v>
          </cell>
          <cell r="M21">
            <v>1E-4</v>
          </cell>
          <cell r="N21">
            <v>0.57773888899516301</v>
          </cell>
          <cell r="O21">
            <v>0.74063046808379396</v>
          </cell>
          <cell r="P21">
            <v>6.5918467853947805E-5</v>
          </cell>
          <cell r="Q21">
            <v>5.30153028297489E-5</v>
          </cell>
          <cell r="R21">
            <v>0.80425568972889605</v>
          </cell>
        </row>
        <row r="22">
          <cell r="B22" t="str">
            <v>SH007B</v>
          </cell>
          <cell r="C22">
            <v>22.7</v>
          </cell>
          <cell r="D22">
            <v>49</v>
          </cell>
          <cell r="E22" t="str">
            <v>52s95</v>
          </cell>
          <cell r="F22">
            <v>0</v>
          </cell>
          <cell r="G22">
            <v>52</v>
          </cell>
          <cell r="H22">
            <v>95</v>
          </cell>
          <cell r="I22">
            <v>52.95</v>
          </cell>
          <cell r="J22">
            <v>0.1</v>
          </cell>
          <cell r="K22">
            <v>25.2</v>
          </cell>
          <cell r="L22">
            <v>4.8019999999999998E-3</v>
          </cell>
          <cell r="M22">
            <v>1E-4</v>
          </cell>
          <cell r="N22">
            <v>0.46864708409925698</v>
          </cell>
          <cell r="O22">
            <v>0.62572671677874703</v>
          </cell>
          <cell r="P22">
            <v>5.4718690043900201E-5</v>
          </cell>
          <cell r="Q22">
            <v>1.58389986607337E-4</v>
          </cell>
          <cell r="R22">
            <v>2.8946231439433601</v>
          </cell>
        </row>
        <row r="23">
          <cell r="B23" t="str">
            <v>SH007C</v>
          </cell>
          <cell r="C23">
            <v>22.9</v>
          </cell>
          <cell r="D23">
            <v>47.8</v>
          </cell>
          <cell r="E23" t="str">
            <v>1min18s81</v>
          </cell>
          <cell r="F23">
            <v>1</v>
          </cell>
          <cell r="G23">
            <v>18</v>
          </cell>
          <cell r="H23">
            <v>81</v>
          </cell>
          <cell r="I23">
            <v>78.81</v>
          </cell>
          <cell r="J23">
            <v>0.1</v>
          </cell>
          <cell r="K23">
            <v>17.12</v>
          </cell>
          <cell r="L23">
            <v>4.6844E-3</v>
          </cell>
          <cell r="M23">
            <v>1E-4</v>
          </cell>
          <cell r="N23">
            <v>0.32821789248379402</v>
          </cell>
          <cell r="O23">
            <v>0.49692141798156603</v>
          </cell>
          <cell r="P23">
            <v>4.1256965523267999E-5</v>
          </cell>
          <cell r="Q23">
            <v>9.3321292406111094E-5</v>
          </cell>
          <cell r="R23">
            <v>2.2619524054303</v>
          </cell>
        </row>
        <row r="24">
          <cell r="B24" t="str">
            <v>SH007A</v>
          </cell>
          <cell r="C24">
            <v>24.3</v>
          </cell>
          <cell r="D24">
            <v>48.6</v>
          </cell>
          <cell r="E24" t="str">
            <v>2min16s60</v>
          </cell>
          <cell r="F24">
            <v>2</v>
          </cell>
          <cell r="G24">
            <v>16</v>
          </cell>
          <cell r="H24">
            <v>60</v>
          </cell>
          <cell r="I24">
            <v>136.6</v>
          </cell>
          <cell r="J24">
            <v>0.1</v>
          </cell>
          <cell r="K24">
            <v>13.6</v>
          </cell>
          <cell r="L24">
            <v>4.7628000000000002E-3</v>
          </cell>
          <cell r="M24">
            <v>1E-4</v>
          </cell>
          <cell r="N24">
            <v>0.54286721054031595</v>
          </cell>
          <cell r="O24">
            <v>0.56030304976774004</v>
          </cell>
          <cell r="P24">
            <v>5.5158513015402799E-5</v>
          </cell>
          <cell r="Q24">
            <v>3.7308078140038401E-5</v>
          </cell>
          <cell r="R24">
            <v>0.67637933114005999</v>
          </cell>
        </row>
        <row r="25">
          <cell r="B25" t="str">
            <v>SH009A</v>
          </cell>
          <cell r="C25">
            <v>22.7</v>
          </cell>
          <cell r="D25">
            <v>48</v>
          </cell>
          <cell r="E25" t="str">
            <v>5min01s04</v>
          </cell>
          <cell r="F25">
            <v>5</v>
          </cell>
          <cell r="G25">
            <v>1</v>
          </cell>
          <cell r="H25">
            <v>4</v>
          </cell>
          <cell r="I25">
            <v>301.04000000000002</v>
          </cell>
          <cell r="J25">
            <v>0.05</v>
          </cell>
          <cell r="K25">
            <v>20.23</v>
          </cell>
          <cell r="L25">
            <v>4.7039999999999998E-3</v>
          </cell>
          <cell r="M25">
            <v>5.0000000000000002E-5</v>
          </cell>
          <cell r="N25">
            <v>0.47225991565088599</v>
          </cell>
          <cell r="O25">
            <v>0.58794906511932998</v>
          </cell>
          <cell r="P25">
            <v>5.3010449038510797E-5</v>
          </cell>
          <cell r="Q25">
            <v>1.2148835863624001E-5</v>
          </cell>
          <cell r="R25">
            <v>0.22917813532947501</v>
          </cell>
        </row>
        <row r="26">
          <cell r="B26" t="str">
            <v>SH009B</v>
          </cell>
          <cell r="C26">
            <v>22.7</v>
          </cell>
          <cell r="D26">
            <v>48.4</v>
          </cell>
          <cell r="E26" t="str">
            <v>9min01s20</v>
          </cell>
          <cell r="F26">
            <v>9</v>
          </cell>
          <cell r="G26">
            <v>1</v>
          </cell>
          <cell r="H26">
            <v>20</v>
          </cell>
          <cell r="I26">
            <v>541.20000000000005</v>
          </cell>
          <cell r="J26">
            <v>0.05</v>
          </cell>
          <cell r="K26">
            <v>20.54</v>
          </cell>
          <cell r="L26">
            <v>4.7432000000000004E-3</v>
          </cell>
          <cell r="M26">
            <v>5.0000000000000002E-5</v>
          </cell>
          <cell r="N26">
            <v>0.38924332977977499</v>
          </cell>
          <cell r="O26">
            <v>0.424115008234622</v>
          </cell>
          <cell r="P26">
            <v>4.0667916900719902E-5</v>
          </cell>
          <cell r="Q26">
            <v>9.4331681753015903E-6</v>
          </cell>
          <cell r="R26">
            <v>0.231956020720958</v>
          </cell>
        </row>
        <row r="27">
          <cell r="B27" t="str">
            <v>SH009C</v>
          </cell>
          <cell r="C27">
            <v>23.1</v>
          </cell>
          <cell r="D27">
            <v>49.8</v>
          </cell>
          <cell r="E27" t="str">
            <v>1min07s26</v>
          </cell>
          <cell r="F27">
            <v>1</v>
          </cell>
          <cell r="G27">
            <v>7</v>
          </cell>
          <cell r="H27">
            <v>26</v>
          </cell>
          <cell r="I27">
            <v>67.260000000000005</v>
          </cell>
          <cell r="J27">
            <v>0.1</v>
          </cell>
          <cell r="K27">
            <v>14.19</v>
          </cell>
          <cell r="L27">
            <v>4.8804E-3</v>
          </cell>
          <cell r="M27">
            <v>1E-4</v>
          </cell>
          <cell r="N27">
            <v>0.43369686582807099</v>
          </cell>
          <cell r="O27">
            <v>0.45435283752542399</v>
          </cell>
          <cell r="P27">
            <v>4.4402485167674698E-5</v>
          </cell>
          <cell r="Q27">
            <v>9.5143006161115394E-5</v>
          </cell>
          <cell r="R27">
            <v>2.1427405651245</v>
          </cell>
        </row>
        <row r="28">
          <cell r="B28" t="str">
            <v>SH010A</v>
          </cell>
          <cell r="C28">
            <v>23.7</v>
          </cell>
          <cell r="D28">
            <v>48.6</v>
          </cell>
          <cell r="E28" t="str">
            <v>2min20s08</v>
          </cell>
          <cell r="F28">
            <v>2</v>
          </cell>
          <cell r="G28">
            <v>20</v>
          </cell>
          <cell r="H28">
            <v>8</v>
          </cell>
          <cell r="I28">
            <v>140.08000000000001</v>
          </cell>
          <cell r="J28">
            <v>0.1</v>
          </cell>
          <cell r="K28">
            <v>21.69</v>
          </cell>
          <cell r="L28">
            <v>4.7628000000000002E-3</v>
          </cell>
          <cell r="M28">
            <v>1E-4</v>
          </cell>
          <cell r="N28">
            <v>0.22807962665061901</v>
          </cell>
          <cell r="O28">
            <v>0.30198559382631901</v>
          </cell>
          <cell r="P28">
            <v>2.6503261023846899E-5</v>
          </cell>
          <cell r="Q28">
            <v>1.07655159437736E-4</v>
          </cell>
          <cell r="R28">
            <v>4.0619589921734702</v>
          </cell>
        </row>
        <row r="29">
          <cell r="B29" t="str">
            <v>SH010B</v>
          </cell>
          <cell r="C29">
            <v>23.7</v>
          </cell>
          <cell r="D29">
            <v>48.5</v>
          </cell>
          <cell r="E29" t="str">
            <v>55s82</v>
          </cell>
          <cell r="F29">
            <v>0</v>
          </cell>
          <cell r="G29">
            <v>55</v>
          </cell>
          <cell r="H29">
            <v>82</v>
          </cell>
          <cell r="I29">
            <v>55.82</v>
          </cell>
          <cell r="J29">
            <v>0.1</v>
          </cell>
          <cell r="K29">
            <v>18.190000000000001</v>
          </cell>
          <cell r="L29">
            <v>4.7530000000000003E-3</v>
          </cell>
          <cell r="M29">
            <v>1E-4</v>
          </cell>
          <cell r="N29">
            <v>0.40031744388367901</v>
          </cell>
          <cell r="O29">
            <v>0.42317253043854502</v>
          </cell>
          <cell r="P29">
            <v>4.1174498716111203E-5</v>
          </cell>
          <cell r="Q29">
            <v>1.6201588005976801E-4</v>
          </cell>
          <cell r="R29">
            <v>3.93485980671751</v>
          </cell>
        </row>
        <row r="30">
          <cell r="B30" t="str">
            <v>SH010C</v>
          </cell>
          <cell r="C30">
            <v>23.5</v>
          </cell>
          <cell r="D30">
            <v>48.8</v>
          </cell>
          <cell r="E30" t="str">
            <v>41s96</v>
          </cell>
          <cell r="F30">
            <v>0</v>
          </cell>
          <cell r="G30">
            <v>41</v>
          </cell>
          <cell r="H30">
            <v>96</v>
          </cell>
          <cell r="I30">
            <v>41.96</v>
          </cell>
          <cell r="J30">
            <v>0.1</v>
          </cell>
          <cell r="K30">
            <v>23.12</v>
          </cell>
          <cell r="L30">
            <v>4.7824E-3</v>
          </cell>
          <cell r="M30">
            <v>1E-4</v>
          </cell>
          <cell r="N30">
            <v>0.60051543573368904</v>
          </cell>
          <cell r="O30">
            <v>0.79639373768501298</v>
          </cell>
          <cell r="P30">
            <v>6.9845458670935102E-5</v>
          </cell>
          <cell r="Q30">
            <v>1.4467004487239899E-4</v>
          </cell>
          <cell r="R30">
            <v>2.071287777692</v>
          </cell>
        </row>
        <row r="31">
          <cell r="B31" t="str">
            <v>SH011A</v>
          </cell>
          <cell r="C31">
            <v>24.2</v>
          </cell>
          <cell r="D31">
            <v>48.2</v>
          </cell>
          <cell r="E31" t="str">
            <v>4min22s07</v>
          </cell>
          <cell r="F31">
            <v>4</v>
          </cell>
          <cell r="G31">
            <v>22</v>
          </cell>
          <cell r="H31">
            <v>7</v>
          </cell>
          <cell r="I31">
            <v>262.07</v>
          </cell>
          <cell r="J31">
            <v>0.1</v>
          </cell>
          <cell r="K31">
            <v>19.2</v>
          </cell>
          <cell r="L31">
            <v>4.7235999999999997E-3</v>
          </cell>
          <cell r="M31">
            <v>1E-4</v>
          </cell>
          <cell r="N31">
            <v>0.56377765124261003</v>
          </cell>
          <cell r="O31">
            <v>0.44854638890342702</v>
          </cell>
          <cell r="P31">
            <v>5.0616202007301801E-5</v>
          </cell>
          <cell r="Q31">
            <v>3.4578284355041202E-5</v>
          </cell>
          <cell r="R31">
            <v>0.68314656145186403</v>
          </cell>
        </row>
        <row r="32">
          <cell r="B32" t="str">
            <v>SH011B</v>
          </cell>
          <cell r="C32">
            <v>24</v>
          </cell>
          <cell r="D32">
            <v>48</v>
          </cell>
          <cell r="E32" t="str">
            <v>1min52s35</v>
          </cell>
          <cell r="F32">
            <v>1</v>
          </cell>
          <cell r="G32">
            <v>52</v>
          </cell>
          <cell r="H32">
            <v>35</v>
          </cell>
          <cell r="I32">
            <v>112.35</v>
          </cell>
          <cell r="J32">
            <v>0.1</v>
          </cell>
          <cell r="K32">
            <v>17.53</v>
          </cell>
          <cell r="L32">
            <v>4.7039999999999998E-3</v>
          </cell>
          <cell r="M32">
            <v>1E-4</v>
          </cell>
          <cell r="N32">
            <v>0.26884179133094699</v>
          </cell>
          <cell r="O32">
            <v>0.27748117112831799</v>
          </cell>
          <cell r="P32">
            <v>2.7316148122963199E-5</v>
          </cell>
          <cell r="Q32">
            <v>1.19538556584617E-4</v>
          </cell>
          <cell r="R32">
            <v>4.3761132077083298</v>
          </cell>
        </row>
        <row r="33">
          <cell r="B33" t="str">
            <v>SH011C</v>
          </cell>
          <cell r="C33">
            <v>23.8</v>
          </cell>
          <cell r="D33">
            <v>48.7</v>
          </cell>
          <cell r="E33" t="str">
            <v>8s62</v>
          </cell>
          <cell r="F33">
            <v>0</v>
          </cell>
          <cell r="G33">
            <v>8</v>
          </cell>
          <cell r="H33">
            <v>62</v>
          </cell>
          <cell r="I33">
            <v>8.6199999999999992</v>
          </cell>
          <cell r="J33">
            <v>0.1</v>
          </cell>
          <cell r="K33">
            <v>8.5</v>
          </cell>
          <cell r="L33">
            <v>4.7726000000000001E-3</v>
          </cell>
          <cell r="M33">
            <v>1E-4</v>
          </cell>
          <cell r="N33">
            <v>0.47909287967244302</v>
          </cell>
          <cell r="O33">
            <v>0.49189486973582203</v>
          </cell>
          <cell r="P33">
            <v>4.8549387470413297E-5</v>
          </cell>
          <cell r="Q33">
            <v>4.2003388758429501E-4</v>
          </cell>
          <cell r="R33">
            <v>8.6516825333845802</v>
          </cell>
        </row>
        <row r="34">
          <cell r="B34" t="str">
            <v>SH012A</v>
          </cell>
          <cell r="C34">
            <v>23.5</v>
          </cell>
          <cell r="D34">
            <v>49</v>
          </cell>
          <cell r="E34" t="str">
            <v>27s66</v>
          </cell>
          <cell r="F34">
            <v>0</v>
          </cell>
          <cell r="G34">
            <v>27</v>
          </cell>
          <cell r="H34">
            <v>66</v>
          </cell>
          <cell r="I34">
            <v>27.66</v>
          </cell>
          <cell r="J34">
            <v>0.1</v>
          </cell>
          <cell r="K34">
            <v>10.4</v>
          </cell>
          <cell r="L34">
            <v>4.8019999999999998E-3</v>
          </cell>
          <cell r="M34">
            <v>1E-4</v>
          </cell>
          <cell r="N34">
            <v>0.43369686582807099</v>
          </cell>
          <cell r="O34">
            <v>0.37274996834842899</v>
          </cell>
          <cell r="P34">
            <v>4.0322341708824998E-5</v>
          </cell>
          <cell r="Q34">
            <v>2.10059047831713E-4</v>
          </cell>
          <cell r="R34">
            <v>5.20949525572171</v>
          </cell>
        </row>
        <row r="35">
          <cell r="B35" t="str">
            <v>SH012B</v>
          </cell>
          <cell r="C35">
            <v>24</v>
          </cell>
          <cell r="D35">
            <v>49.5</v>
          </cell>
          <cell r="E35" t="str">
            <v>1min47s54</v>
          </cell>
          <cell r="F35">
            <v>1</v>
          </cell>
          <cell r="G35">
            <v>47</v>
          </cell>
          <cell r="H35">
            <v>54</v>
          </cell>
          <cell r="I35">
            <v>107.54</v>
          </cell>
          <cell r="J35">
            <v>0.1</v>
          </cell>
          <cell r="K35">
            <v>7.5</v>
          </cell>
          <cell r="L35">
            <v>4.8510000000000003E-3</v>
          </cell>
          <cell r="M35">
            <v>1E-4</v>
          </cell>
          <cell r="N35">
            <v>0.392542002066045</v>
          </cell>
          <cell r="O35">
            <v>0.39961058553662199</v>
          </cell>
          <cell r="P35">
            <v>3.9607629380133299E-5</v>
          </cell>
          <cell r="Q35">
            <v>3.5976836510657301E-5</v>
          </cell>
          <cell r="R35">
            <v>0.90833097243388305</v>
          </cell>
        </row>
        <row r="36">
          <cell r="B36" t="str">
            <v>SH012C</v>
          </cell>
          <cell r="C36">
            <v>24.3</v>
          </cell>
          <cell r="D36">
            <v>49</v>
          </cell>
          <cell r="E36" t="str">
            <v>1min09s68</v>
          </cell>
          <cell r="F36">
            <v>1</v>
          </cell>
          <cell r="G36">
            <v>9</v>
          </cell>
          <cell r="H36">
            <v>68</v>
          </cell>
          <cell r="I36">
            <v>69.680000000000007</v>
          </cell>
          <cell r="J36">
            <v>0.1</v>
          </cell>
          <cell r="K36">
            <v>19.3</v>
          </cell>
          <cell r="L36">
            <v>4.8019999999999998E-3</v>
          </cell>
          <cell r="M36">
            <v>1E-4</v>
          </cell>
          <cell r="N36">
            <v>0.40691478845621798</v>
          </cell>
          <cell r="O36">
            <v>0.53729088358019395</v>
          </cell>
          <cell r="P36">
            <v>4.72102836018206E-5</v>
          </cell>
          <cell r="Q36">
            <v>1.07353829104367E-4</v>
          </cell>
          <cell r="R36">
            <v>2.2739500997241899</v>
          </cell>
        </row>
        <row r="37">
          <cell r="B37" t="str">
            <v>SH014A</v>
          </cell>
          <cell r="C37">
            <v>24</v>
          </cell>
          <cell r="D37">
            <v>48.3</v>
          </cell>
          <cell r="E37" t="str">
            <v>1min30s</v>
          </cell>
          <cell r="F37">
            <v>1</v>
          </cell>
          <cell r="G37">
            <v>30</v>
          </cell>
          <cell r="H37">
            <v>0</v>
          </cell>
          <cell r="I37">
            <v>90</v>
          </cell>
          <cell r="J37">
            <v>0.1</v>
          </cell>
          <cell r="K37">
            <v>17.989999999999998</v>
          </cell>
          <cell r="L37">
            <v>4.7333999999999996E-3</v>
          </cell>
          <cell r="M37">
            <v>1E-4</v>
          </cell>
          <cell r="N37">
            <v>0.48019243710120002</v>
          </cell>
          <cell r="O37">
            <v>0.48553314461230201</v>
          </cell>
          <cell r="P37">
            <v>4.82862790856751E-5</v>
          </cell>
          <cell r="Q37">
            <v>8.6975426159753794E-5</v>
          </cell>
          <cell r="R37">
            <v>1.8012451530057201</v>
          </cell>
        </row>
        <row r="38">
          <cell r="B38" t="str">
            <v>SH021</v>
          </cell>
          <cell r="I38">
            <v>0</v>
          </cell>
          <cell r="K38">
            <v>11.2</v>
          </cell>
          <cell r="L38">
            <v>0</v>
          </cell>
          <cell r="M38">
            <v>0</v>
          </cell>
          <cell r="N38">
            <v>0.55417694409323903</v>
          </cell>
          <cell r="O38">
            <v>0.440922528931327</v>
          </cell>
          <cell r="P38">
            <v>4.9754973651228298E-5</v>
          </cell>
          <cell r="Q38" t="e">
            <v>#DIV/0!</v>
          </cell>
          <cell r="R38" t="e">
            <v>#DIV/0!</v>
          </cell>
        </row>
        <row r="39">
          <cell r="B39" t="str">
            <v>SH022</v>
          </cell>
          <cell r="C39">
            <v>23.3</v>
          </cell>
          <cell r="D39">
            <v>48.5</v>
          </cell>
          <cell r="E39" t="str">
            <v>2min3s19</v>
          </cell>
          <cell r="F39">
            <v>2</v>
          </cell>
          <cell r="G39">
            <v>3</v>
          </cell>
          <cell r="H39">
            <v>19</v>
          </cell>
          <cell r="I39">
            <v>123.19</v>
          </cell>
          <cell r="J39">
            <v>0.1</v>
          </cell>
          <cell r="K39">
            <v>12.3</v>
          </cell>
          <cell r="L39">
            <v>4.7530000000000003E-3</v>
          </cell>
          <cell r="M39">
            <v>1E-4</v>
          </cell>
          <cell r="N39">
            <v>0.24284511212249099</v>
          </cell>
          <cell r="O39">
            <v>0.44728425405484701</v>
          </cell>
          <cell r="P39">
            <v>3.4506468308866903E-5</v>
          </cell>
          <cell r="Q39">
            <v>4.6965422342817703E-5</v>
          </cell>
          <cell r="R39">
            <v>1.3610614080360499</v>
          </cell>
        </row>
        <row r="40">
          <cell r="B40" t="str">
            <v>SH023</v>
          </cell>
          <cell r="C40">
            <v>23.6</v>
          </cell>
          <cell r="D40">
            <v>50</v>
          </cell>
          <cell r="E40" t="str">
            <v>1min11s82</v>
          </cell>
          <cell r="F40">
            <v>1</v>
          </cell>
          <cell r="G40">
            <v>11</v>
          </cell>
          <cell r="H40">
            <v>82</v>
          </cell>
          <cell r="I40">
            <v>71.819999999999993</v>
          </cell>
          <cell r="J40">
            <v>0.05</v>
          </cell>
          <cell r="K40">
            <v>16.04</v>
          </cell>
          <cell r="L40">
            <v>4.8999999999999998E-3</v>
          </cell>
          <cell r="M40">
            <v>5.0000000000000002E-5</v>
          </cell>
          <cell r="N40">
            <v>0.25211281045058098</v>
          </cell>
          <cell r="O40">
            <v>0.194464585257208</v>
          </cell>
          <cell r="P40">
            <v>2.2328869785389499E-5</v>
          </cell>
          <cell r="Q40">
            <v>1.17190488814305E-4</v>
          </cell>
          <cell r="R40">
            <v>5.2483842639893297</v>
          </cell>
        </row>
        <row r="41">
          <cell r="B41" t="str">
            <v>SH024</v>
          </cell>
          <cell r="C41">
            <v>23.6</v>
          </cell>
          <cell r="D41">
            <v>48.9</v>
          </cell>
          <cell r="E41" t="str">
            <v>1min19s</v>
          </cell>
          <cell r="F41">
            <v>1</v>
          </cell>
          <cell r="G41">
            <v>19</v>
          </cell>
          <cell r="H41">
            <v>0</v>
          </cell>
          <cell r="I41">
            <v>79</v>
          </cell>
          <cell r="J41">
            <v>0.1</v>
          </cell>
          <cell r="K41">
            <v>18.399999999999999</v>
          </cell>
          <cell r="L41">
            <v>4.7921999999999999E-3</v>
          </cell>
          <cell r="M41">
            <v>1E-4</v>
          </cell>
          <cell r="N41">
            <v>0.56038158958407902</v>
          </cell>
          <cell r="O41">
            <v>0.50846677098350801</v>
          </cell>
          <cell r="P41">
            <v>5.3442418028379403E-5</v>
          </cell>
          <cell r="Q41">
            <v>9.5585765040577804E-5</v>
          </cell>
          <cell r="R41">
            <v>1.78857485433798</v>
          </cell>
        </row>
        <row r="42">
          <cell r="B42" t="str">
            <v>SH025</v>
          </cell>
          <cell r="C42">
            <v>24.3</v>
          </cell>
          <cell r="D42">
            <v>48.6</v>
          </cell>
          <cell r="E42" t="str">
            <v>1min26s66s</v>
          </cell>
          <cell r="F42">
            <v>1</v>
          </cell>
          <cell r="G42">
            <v>26</v>
          </cell>
          <cell r="H42">
            <v>66</v>
          </cell>
          <cell r="I42">
            <v>86.66</v>
          </cell>
          <cell r="J42">
            <v>0.1</v>
          </cell>
          <cell r="K42">
            <v>22.5</v>
          </cell>
          <cell r="L42">
            <v>4.7628000000000002E-3</v>
          </cell>
          <cell r="M42">
            <v>1E-4</v>
          </cell>
          <cell r="N42">
            <v>0.38241036575821802</v>
          </cell>
          <cell r="O42">
            <v>0.35044466050794099</v>
          </cell>
          <cell r="P42">
            <v>3.6642751313308001E-5</v>
          </cell>
          <cell r="Q42">
            <v>1.5555430726968701E-4</v>
          </cell>
          <cell r="R42">
            <v>4.2451590476829804</v>
          </cell>
        </row>
        <row r="43">
          <cell r="B43" t="str">
            <v>SH026</v>
          </cell>
          <cell r="C43">
            <v>24.1</v>
          </cell>
          <cell r="D43">
            <v>48.5</v>
          </cell>
          <cell r="E43" t="str">
            <v>56s07</v>
          </cell>
          <cell r="F43">
            <v>0</v>
          </cell>
          <cell r="G43">
            <v>56</v>
          </cell>
          <cell r="H43">
            <v>7</v>
          </cell>
          <cell r="I43">
            <v>56.07</v>
          </cell>
          <cell r="J43">
            <v>0.05</v>
          </cell>
          <cell r="K43">
            <v>17.8</v>
          </cell>
          <cell r="L43">
            <v>4.7530000000000003E-3</v>
          </cell>
          <cell r="M43">
            <v>5.0000000000000002E-5</v>
          </cell>
          <cell r="N43">
            <v>0.44029421040061001</v>
          </cell>
          <cell r="O43">
            <v>0.33567917503606898</v>
          </cell>
          <cell r="P43">
            <v>3.87986692718339E-5</v>
          </cell>
          <cell r="Q43">
            <v>9.9487206630537501E-5</v>
          </cell>
          <cell r="R43">
            <v>2.5641912080412701</v>
          </cell>
        </row>
        <row r="44">
          <cell r="B44" t="str">
            <v>SH027</v>
          </cell>
          <cell r="C44">
            <v>24.3</v>
          </cell>
          <cell r="D44">
            <v>49</v>
          </cell>
          <cell r="E44" t="str">
            <v>1min18s13</v>
          </cell>
          <cell r="F44">
            <v>1</v>
          </cell>
          <cell r="G44">
            <v>18</v>
          </cell>
          <cell r="H44">
            <v>13</v>
          </cell>
          <cell r="I44">
            <v>78.13</v>
          </cell>
          <cell r="J44">
            <v>0.1</v>
          </cell>
          <cell r="K44">
            <v>24.8</v>
          </cell>
          <cell r="L44">
            <v>4.8019999999999998E-3</v>
          </cell>
          <cell r="M44">
            <v>1E-4</v>
          </cell>
          <cell r="N44">
            <v>0.43024111390912201</v>
          </cell>
          <cell r="O44">
            <v>0.414611690457513</v>
          </cell>
          <cell r="P44">
            <v>4.2242640218331799E-5</v>
          </cell>
          <cell r="Q44">
            <v>1.59430040869749E-4</v>
          </cell>
          <cell r="R44">
            <v>3.7741495334035098</v>
          </cell>
        </row>
        <row r="45">
          <cell r="B45" t="str">
            <v>SH028</v>
          </cell>
          <cell r="C45">
            <v>23.6</v>
          </cell>
          <cell r="D45">
            <v>50</v>
          </cell>
          <cell r="E45" t="str">
            <v>5min22s08</v>
          </cell>
          <cell r="F45">
            <v>5</v>
          </cell>
          <cell r="G45">
            <v>22</v>
          </cell>
          <cell r="H45">
            <v>8</v>
          </cell>
          <cell r="I45">
            <v>322.08</v>
          </cell>
          <cell r="J45">
            <v>0.05</v>
          </cell>
          <cell r="K45">
            <v>15.8</v>
          </cell>
          <cell r="L45">
            <v>4.8999999999999998E-3</v>
          </cell>
          <cell r="M45">
            <v>5.0000000000000002E-5</v>
          </cell>
          <cell r="N45">
            <v>0.43220460931761601</v>
          </cell>
          <cell r="O45">
            <v>0.41838160164182098</v>
          </cell>
          <cell r="P45">
            <v>4.2529310547971797E-5</v>
          </cell>
          <cell r="Q45">
            <v>1.19645033481401E-5</v>
          </cell>
          <cell r="R45">
            <v>0.28132370814345697</v>
          </cell>
        </row>
        <row r="46">
          <cell r="B46" t="str">
            <v>SH029</v>
          </cell>
          <cell r="C46">
            <v>23.7</v>
          </cell>
          <cell r="D46">
            <v>49.4</v>
          </cell>
          <cell r="E46" t="str">
            <v>1min48s43</v>
          </cell>
          <cell r="F46">
            <v>1</v>
          </cell>
          <cell r="G46">
            <v>48</v>
          </cell>
          <cell r="H46">
            <v>43</v>
          </cell>
          <cell r="I46">
            <v>108.43</v>
          </cell>
          <cell r="J46">
            <v>0.05</v>
          </cell>
          <cell r="K46">
            <v>20.3</v>
          </cell>
          <cell r="L46">
            <v>4.8412000000000004E-3</v>
          </cell>
          <cell r="M46">
            <v>5.0000000000000002E-5</v>
          </cell>
          <cell r="N46">
            <v>0.25344798732835699</v>
          </cell>
          <cell r="O46">
            <v>0.36835173863340298</v>
          </cell>
          <cell r="P46">
            <v>3.1089986298088001E-5</v>
          </cell>
          <cell r="Q46">
            <v>5.2492932574638503E-5</v>
          </cell>
          <cell r="R46">
            <v>1.68841928945677</v>
          </cell>
        </row>
        <row r="47">
          <cell r="B47" t="str">
            <v>SH030</v>
          </cell>
          <cell r="C47">
            <v>23.6</v>
          </cell>
          <cell r="D47">
            <v>48.3</v>
          </cell>
          <cell r="E47" t="str">
            <v>1min49s80</v>
          </cell>
          <cell r="F47">
            <v>1</v>
          </cell>
          <cell r="G47">
            <v>49</v>
          </cell>
          <cell r="H47">
            <v>80</v>
          </cell>
          <cell r="I47">
            <v>109.8</v>
          </cell>
          <cell r="J47">
            <v>0.1</v>
          </cell>
          <cell r="K47">
            <v>14.1</v>
          </cell>
          <cell r="L47">
            <v>4.7333999999999996E-3</v>
          </cell>
          <cell r="M47">
            <v>1E-4</v>
          </cell>
          <cell r="N47">
            <v>0.20388936321797799</v>
          </cell>
          <cell r="O47">
            <v>0.28407851570085701</v>
          </cell>
          <cell r="P47">
            <v>2.43983939459417E-5</v>
          </cell>
          <cell r="Q47">
            <v>9.5500396779617196E-5</v>
          </cell>
          <cell r="R47">
            <v>3.9142083282699902</v>
          </cell>
        </row>
        <row r="48">
          <cell r="B48" t="str">
            <v>SH032</v>
          </cell>
          <cell r="C48">
            <v>23.6</v>
          </cell>
          <cell r="D48">
            <v>47.8</v>
          </cell>
          <cell r="E48" t="str">
            <v>2min36s13</v>
          </cell>
          <cell r="F48">
            <v>2</v>
          </cell>
          <cell r="G48">
            <v>36</v>
          </cell>
          <cell r="H48">
            <v>13</v>
          </cell>
          <cell r="I48">
            <v>156.13</v>
          </cell>
          <cell r="J48">
            <v>0.1</v>
          </cell>
          <cell r="K48">
            <v>15.3</v>
          </cell>
          <cell r="L48">
            <v>4.6844E-3</v>
          </cell>
          <cell r="M48">
            <v>1E-4</v>
          </cell>
          <cell r="N48">
            <v>0.15833626974092599</v>
          </cell>
          <cell r="O48">
            <v>0.16587609210954099</v>
          </cell>
          <cell r="P48">
            <v>1.6210618092523299E-5</v>
          </cell>
          <cell r="Q48">
            <v>1.26115162430365E-4</v>
          </cell>
          <cell r="R48">
            <v>7.7797874029573002</v>
          </cell>
        </row>
        <row r="49">
          <cell r="B49" t="str">
            <v>WH922</v>
          </cell>
          <cell r="C49">
            <v>24.2</v>
          </cell>
          <cell r="D49">
            <v>48.5</v>
          </cell>
          <cell r="E49" t="str">
            <v>3min24s55</v>
          </cell>
          <cell r="F49">
            <v>3</v>
          </cell>
          <cell r="G49">
            <v>24</v>
          </cell>
          <cell r="H49">
            <v>55</v>
          </cell>
          <cell r="I49">
            <v>204.55</v>
          </cell>
          <cell r="J49">
            <v>0.05</v>
          </cell>
          <cell r="K49">
            <v>13.2</v>
          </cell>
          <cell r="L49">
            <v>4.7530000000000003E-3</v>
          </cell>
          <cell r="M49">
            <v>5.0000000000000002E-5</v>
          </cell>
          <cell r="N49">
            <v>6.5581532041850297</v>
          </cell>
          <cell r="O49">
            <v>0.27308294141329298</v>
          </cell>
          <cell r="P49">
            <v>3.4156180727991598E-4</v>
          </cell>
          <cell r="Q49">
            <v>2.4858909046902499E-5</v>
          </cell>
          <cell r="R49">
            <v>7.2780119196787701E-2</v>
          </cell>
        </row>
        <row r="50">
          <cell r="B50" t="str">
            <v>WH901A</v>
          </cell>
          <cell r="C50">
            <v>24.5</v>
          </cell>
          <cell r="D50">
            <v>48</v>
          </cell>
          <cell r="E50" t="str">
            <v>2min35s13</v>
          </cell>
          <cell r="F50">
            <v>2</v>
          </cell>
          <cell r="G50">
            <v>35</v>
          </cell>
          <cell r="H50">
            <v>13</v>
          </cell>
          <cell r="I50">
            <v>155.13</v>
          </cell>
          <cell r="J50">
            <v>0.1</v>
          </cell>
          <cell r="K50">
            <v>19.600000000000001</v>
          </cell>
          <cell r="L50">
            <v>4.7039999999999998E-3</v>
          </cell>
          <cell r="M50">
            <v>1E-4</v>
          </cell>
          <cell r="N50">
            <v>0.38413824171769201</v>
          </cell>
          <cell r="O50">
            <v>0.34447563446612101</v>
          </cell>
          <cell r="P50">
            <v>3.6430693809190603E-5</v>
          </cell>
          <cell r="Q50">
            <v>7.7971242890174502E-5</v>
          </cell>
          <cell r="R50">
            <v>2.1402623649869699</v>
          </cell>
        </row>
        <row r="51">
          <cell r="B51" t="str">
            <v>WH901B</v>
          </cell>
          <cell r="C51">
            <v>24.1</v>
          </cell>
          <cell r="D51">
            <v>48.7</v>
          </cell>
          <cell r="E51" t="str">
            <v>45s37</v>
          </cell>
          <cell r="F51">
            <v>0</v>
          </cell>
          <cell r="G51">
            <v>45</v>
          </cell>
          <cell r="H51">
            <v>37</v>
          </cell>
          <cell r="I51">
            <v>45.37</v>
          </cell>
          <cell r="J51">
            <v>0.1</v>
          </cell>
          <cell r="K51">
            <v>14.2</v>
          </cell>
          <cell r="L51">
            <v>4.7726000000000001E-3</v>
          </cell>
          <cell r="M51">
            <v>1E-4</v>
          </cell>
          <cell r="N51">
            <v>0.32452652111582603</v>
          </cell>
          <cell r="O51">
            <v>0.22611613124212501</v>
          </cell>
          <cell r="P51">
            <v>2.7532132617897499E-5</v>
          </cell>
          <cell r="Q51">
            <v>2.9002336154015598E-4</v>
          </cell>
          <cell r="R51">
            <v>10.5339955159022</v>
          </cell>
        </row>
        <row r="52">
          <cell r="B52" t="str">
            <v>WH901C</v>
          </cell>
          <cell r="C52">
            <v>23.4</v>
          </cell>
          <cell r="D52">
            <v>48.5</v>
          </cell>
          <cell r="E52" t="str">
            <v>1min07s79</v>
          </cell>
          <cell r="F52">
            <v>1</v>
          </cell>
          <cell r="G52">
            <v>7</v>
          </cell>
          <cell r="H52">
            <v>79</v>
          </cell>
          <cell r="I52">
            <v>67.790000000000006</v>
          </cell>
          <cell r="J52">
            <v>0.1</v>
          </cell>
          <cell r="K52">
            <v>11.8</v>
          </cell>
          <cell r="L52">
            <v>4.7530000000000003E-3</v>
          </cell>
          <cell r="M52">
            <v>1E-4</v>
          </cell>
          <cell r="N52">
            <v>0.46526987199664799</v>
          </cell>
          <cell r="O52">
            <v>0.482234472326033</v>
          </cell>
          <cell r="P52">
            <v>4.7375217216134097E-5</v>
          </cell>
          <cell r="Q52">
            <v>7.5943447198421104E-5</v>
          </cell>
          <cell r="R52">
            <v>1.60302055929271</v>
          </cell>
        </row>
        <row r="53">
          <cell r="B53" t="str">
            <v>WH902A</v>
          </cell>
          <cell r="C53">
            <v>23.8</v>
          </cell>
          <cell r="D53">
            <v>48.5</v>
          </cell>
          <cell r="E53" t="str">
            <v>1min13s58</v>
          </cell>
          <cell r="F53">
            <v>1</v>
          </cell>
          <cell r="G53">
            <v>13</v>
          </cell>
          <cell r="H53">
            <v>58</v>
          </cell>
          <cell r="I53">
            <v>73.58</v>
          </cell>
          <cell r="J53">
            <v>0.05</v>
          </cell>
          <cell r="K53">
            <v>13</v>
          </cell>
          <cell r="L53">
            <v>4.7530000000000003E-3</v>
          </cell>
          <cell r="M53">
            <v>5.0000000000000002E-5</v>
          </cell>
          <cell r="N53">
            <v>0.16187056147621401</v>
          </cell>
          <cell r="O53">
            <v>0.24724334183751701</v>
          </cell>
          <cell r="P53">
            <v>2.04556951656865E-5</v>
          </cell>
          <cell r="Q53">
            <v>7.5172873886364007E-5</v>
          </cell>
          <cell r="R53">
            <v>3.6749117190826599</v>
          </cell>
        </row>
        <row r="54">
          <cell r="B54" t="str">
            <v>WH902B</v>
          </cell>
          <cell r="C54">
            <v>23.4</v>
          </cell>
          <cell r="D54">
            <v>48.5</v>
          </cell>
          <cell r="E54" t="str">
            <v>6min7s66</v>
          </cell>
          <cell r="F54">
            <v>6</v>
          </cell>
          <cell r="G54">
            <v>7</v>
          </cell>
          <cell r="H54">
            <v>66</v>
          </cell>
          <cell r="I54">
            <v>367.66</v>
          </cell>
          <cell r="J54">
            <v>0.05</v>
          </cell>
          <cell r="K54">
            <v>10.199999999999999</v>
          </cell>
          <cell r="L54">
            <v>4.7530000000000003E-3</v>
          </cell>
          <cell r="M54">
            <v>5.0000000000000002E-5</v>
          </cell>
          <cell r="N54">
            <v>0.21865484868985</v>
          </cell>
          <cell r="O54">
            <v>0.28753426761980599</v>
          </cell>
          <cell r="P54">
            <v>2.5309455815482799E-5</v>
          </cell>
          <cell r="Q54">
            <v>1.01500076293971E-5</v>
          </cell>
          <cell r="R54">
            <v>0.4010361859771</v>
          </cell>
        </row>
        <row r="55">
          <cell r="B55" t="str">
            <v>WH902C</v>
          </cell>
          <cell r="I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 t="e">
            <v>#DIV/0!</v>
          </cell>
          <cell r="R55" t="e">
            <v>#DIV/0!</v>
          </cell>
        </row>
        <row r="56">
          <cell r="B56" t="str">
            <v>WH903A</v>
          </cell>
          <cell r="C56">
            <v>23.2</v>
          </cell>
          <cell r="D56">
            <v>47</v>
          </cell>
          <cell r="E56" t="str">
            <v>45s83</v>
          </cell>
          <cell r="F56">
            <v>0</v>
          </cell>
          <cell r="G56">
            <v>45</v>
          </cell>
          <cell r="H56">
            <v>83</v>
          </cell>
          <cell r="I56">
            <v>45.83</v>
          </cell>
          <cell r="J56">
            <v>0.1</v>
          </cell>
          <cell r="K56">
            <v>12.5</v>
          </cell>
          <cell r="L56">
            <v>4.6059999999999999E-3</v>
          </cell>
          <cell r="M56">
            <v>1E-4</v>
          </cell>
          <cell r="N56">
            <v>0.15126768627034901</v>
          </cell>
          <cell r="O56">
            <v>0.139957952717425</v>
          </cell>
          <cell r="P56">
            <v>1.45612819493887E-5</v>
          </cell>
          <cell r="Q56">
            <v>4.23095728768148E-4</v>
          </cell>
          <cell r="R56">
            <v>29.0562142975269</v>
          </cell>
        </row>
        <row r="57">
          <cell r="B57" t="str">
            <v>WH903B</v>
          </cell>
          <cell r="C57">
            <v>23.4</v>
          </cell>
          <cell r="D57">
            <v>48.5</v>
          </cell>
          <cell r="E57" t="str">
            <v>2min21s20</v>
          </cell>
          <cell r="F57">
            <v>2</v>
          </cell>
          <cell r="G57">
            <v>21</v>
          </cell>
          <cell r="H57">
            <v>20</v>
          </cell>
          <cell r="I57">
            <v>141.19999999999999</v>
          </cell>
          <cell r="J57">
            <v>0.1</v>
          </cell>
          <cell r="K57">
            <v>14</v>
          </cell>
          <cell r="L57">
            <v>4.7530000000000003E-3</v>
          </cell>
          <cell r="M57">
            <v>1E-4</v>
          </cell>
          <cell r="N57">
            <v>0.15362388076054101</v>
          </cell>
          <cell r="O57">
            <v>0.188181399950029</v>
          </cell>
          <cell r="P57">
            <v>1.7090264035528498E-5</v>
          </cell>
          <cell r="Q57">
            <v>1.1085335191694801E-4</v>
          </cell>
          <cell r="R57">
            <v>6.4863451896645703</v>
          </cell>
        </row>
        <row r="58">
          <cell r="B58" t="str">
            <v>WH903C</v>
          </cell>
          <cell r="C58">
            <v>23.4</v>
          </cell>
          <cell r="D58">
            <v>47.5</v>
          </cell>
          <cell r="E58" t="str">
            <v>31s30</v>
          </cell>
          <cell r="F58">
            <v>0</v>
          </cell>
          <cell r="G58">
            <v>31</v>
          </cell>
          <cell r="H58">
            <v>30</v>
          </cell>
          <cell r="I58">
            <v>31.3</v>
          </cell>
          <cell r="J58">
            <v>0.1</v>
          </cell>
          <cell r="K58">
            <v>14.8</v>
          </cell>
          <cell r="L58">
            <v>4.6550000000000003E-3</v>
          </cell>
          <cell r="M58">
            <v>1E-4</v>
          </cell>
          <cell r="N58">
            <v>0.22627321087480501</v>
          </cell>
          <cell r="O58">
            <v>0.20875883183104199</v>
          </cell>
          <cell r="P58">
            <v>2.1751602135292299E-5</v>
          </cell>
          <cell r="Q58">
            <v>4.8657840959960498E-4</v>
          </cell>
          <cell r="R58">
            <v>22.3697733423564</v>
          </cell>
        </row>
        <row r="59">
          <cell r="B59" t="str">
            <v>WH904A</v>
          </cell>
          <cell r="C59">
            <v>23.4</v>
          </cell>
          <cell r="D59">
            <v>48.5</v>
          </cell>
          <cell r="E59" t="str">
            <v>46s45</v>
          </cell>
          <cell r="F59">
            <v>0</v>
          </cell>
          <cell r="G59">
            <v>46</v>
          </cell>
          <cell r="H59">
            <v>45</v>
          </cell>
          <cell r="I59">
            <v>46.45</v>
          </cell>
          <cell r="J59">
            <v>0.1</v>
          </cell>
          <cell r="K59">
            <v>15.8</v>
          </cell>
          <cell r="L59">
            <v>4.7530000000000003E-3</v>
          </cell>
          <cell r="M59">
            <v>1E-4</v>
          </cell>
          <cell r="N59">
            <v>0.21841922924082999</v>
          </cell>
          <cell r="O59">
            <v>0.19509290378792599</v>
          </cell>
          <cell r="P59">
            <v>2.0675606651437799E-5</v>
          </cell>
          <cell r="Q59">
            <v>3.66827665075149E-4</v>
          </cell>
          <cell r="R59">
            <v>17.742050874702599</v>
          </cell>
        </row>
        <row r="60">
          <cell r="B60" t="str">
            <v>WH904B</v>
          </cell>
          <cell r="C60">
            <v>23</v>
          </cell>
          <cell r="D60">
            <v>48</v>
          </cell>
          <cell r="E60" t="str">
            <v>16s92</v>
          </cell>
          <cell r="F60">
            <v>0</v>
          </cell>
          <cell r="G60">
            <v>16</v>
          </cell>
          <cell r="H60">
            <v>92</v>
          </cell>
          <cell r="I60">
            <v>16.920000000000002</v>
          </cell>
          <cell r="J60">
            <v>0.1</v>
          </cell>
          <cell r="K60">
            <v>14</v>
          </cell>
          <cell r="L60">
            <v>4.7039999999999998E-3</v>
          </cell>
          <cell r="M60">
            <v>1E-4</v>
          </cell>
          <cell r="N60">
            <v>0.45615925330123802</v>
          </cell>
          <cell r="O60">
            <v>0.44689155497314798</v>
          </cell>
          <cell r="P60">
            <v>4.5152540413719299E-5</v>
          </cell>
          <cell r="Q60">
            <v>3.93602833446539E-4</v>
          </cell>
          <cell r="R60">
            <v>8.7171802481117098</v>
          </cell>
        </row>
        <row r="61">
          <cell r="B61" t="str">
            <v>WH904C</v>
          </cell>
          <cell r="C61">
            <v>23.4</v>
          </cell>
          <cell r="D61">
            <v>47.5</v>
          </cell>
          <cell r="E61" t="str">
            <v>35s63</v>
          </cell>
          <cell r="F61">
            <v>0</v>
          </cell>
          <cell r="G61">
            <v>35</v>
          </cell>
          <cell r="H61">
            <v>63</v>
          </cell>
          <cell r="I61">
            <v>35.630000000000003</v>
          </cell>
          <cell r="J61">
            <v>0.1</v>
          </cell>
          <cell r="K61">
            <v>13.1</v>
          </cell>
          <cell r="L61">
            <v>4.6550000000000003E-3</v>
          </cell>
          <cell r="M61">
            <v>1E-4</v>
          </cell>
          <cell r="N61">
            <v>0.195328523236945</v>
          </cell>
          <cell r="O61">
            <v>0.30269245217337698</v>
          </cell>
          <cell r="P61">
            <v>2.49010487705161E-5</v>
          </cell>
          <cell r="Q61">
            <v>2.60936117574962E-4</v>
          </cell>
          <cell r="R61">
            <v>10.4789207868193</v>
          </cell>
        </row>
        <row r="62">
          <cell r="B62" t="str">
            <v>WH905A</v>
          </cell>
          <cell r="C62">
            <v>24.2</v>
          </cell>
          <cell r="D62">
            <v>48.5</v>
          </cell>
          <cell r="E62" t="str">
            <v>21s48</v>
          </cell>
          <cell r="F62">
            <v>0</v>
          </cell>
          <cell r="G62">
            <v>21</v>
          </cell>
          <cell r="H62">
            <v>48</v>
          </cell>
          <cell r="I62">
            <v>21.48</v>
          </cell>
          <cell r="J62">
            <v>0.2</v>
          </cell>
          <cell r="K62">
            <v>14.1</v>
          </cell>
          <cell r="L62">
            <v>4.7530000000000003E-3</v>
          </cell>
          <cell r="M62">
            <v>2.0000000000000001E-4</v>
          </cell>
          <cell r="N62">
            <v>0.39379863912748098</v>
          </cell>
          <cell r="O62">
            <v>0.41005638110980802</v>
          </cell>
          <cell r="P62">
            <v>4.0192751011864402E-5</v>
          </cell>
          <cell r="Q62">
            <v>6.7360211548566403E-4</v>
          </cell>
          <cell r="R62">
            <v>16.759293617070998</v>
          </cell>
        </row>
        <row r="63">
          <cell r="B63" t="str">
            <v>WH905B</v>
          </cell>
          <cell r="C63">
            <v>24.2</v>
          </cell>
          <cell r="D63">
            <v>48.5</v>
          </cell>
          <cell r="E63" t="str">
            <v>58min44</v>
          </cell>
          <cell r="G63">
            <v>58</v>
          </cell>
          <cell r="H63">
            <v>44</v>
          </cell>
          <cell r="I63">
            <v>58.44</v>
          </cell>
          <cell r="J63">
            <v>0.1</v>
          </cell>
          <cell r="K63">
            <v>13</v>
          </cell>
          <cell r="L63">
            <v>4.7530000000000003E-3</v>
          </cell>
          <cell r="M63">
            <v>1E-4</v>
          </cell>
          <cell r="N63">
            <v>0.39513381600525599</v>
          </cell>
          <cell r="O63">
            <v>0.35421457169224901</v>
          </cell>
          <cell r="P63">
            <v>3.7467419384875303E-5</v>
          </cell>
          <cell r="Q63">
            <v>1.32129231039083E-4</v>
          </cell>
          <cell r="R63">
            <v>3.5265100508208702</v>
          </cell>
        </row>
        <row r="64">
          <cell r="B64" t="str">
            <v>WH905C</v>
          </cell>
          <cell r="C64">
            <v>24.2</v>
          </cell>
          <cell r="D64">
            <v>48.7</v>
          </cell>
          <cell r="E64" t="str">
            <v>23s71</v>
          </cell>
          <cell r="F64">
            <v>0</v>
          </cell>
          <cell r="G64">
            <v>23</v>
          </cell>
          <cell r="H64">
            <v>71</v>
          </cell>
          <cell r="I64">
            <v>23.71</v>
          </cell>
          <cell r="J64">
            <v>0.1</v>
          </cell>
          <cell r="K64">
            <v>13.6</v>
          </cell>
          <cell r="L64">
            <v>4.7726000000000001E-3</v>
          </cell>
          <cell r="M64">
            <v>1E-4</v>
          </cell>
          <cell r="N64">
            <v>0.31415926535897898</v>
          </cell>
          <cell r="O64">
            <v>0.28195794065968399</v>
          </cell>
          <cell r="P64">
            <v>2.9805860300933201E-5</v>
          </cell>
          <cell r="Q64">
            <v>4.2625352895390501E-4</v>
          </cell>
          <cell r="R64">
            <v>14.300997342477601</v>
          </cell>
        </row>
        <row r="65">
          <cell r="B65" t="str">
            <v>WH906A</v>
          </cell>
          <cell r="C65">
            <v>24.2</v>
          </cell>
          <cell r="D65">
            <v>49</v>
          </cell>
          <cell r="E65" t="str">
            <v>24s25</v>
          </cell>
          <cell r="F65">
            <v>0</v>
          </cell>
          <cell r="G65">
            <v>24</v>
          </cell>
          <cell r="H65">
            <v>25</v>
          </cell>
          <cell r="I65">
            <v>24.25</v>
          </cell>
          <cell r="J65">
            <v>0.1</v>
          </cell>
          <cell r="K65">
            <v>12.3</v>
          </cell>
          <cell r="L65">
            <v>4.8019999999999998E-3</v>
          </cell>
          <cell r="M65">
            <v>1E-4</v>
          </cell>
          <cell r="N65">
            <v>0.472181375834546</v>
          </cell>
          <cell r="O65">
            <v>0.35209399665107599</v>
          </cell>
          <cell r="P65">
            <v>4.1213768624281098E-5</v>
          </cell>
          <cell r="Q65">
            <v>2.9999401644356899E-4</v>
          </cell>
          <cell r="R65">
            <v>7.2789756059053303</v>
          </cell>
        </row>
        <row r="66">
          <cell r="B66" t="str">
            <v>WH906B</v>
          </cell>
          <cell r="C66">
            <v>24</v>
          </cell>
          <cell r="D66">
            <v>50</v>
          </cell>
          <cell r="E66" t="str">
            <v>35min31</v>
          </cell>
          <cell r="F66">
            <v>0</v>
          </cell>
          <cell r="G66">
            <v>35</v>
          </cell>
          <cell r="H66">
            <v>31</v>
          </cell>
          <cell r="I66">
            <v>35.31</v>
          </cell>
          <cell r="J66">
            <v>0.1</v>
          </cell>
          <cell r="K66">
            <v>15.2</v>
          </cell>
          <cell r="L66">
            <v>4.8999999999999998E-3</v>
          </cell>
          <cell r="M66">
            <v>1E-4</v>
          </cell>
          <cell r="N66">
            <v>0.58119464091411199</v>
          </cell>
          <cell r="O66">
            <v>0.62635503530946501</v>
          </cell>
          <cell r="P66">
            <v>6.0377483811178797E-5</v>
          </cell>
          <cell r="Q66">
            <v>1.40258508800405E-4</v>
          </cell>
          <cell r="R66">
            <v>2.32302673027981</v>
          </cell>
        </row>
        <row r="67">
          <cell r="B67" t="str">
            <v>WH906C</v>
          </cell>
          <cell r="C67">
            <v>24</v>
          </cell>
          <cell r="D67">
            <v>48.5</v>
          </cell>
          <cell r="E67" t="str">
            <v>1min17s40</v>
          </cell>
          <cell r="F67">
            <v>1</v>
          </cell>
          <cell r="G67">
            <v>17</v>
          </cell>
          <cell r="H67">
            <v>40</v>
          </cell>
          <cell r="I67">
            <v>77.400000000000006</v>
          </cell>
          <cell r="J67">
            <v>0.05</v>
          </cell>
          <cell r="K67">
            <v>10</v>
          </cell>
          <cell r="L67">
            <v>4.7530000000000003E-3</v>
          </cell>
          <cell r="M67">
            <v>5.0000000000000002E-5</v>
          </cell>
          <cell r="N67">
            <v>0.195014363971586</v>
          </cell>
          <cell r="O67">
            <v>0.35240815591643498</v>
          </cell>
          <cell r="P67">
            <v>2.7371125994401099E-5</v>
          </cell>
          <cell r="Q67">
            <v>3.8566948548680997E-5</v>
          </cell>
          <cell r="R67">
            <v>1.4090377047904401</v>
          </cell>
        </row>
        <row r="68">
          <cell r="B68" t="str">
            <v>WH907A</v>
          </cell>
          <cell r="C68">
            <v>24.1</v>
          </cell>
          <cell r="D68">
            <v>47.6</v>
          </cell>
          <cell r="E68" t="str">
            <v>36s48</v>
          </cell>
          <cell r="F68">
            <v>0</v>
          </cell>
          <cell r="G68">
            <v>36</v>
          </cell>
          <cell r="H68">
            <v>48</v>
          </cell>
          <cell r="I68">
            <v>36.479999999999997</v>
          </cell>
          <cell r="J68">
            <v>0.05</v>
          </cell>
          <cell r="K68">
            <v>12.8</v>
          </cell>
          <cell r="L68">
            <v>4.6648000000000002E-3</v>
          </cell>
          <cell r="M68">
            <v>5.0000000000000002E-5</v>
          </cell>
          <cell r="N68">
            <v>0.27803094984269699</v>
          </cell>
          <cell r="O68">
            <v>0.20616701789183001</v>
          </cell>
          <cell r="P68">
            <v>2.42098983867263E-5</v>
          </cell>
          <cell r="Q68">
            <v>1.8242019969250299E-4</v>
          </cell>
          <cell r="R68">
            <v>7.5349428063902701</v>
          </cell>
        </row>
        <row r="69">
          <cell r="B69" t="str">
            <v>WH907B</v>
          </cell>
          <cell r="C69">
            <v>24</v>
          </cell>
          <cell r="D69">
            <v>48</v>
          </cell>
          <cell r="E69" t="str">
            <v>35s59</v>
          </cell>
          <cell r="F69">
            <v>0</v>
          </cell>
          <cell r="G69">
            <v>35</v>
          </cell>
          <cell r="H69">
            <v>59</v>
          </cell>
          <cell r="I69">
            <v>35.590000000000003</v>
          </cell>
          <cell r="J69">
            <v>0.1</v>
          </cell>
          <cell r="K69">
            <v>18.5</v>
          </cell>
          <cell r="L69">
            <v>4.7039999999999998E-3</v>
          </cell>
          <cell r="M69">
            <v>1E-4</v>
          </cell>
          <cell r="N69">
            <v>0.29287497513090799</v>
          </cell>
          <cell r="O69">
            <v>0.39089266592291</v>
          </cell>
          <cell r="P69">
            <v>3.4188382052690901E-5</v>
          </cell>
          <cell r="Q69">
            <v>2.8269550641646997E-4</v>
          </cell>
          <cell r="R69">
            <v>8.2687594277138192</v>
          </cell>
        </row>
        <row r="70">
          <cell r="B70" t="str">
            <v>WH907C</v>
          </cell>
          <cell r="C70">
            <v>23.8</v>
          </cell>
          <cell r="D70">
            <v>48.5</v>
          </cell>
          <cell r="E70" t="str">
            <v>14s01</v>
          </cell>
          <cell r="F70">
            <v>0</v>
          </cell>
          <cell r="G70">
            <v>14</v>
          </cell>
          <cell r="H70">
            <v>1</v>
          </cell>
          <cell r="I70">
            <v>14.01</v>
          </cell>
          <cell r="J70">
            <v>0.2</v>
          </cell>
          <cell r="K70">
            <v>13.1</v>
          </cell>
          <cell r="L70">
            <v>4.7530000000000003E-3</v>
          </cell>
          <cell r="M70">
            <v>2.0000000000000001E-4</v>
          </cell>
          <cell r="N70">
            <v>0.48451212699988599</v>
          </cell>
          <cell r="O70">
            <v>0.33764267044456298</v>
          </cell>
          <cell r="P70">
            <v>4.1107739872222399E-5</v>
          </cell>
          <cell r="Q70">
            <v>1.16530072125051E-3</v>
          </cell>
          <cell r="R70">
            <v>28.3474772603087</v>
          </cell>
        </row>
        <row r="71">
          <cell r="B71" t="str">
            <v>WH908</v>
          </cell>
          <cell r="C71">
            <v>24.2</v>
          </cell>
          <cell r="D71">
            <v>50</v>
          </cell>
          <cell r="E71" t="str">
            <v>1min43s81</v>
          </cell>
          <cell r="F71">
            <v>1</v>
          </cell>
          <cell r="G71">
            <v>43</v>
          </cell>
          <cell r="H71">
            <v>81</v>
          </cell>
          <cell r="I71">
            <v>103.81</v>
          </cell>
          <cell r="J71">
            <v>0.05</v>
          </cell>
          <cell r="K71">
            <v>14.1</v>
          </cell>
          <cell r="L71">
            <v>4.8999999999999998E-3</v>
          </cell>
          <cell r="M71">
            <v>5.0000000000000002E-5</v>
          </cell>
          <cell r="N71">
            <v>0.357905943060217</v>
          </cell>
          <cell r="O71">
            <v>0.47728646389662899</v>
          </cell>
          <cell r="P71">
            <v>4.17596203478423E-5</v>
          </cell>
          <cell r="Q71">
            <v>2.90385367298323E-5</v>
          </cell>
          <cell r="R71">
            <v>0.69537358069713995</v>
          </cell>
        </row>
        <row r="72">
          <cell r="B72" t="str">
            <v>WH909A</v>
          </cell>
          <cell r="C72">
            <v>23.9</v>
          </cell>
          <cell r="D72">
            <v>50</v>
          </cell>
          <cell r="E72" t="str">
            <v>1min32s93</v>
          </cell>
          <cell r="F72">
            <v>1</v>
          </cell>
          <cell r="G72">
            <v>32</v>
          </cell>
          <cell r="H72">
            <v>93</v>
          </cell>
          <cell r="I72">
            <v>92.93</v>
          </cell>
          <cell r="J72">
            <v>0.05</v>
          </cell>
          <cell r="K72">
            <v>13.9</v>
          </cell>
          <cell r="L72">
            <v>4.8999999999999998E-3</v>
          </cell>
          <cell r="M72">
            <v>5.0000000000000002E-5</v>
          </cell>
          <cell r="N72">
            <v>0.165561932844182</v>
          </cell>
          <cell r="O72">
            <v>0.14702653618800199</v>
          </cell>
          <cell r="P72">
            <v>1.5629423451609202E-5</v>
          </cell>
          <cell r="Q72">
            <v>1.03809491008048E-4</v>
          </cell>
          <cell r="R72">
            <v>6.6419270889586102</v>
          </cell>
        </row>
        <row r="73">
          <cell r="B73" t="str">
            <v>WH909B</v>
          </cell>
          <cell r="C73">
            <v>23.6</v>
          </cell>
          <cell r="D73">
            <v>47</v>
          </cell>
          <cell r="E73" t="str">
            <v>1min32s42</v>
          </cell>
          <cell r="F73">
            <v>1</v>
          </cell>
          <cell r="G73">
            <v>32</v>
          </cell>
          <cell r="H73">
            <v>42</v>
          </cell>
          <cell r="I73">
            <v>92.42</v>
          </cell>
          <cell r="J73">
            <v>0.2</v>
          </cell>
          <cell r="K73">
            <v>12.9</v>
          </cell>
          <cell r="L73">
            <v>4.6059999999999999E-3</v>
          </cell>
          <cell r="M73">
            <v>2.0000000000000001E-4</v>
          </cell>
          <cell r="N73">
            <v>0.24323781120419</v>
          </cell>
          <cell r="O73">
            <v>0.203418124319939</v>
          </cell>
          <cell r="P73">
            <v>2.23327967762064E-5</v>
          </cell>
          <cell r="Q73">
            <v>2.9794778606965502E-4</v>
          </cell>
          <cell r="R73">
            <v>13.3412661681089</v>
          </cell>
        </row>
        <row r="74">
          <cell r="B74" t="str">
            <v>WH909C</v>
          </cell>
          <cell r="C74">
            <v>24.1</v>
          </cell>
          <cell r="D74">
            <v>50</v>
          </cell>
          <cell r="E74" t="str">
            <v>49s01</v>
          </cell>
          <cell r="F74">
            <v>0</v>
          </cell>
          <cell r="G74">
            <v>49</v>
          </cell>
          <cell r="H74">
            <v>1</v>
          </cell>
          <cell r="I74">
            <v>49.01</v>
          </cell>
          <cell r="J74">
            <v>0.1</v>
          </cell>
          <cell r="K74">
            <v>15.1</v>
          </cell>
          <cell r="L74">
            <v>4.8999999999999998E-3</v>
          </cell>
          <cell r="M74">
            <v>1E-4</v>
          </cell>
          <cell r="N74">
            <v>0.27677431278126102</v>
          </cell>
          <cell r="O74">
            <v>0.35798448287655699</v>
          </cell>
          <cell r="P74">
            <v>3.1737939782890903E-5</v>
          </cell>
          <cell r="Q74">
            <v>1.7564345144992799E-4</v>
          </cell>
          <cell r="R74">
            <v>5.5341793654991003</v>
          </cell>
        </row>
        <row r="75">
          <cell r="B75" t="str">
            <v>WH909</v>
          </cell>
          <cell r="Q75">
            <v>1.9246690950921032E-4</v>
          </cell>
          <cell r="R75">
            <v>8.5057908741888699</v>
          </cell>
        </row>
        <row r="76">
          <cell r="B76" t="str">
            <v>WH910</v>
          </cell>
          <cell r="C76">
            <v>24</v>
          </cell>
          <cell r="D76">
            <v>48.5</v>
          </cell>
          <cell r="E76" t="str">
            <v>26s65</v>
          </cell>
          <cell r="F76">
            <v>0</v>
          </cell>
          <cell r="G76">
            <v>26</v>
          </cell>
          <cell r="H76">
            <v>65</v>
          </cell>
          <cell r="I76">
            <v>26.65</v>
          </cell>
          <cell r="J76">
            <v>0.1</v>
          </cell>
          <cell r="K76">
            <v>13.5</v>
          </cell>
          <cell r="L76">
            <v>4.7530000000000003E-3</v>
          </cell>
          <cell r="M76">
            <v>1E-4</v>
          </cell>
          <cell r="N76">
            <v>0.34172674089423</v>
          </cell>
          <cell r="O76">
            <v>0.419402619254237</v>
          </cell>
          <cell r="P76">
            <v>3.80564680074234E-5</v>
          </cell>
          <cell r="Q76">
            <v>2.5411927196678299E-4</v>
          </cell>
          <cell r="R76">
            <v>6.6774266050442401</v>
          </cell>
        </row>
        <row r="77">
          <cell r="B77" t="str">
            <v>WH911</v>
          </cell>
          <cell r="C77">
            <v>24.1</v>
          </cell>
          <cell r="D77">
            <v>50</v>
          </cell>
          <cell r="E77" t="str">
            <v>2min03s78</v>
          </cell>
          <cell r="F77">
            <v>2</v>
          </cell>
          <cell r="G77">
            <v>3</v>
          </cell>
          <cell r="H77">
            <v>78</v>
          </cell>
          <cell r="I77">
            <v>123.78</v>
          </cell>
          <cell r="J77">
            <v>0.05</v>
          </cell>
          <cell r="K77">
            <v>17.2</v>
          </cell>
          <cell r="L77">
            <v>4.8999999999999998E-3</v>
          </cell>
          <cell r="M77">
            <v>5.0000000000000002E-5</v>
          </cell>
          <cell r="N77">
            <v>0.64889596259897198</v>
          </cell>
          <cell r="O77">
            <v>0.24606524459242099</v>
          </cell>
          <cell r="P77">
            <v>4.4748060359569603E-5</v>
          </cell>
          <cell r="Q77">
            <v>5.7623763138257699E-5</v>
          </cell>
          <cell r="R77">
            <v>1.2877376734371599</v>
          </cell>
        </row>
        <row r="78">
          <cell r="B78" t="str">
            <v>WH912</v>
          </cell>
          <cell r="C78">
            <v>24.2</v>
          </cell>
          <cell r="D78">
            <v>48.7</v>
          </cell>
          <cell r="E78" t="str">
            <v>33s</v>
          </cell>
          <cell r="F78">
            <v>0</v>
          </cell>
          <cell r="G78">
            <v>33</v>
          </cell>
          <cell r="H78">
            <v>0</v>
          </cell>
          <cell r="I78">
            <v>33</v>
          </cell>
          <cell r="J78">
            <v>0.1</v>
          </cell>
          <cell r="K78">
            <v>16.2</v>
          </cell>
          <cell r="L78">
            <v>4.7726000000000001E-3</v>
          </cell>
          <cell r="M78">
            <v>1E-4</v>
          </cell>
          <cell r="N78">
            <v>0.41704642476404502</v>
          </cell>
          <cell r="O78">
            <v>0.41170571725294203</v>
          </cell>
          <cell r="P78">
            <v>4.14376071008494E-5</v>
          </cell>
          <cell r="Q78">
            <v>2.4983837113983003E-4</v>
          </cell>
          <cell r="R78">
            <v>6.0292663746674</v>
          </cell>
        </row>
        <row r="79">
          <cell r="B79" t="str">
            <v>WH913</v>
          </cell>
          <cell r="C79">
            <v>24</v>
          </cell>
          <cell r="D79">
            <v>49.6</v>
          </cell>
          <cell r="E79" t="str">
            <v>13s18</v>
          </cell>
          <cell r="F79">
            <v>0</v>
          </cell>
          <cell r="G79">
            <v>13</v>
          </cell>
          <cell r="H79">
            <v>18</v>
          </cell>
          <cell r="I79">
            <v>13.18</v>
          </cell>
          <cell r="J79">
            <v>0.1</v>
          </cell>
          <cell r="K79">
            <v>12.7</v>
          </cell>
          <cell r="L79">
            <v>4.8608000000000002E-3</v>
          </cell>
          <cell r="M79">
            <v>1E-4</v>
          </cell>
          <cell r="N79">
            <v>0.35217253646741598</v>
          </cell>
          <cell r="O79">
            <v>0.39513381600525599</v>
          </cell>
          <cell r="P79">
            <v>3.7365317623633597E-5</v>
          </cell>
          <cell r="Q79">
            <v>5.0169105738664705E-4</v>
          </cell>
          <cell r="R79">
            <v>13.426650415232301</v>
          </cell>
        </row>
        <row r="80">
          <cell r="B80" t="str">
            <v>WH921</v>
          </cell>
          <cell r="I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e">
            <v>#DIV/0!</v>
          </cell>
          <cell r="R80" t="e">
            <v>#DIV/0!</v>
          </cell>
        </row>
        <row r="81">
          <cell r="B81" t="str">
            <v>WH922</v>
          </cell>
          <cell r="C81">
            <v>23.3</v>
          </cell>
          <cell r="D81">
            <v>48</v>
          </cell>
          <cell r="E81" t="str">
            <v>5min6s86</v>
          </cell>
          <cell r="F81">
            <v>5</v>
          </cell>
          <cell r="G81">
            <v>6</v>
          </cell>
          <cell r="H81">
            <v>86</v>
          </cell>
          <cell r="I81">
            <v>306.86</v>
          </cell>
          <cell r="J81">
            <v>0.05</v>
          </cell>
          <cell r="K81">
            <v>17.2</v>
          </cell>
          <cell r="L81">
            <v>4.7039999999999998E-3</v>
          </cell>
          <cell r="M81">
            <v>5.0000000000000002E-5</v>
          </cell>
          <cell r="N81">
            <v>0.33717143154652501</v>
          </cell>
          <cell r="O81">
            <v>0.34211943997592797</v>
          </cell>
          <cell r="P81">
            <v>3.3964543576122701E-5</v>
          </cell>
          <cell r="Q81">
            <v>1.7414584021641601E-5</v>
          </cell>
          <cell r="R81">
            <v>0.51272833926389505</v>
          </cell>
        </row>
        <row r="82">
          <cell r="B82" t="str">
            <v>WH922</v>
          </cell>
          <cell r="C82">
            <v>24</v>
          </cell>
          <cell r="D82">
            <v>50</v>
          </cell>
          <cell r="E82" t="str">
            <v>3min34s72</v>
          </cell>
          <cell r="F82">
            <v>3</v>
          </cell>
          <cell r="G82">
            <v>34</v>
          </cell>
          <cell r="H82">
            <v>72</v>
          </cell>
          <cell r="I82">
            <v>214.72</v>
          </cell>
          <cell r="J82">
            <v>0.1</v>
          </cell>
          <cell r="K82">
            <v>16.399999999999999</v>
          </cell>
          <cell r="L82">
            <v>4.8999999999999998E-3</v>
          </cell>
          <cell r="M82">
            <v>1E-4</v>
          </cell>
          <cell r="N82">
            <v>0.29593802796815899</v>
          </cell>
          <cell r="O82">
            <v>0.29326767421260702</v>
          </cell>
          <cell r="P82">
            <v>2.9460285109038299E-5</v>
          </cell>
          <cell r="Q82">
            <v>5.3150955287855497E-5</v>
          </cell>
          <cell r="R82">
            <v>1.8041561746987</v>
          </cell>
        </row>
        <row r="83">
          <cell r="B83" t="str">
            <v>WH923</v>
          </cell>
          <cell r="C83">
            <v>24</v>
          </cell>
          <cell r="D83">
            <v>47.5</v>
          </cell>
          <cell r="E83" t="str">
            <v>43s18</v>
          </cell>
          <cell r="F83">
            <v>0</v>
          </cell>
          <cell r="G83">
            <v>43</v>
          </cell>
          <cell r="H83">
            <v>18</v>
          </cell>
          <cell r="I83">
            <v>43.18</v>
          </cell>
          <cell r="J83">
            <v>0.05</v>
          </cell>
          <cell r="K83">
            <v>12.9</v>
          </cell>
          <cell r="L83">
            <v>4.6550000000000003E-3</v>
          </cell>
          <cell r="M83">
            <v>5.0000000000000002E-5</v>
          </cell>
          <cell r="N83">
            <v>0.24527984642902301</v>
          </cell>
          <cell r="O83">
            <v>0.33450107779097299</v>
          </cell>
          <cell r="P83">
            <v>2.8989046210999799E-5</v>
          </cell>
          <cell r="Q83">
            <v>9.5931198409914895E-5</v>
          </cell>
          <cell r="R83">
            <v>3.30922230802868</v>
          </cell>
        </row>
        <row r="84">
          <cell r="B84" t="str">
            <v>WH924</v>
          </cell>
          <cell r="C84">
            <v>24.3</v>
          </cell>
          <cell r="D84">
            <v>49</v>
          </cell>
          <cell r="E84" t="str">
            <v>1min05s01</v>
          </cell>
          <cell r="F84">
            <v>1</v>
          </cell>
          <cell r="G84">
            <v>5</v>
          </cell>
          <cell r="H84">
            <v>1</v>
          </cell>
          <cell r="I84">
            <v>65.010000000000005</v>
          </cell>
          <cell r="J84">
            <v>0.05</v>
          </cell>
          <cell r="K84">
            <v>17.600000000000001</v>
          </cell>
          <cell r="L84">
            <v>4.8019999999999998E-3</v>
          </cell>
          <cell r="M84">
            <v>5.0000000000000002E-5</v>
          </cell>
          <cell r="N84">
            <v>0.38618027694252499</v>
          </cell>
          <cell r="O84">
            <v>0.32193470717661399</v>
          </cell>
          <cell r="P84">
            <v>3.5405749205957003E-5</v>
          </cell>
          <cell r="Q84">
            <v>8.7561370547000199E-5</v>
          </cell>
          <cell r="R84">
            <v>2.4730833977739399</v>
          </cell>
        </row>
        <row r="85">
          <cell r="B85" t="str">
            <v>WH925</v>
          </cell>
          <cell r="C85">
            <v>24</v>
          </cell>
          <cell r="D85">
            <v>48</v>
          </cell>
          <cell r="E85" t="str">
            <v>4min54s69</v>
          </cell>
          <cell r="F85">
            <v>4</v>
          </cell>
          <cell r="G85">
            <v>54</v>
          </cell>
          <cell r="H85">
            <v>69</v>
          </cell>
          <cell r="I85">
            <v>294.69</v>
          </cell>
          <cell r="J85">
            <v>0.05</v>
          </cell>
          <cell r="K85">
            <v>10.199999999999999</v>
          </cell>
          <cell r="L85">
            <v>4.7039999999999998E-3</v>
          </cell>
          <cell r="M85">
            <v>5.0000000000000002E-5</v>
          </cell>
          <cell r="N85">
            <v>0.16611171155856</v>
          </cell>
          <cell r="O85">
            <v>0.226037591425786</v>
          </cell>
          <cell r="P85">
            <v>1.9607465149217301E-5</v>
          </cell>
          <cell r="Q85">
            <v>1.6276341497192701E-5</v>
          </cell>
          <cell r="R85">
            <v>0.83010941869976596</v>
          </cell>
        </row>
        <row r="86">
          <cell r="B86" t="str">
            <v>WH926</v>
          </cell>
          <cell r="C86">
            <v>24</v>
          </cell>
          <cell r="D86">
            <v>48</v>
          </cell>
          <cell r="E86" t="str">
            <v>1min43s85</v>
          </cell>
          <cell r="F86">
            <v>1</v>
          </cell>
          <cell r="G86">
            <v>43</v>
          </cell>
          <cell r="H86">
            <v>85</v>
          </cell>
          <cell r="I86">
            <v>103.85</v>
          </cell>
          <cell r="J86">
            <v>0.1</v>
          </cell>
          <cell r="K86">
            <v>12.2</v>
          </cell>
          <cell r="L86">
            <v>4.7039999999999998E-3</v>
          </cell>
          <cell r="M86">
            <v>1E-4</v>
          </cell>
          <cell r="N86">
            <v>0.40306633745557002</v>
          </cell>
          <cell r="O86">
            <v>0.38555195841180701</v>
          </cell>
          <cell r="P86">
            <v>3.9430914793368898E-5</v>
          </cell>
          <cell r="Q86">
            <v>6.4774355915797594E-5</v>
          </cell>
          <cell r="R86">
            <v>1.6427302347723001</v>
          </cell>
        </row>
        <row r="87">
          <cell r="B87" t="str">
            <v>WH928</v>
          </cell>
          <cell r="C87">
            <v>23.9</v>
          </cell>
          <cell r="D87">
            <v>48.5</v>
          </cell>
          <cell r="E87" t="str">
            <v>1min11s82</v>
          </cell>
          <cell r="F87">
            <v>1</v>
          </cell>
          <cell r="G87">
            <v>11</v>
          </cell>
          <cell r="H87">
            <v>82</v>
          </cell>
          <cell r="I87">
            <v>71.819999999999993</v>
          </cell>
          <cell r="J87">
            <v>0.1</v>
          </cell>
          <cell r="K87">
            <v>16.899999999999999</v>
          </cell>
          <cell r="L87">
            <v>4.7530000000000003E-3</v>
          </cell>
          <cell r="M87">
            <v>1E-4</v>
          </cell>
          <cell r="N87">
            <v>0.39073558629023097</v>
          </cell>
          <cell r="O87">
            <v>0.355392668937345</v>
          </cell>
          <cell r="P87">
            <v>3.7306412761378799E-5</v>
          </cell>
          <cell r="Q87">
            <v>1.39304461127221E-4</v>
          </cell>
          <cell r="R87">
            <v>3.7340620771621098</v>
          </cell>
        </row>
        <row r="88">
          <cell r="B88" t="str">
            <v>WH929</v>
          </cell>
          <cell r="C88">
            <v>23.4</v>
          </cell>
          <cell r="D88">
            <v>48.6</v>
          </cell>
          <cell r="E88" t="str">
            <v>43s32</v>
          </cell>
          <cell r="F88">
            <v>0</v>
          </cell>
          <cell r="G88">
            <v>43</v>
          </cell>
          <cell r="H88">
            <v>32</v>
          </cell>
          <cell r="I88">
            <v>43.32</v>
          </cell>
          <cell r="J88">
            <v>0.1</v>
          </cell>
          <cell r="K88">
            <v>16.7</v>
          </cell>
          <cell r="L88">
            <v>4.7628000000000002E-3</v>
          </cell>
          <cell r="M88">
            <v>1E-4</v>
          </cell>
          <cell r="N88">
            <v>0.656592864600267</v>
          </cell>
          <cell r="O88">
            <v>0.680626048400229</v>
          </cell>
          <cell r="P88">
            <v>6.6860945650024805E-5</v>
          </cell>
          <cell r="Q88">
            <v>1.1892060560093999E-4</v>
          </cell>
          <cell r="R88">
            <v>1.77862583971538</v>
          </cell>
        </row>
        <row r="89">
          <cell r="B89" t="str">
            <v>WH930</v>
          </cell>
          <cell r="C89">
            <v>24</v>
          </cell>
          <cell r="D89">
            <v>48</v>
          </cell>
          <cell r="E89" t="str">
            <v>59s36</v>
          </cell>
          <cell r="F89">
            <v>0</v>
          </cell>
          <cell r="G89">
            <v>59</v>
          </cell>
          <cell r="H89">
            <v>36</v>
          </cell>
          <cell r="I89">
            <v>59.36</v>
          </cell>
          <cell r="J89">
            <v>0.05</v>
          </cell>
          <cell r="K89">
            <v>12.5</v>
          </cell>
          <cell r="L89">
            <v>4.7039999999999998E-3</v>
          </cell>
          <cell r="M89">
            <v>5.0000000000000002E-5</v>
          </cell>
          <cell r="N89">
            <v>0.260123871717235</v>
          </cell>
          <cell r="O89">
            <v>0.27559621553616498</v>
          </cell>
          <cell r="P89">
            <v>2.6786004362669999E-5</v>
          </cell>
          <cell r="Q89">
            <v>8.1216741736650998E-5</v>
          </cell>
          <cell r="R89">
            <v>3.0320588556999502</v>
          </cell>
        </row>
        <row r="90">
          <cell r="B90" t="str">
            <v>WH931</v>
          </cell>
          <cell r="C90">
            <v>23.8</v>
          </cell>
          <cell r="D90">
            <v>48.7</v>
          </cell>
          <cell r="E90" t="str">
            <v>7s46</v>
          </cell>
          <cell r="F90">
            <v>2</v>
          </cell>
          <cell r="G90">
            <v>7</v>
          </cell>
          <cell r="H90">
            <v>46</v>
          </cell>
          <cell r="I90">
            <v>127.46</v>
          </cell>
          <cell r="J90">
            <v>0.1</v>
          </cell>
          <cell r="K90">
            <v>16.600000000000001</v>
          </cell>
          <cell r="L90">
            <v>4.7726000000000001E-3</v>
          </cell>
          <cell r="M90">
            <v>1E-4</v>
          </cell>
          <cell r="N90">
            <v>0.10477211499722</v>
          </cell>
          <cell r="O90">
            <v>0.12692034320502801</v>
          </cell>
          <cell r="P90">
            <v>1.15846229101124E-5</v>
          </cell>
          <cell r="Q90">
            <v>2.1500467301547099E-4</v>
          </cell>
          <cell r="R90">
            <v>18.559488270247499</v>
          </cell>
        </row>
        <row r="91">
          <cell r="B91" t="str">
            <v>WH932</v>
          </cell>
          <cell r="C91">
            <v>23.8</v>
          </cell>
          <cell r="D91">
            <v>48.7</v>
          </cell>
          <cell r="E91" t="str">
            <v>48s62</v>
          </cell>
          <cell r="F91">
            <v>2</v>
          </cell>
          <cell r="G91">
            <v>48</v>
          </cell>
          <cell r="H91">
            <v>62</v>
          </cell>
          <cell r="I91">
            <v>168.62</v>
          </cell>
          <cell r="J91">
            <v>0.05</v>
          </cell>
          <cell r="K91">
            <v>13.1</v>
          </cell>
          <cell r="L91">
            <v>4.7726000000000001E-3</v>
          </cell>
          <cell r="M91">
            <v>5.0000000000000002E-5</v>
          </cell>
          <cell r="N91">
            <v>0.17396569319253499</v>
          </cell>
          <cell r="O91">
            <v>0.24174555469373499</v>
          </cell>
          <cell r="P91">
            <v>2.0785562394313501E-5</v>
          </cell>
          <cell r="Q91">
            <v>3.3668105645511901E-5</v>
          </cell>
          <cell r="R91">
            <v>1.6197832421759699</v>
          </cell>
        </row>
      </sheetData>
      <sheetData sheetId="8">
        <row r="1">
          <cell r="C1" t="str">
            <v>SampleID</v>
          </cell>
          <cell r="D1" t="str">
            <v>vH</v>
          </cell>
        </row>
        <row r="2">
          <cell r="C2" t="str">
            <v>SH001A-1</v>
          </cell>
          <cell r="D2">
            <v>9.9303198627174164E-5</v>
          </cell>
        </row>
        <row r="3">
          <cell r="C3" t="str">
            <v>SH001A-1</v>
          </cell>
          <cell r="D3">
            <v>1.4154632999108154E-4</v>
          </cell>
        </row>
        <row r="4">
          <cell r="C4" t="str">
            <v>SH001A</v>
          </cell>
          <cell r="D4">
            <v>1.2950585849421197E-4</v>
          </cell>
        </row>
        <row r="5">
          <cell r="C5" t="str">
            <v>SH001B</v>
          </cell>
          <cell r="D5">
            <v>9.6649739516290668E-5</v>
          </cell>
        </row>
        <row r="6">
          <cell r="C6" t="str">
            <v>SH001C</v>
          </cell>
          <cell r="D6">
            <v>1.2381869106919299E-4</v>
          </cell>
        </row>
        <row r="7">
          <cell r="C7" t="str">
            <v>SH002A-1</v>
          </cell>
          <cell r="D7">
            <v>1.1970652846578378E-4</v>
          </cell>
        </row>
        <row r="8">
          <cell r="C8" t="str">
            <v>SH002A-2</v>
          </cell>
          <cell r="D8">
            <v>1.0161091972941236E-4</v>
          </cell>
        </row>
        <row r="9">
          <cell r="C9" t="str">
            <v>SH002A</v>
          </cell>
          <cell r="D9">
            <v>1.0811483031739488E-4</v>
          </cell>
        </row>
        <row r="10">
          <cell r="C10" t="str">
            <v>SH002B</v>
          </cell>
          <cell r="D10">
            <v>1.3614690660384231E-4</v>
          </cell>
        </row>
        <row r="11">
          <cell r="C11" t="str">
            <v>SH002C</v>
          </cell>
          <cell r="D11">
            <v>1.2001483006146254E-4</v>
          </cell>
        </row>
        <row r="12">
          <cell r="C12" t="str">
            <v>SH003A</v>
          </cell>
          <cell r="D12">
            <v>1.3191623998989906E-4</v>
          </cell>
        </row>
        <row r="13">
          <cell r="C13" t="str">
            <v>SH003B</v>
          </cell>
          <cell r="D13">
            <v>1.6380476112731271E-4</v>
          </cell>
        </row>
        <row r="14">
          <cell r="C14" t="str">
            <v>SH003C</v>
          </cell>
          <cell r="D14">
            <v>1.789263181308404E-4</v>
          </cell>
        </row>
        <row r="15">
          <cell r="C15" t="str">
            <v>SH004A</v>
          </cell>
          <cell r="D15">
            <v>1.5364440537790326E-4</v>
          </cell>
        </row>
        <row r="16">
          <cell r="C16" t="str">
            <v>SH005A</v>
          </cell>
          <cell r="D16">
            <v>1.0652931529763801E-4</v>
          </cell>
        </row>
        <row r="17">
          <cell r="C17" t="str">
            <v>SH005B</v>
          </cell>
          <cell r="D17">
            <v>1.2250646499871424E-4</v>
          </cell>
        </row>
        <row r="18">
          <cell r="C18" t="str">
            <v>SH005C</v>
          </cell>
          <cell r="D18">
            <v>9.8746238655226528E-5</v>
          </cell>
        </row>
        <row r="19">
          <cell r="C19" t="str">
            <v>SH006A</v>
          </cell>
          <cell r="D19">
            <v>1.6606787974866695E-4</v>
          </cell>
        </row>
        <row r="20">
          <cell r="C20" t="str">
            <v>SH006B</v>
          </cell>
          <cell r="D20">
            <v>1.5771856119658426E-4</v>
          </cell>
        </row>
        <row r="21">
          <cell r="C21" t="str">
            <v>SH006C</v>
          </cell>
          <cell r="D21">
            <v>1.3560492904784912E-4</v>
          </cell>
        </row>
        <row r="22">
          <cell r="C22" t="str">
            <v>SH007A</v>
          </cell>
          <cell r="D22">
            <v>1.0767920296119406E-4</v>
          </cell>
        </row>
        <row r="23">
          <cell r="C23" t="str">
            <v>SH007B</v>
          </cell>
          <cell r="D23">
            <v>1.7246453035265019E-4</v>
          </cell>
        </row>
        <row r="24">
          <cell r="C24" t="str">
            <v>SH007C</v>
          </cell>
          <cell r="D24">
            <v>1.0552852599348685E-4</v>
          </cell>
        </row>
        <row r="25">
          <cell r="C25" t="str">
            <v>SH009A</v>
          </cell>
          <cell r="D25">
            <v>1.7004130690385105E-4</v>
          </cell>
        </row>
        <row r="26">
          <cell r="C26" t="str">
            <v>SH009B</v>
          </cell>
          <cell r="D26">
            <v>1.0161265520889894E-4</v>
          </cell>
        </row>
        <row r="27">
          <cell r="C27" t="str">
            <v>SH009C</v>
          </cell>
          <cell r="D27">
            <v>1.0797874564706771E-4</v>
          </cell>
        </row>
        <row r="28">
          <cell r="C28" t="str">
            <v>SH010A</v>
          </cell>
          <cell r="D28">
            <v>2.0211776372494497E-4</v>
          </cell>
        </row>
        <row r="29">
          <cell r="C29" t="str">
            <v>SH010B</v>
          </cell>
          <cell r="D29">
            <v>8.6242917411088441E-5</v>
          </cell>
        </row>
        <row r="30">
          <cell r="C30" t="str">
            <v>SH010C</v>
          </cell>
          <cell r="D30">
            <v>9.8163946339452848E-5</v>
          </cell>
        </row>
        <row r="31">
          <cell r="C31" t="str">
            <v>SH011A</v>
          </cell>
          <cell r="D31">
            <v>1.4289971009458872E-4</v>
          </cell>
        </row>
        <row r="32">
          <cell r="C32" t="str">
            <v>SH011B</v>
          </cell>
          <cell r="D32">
            <v>1.3815725360042337E-4</v>
          </cell>
        </row>
        <row r="33">
          <cell r="C33" t="str">
            <v>SH011C</v>
          </cell>
          <cell r="D33">
            <v>9.9903633598135894E-5</v>
          </cell>
        </row>
        <row r="34">
          <cell r="C34" t="str">
            <v>SH012A</v>
          </cell>
          <cell r="D34">
            <v>8.3273347011411739E-5</v>
          </cell>
        </row>
        <row r="35">
          <cell r="C35" t="str">
            <v>SH012B</v>
          </cell>
          <cell r="D35">
            <v>1.9654190301521629E-4</v>
          </cell>
        </row>
        <row r="36">
          <cell r="C36" t="str">
            <v>SH012C</v>
          </cell>
          <cell r="D36">
            <v>1.5219697833995704E-4</v>
          </cell>
        </row>
        <row r="37">
          <cell r="C37" t="str">
            <v>SH013A</v>
          </cell>
          <cell r="D37">
            <v>4.5545599819923878E-5</v>
          </cell>
        </row>
        <row r="38">
          <cell r="C38" t="str">
            <v>SH013B</v>
          </cell>
          <cell r="D38">
            <v>4.9662914076163346E-5</v>
          </cell>
        </row>
        <row r="39">
          <cell r="C39" t="str">
            <v>SH013C</v>
          </cell>
          <cell r="D39">
            <v>3.4596607114819361E-5</v>
          </cell>
        </row>
        <row r="40">
          <cell r="C40" t="str">
            <v>SH014A</v>
          </cell>
          <cell r="D40">
            <v>4.2923626044605946E-4</v>
          </cell>
        </row>
        <row r="41">
          <cell r="C41" t="str">
            <v>SH021</v>
          </cell>
          <cell r="D41">
            <v>1.279899793862306E-4</v>
          </cell>
        </row>
        <row r="42">
          <cell r="C42" t="str">
            <v>SH022</v>
          </cell>
          <cell r="D42">
            <v>1.5701698852025136E-4</v>
          </cell>
        </row>
        <row r="43">
          <cell r="C43" t="str">
            <v>SH023</v>
          </cell>
          <cell r="D43">
            <v>8.1568336911261465E-5</v>
          </cell>
        </row>
        <row r="44">
          <cell r="C44" t="str">
            <v>SH024</v>
          </cell>
          <cell r="D44">
            <v>1.4138959305549258E-4</v>
          </cell>
        </row>
        <row r="45">
          <cell r="C45" t="str">
            <v>SH025</v>
          </cell>
          <cell r="D45">
            <v>1.4736830485369301E-4</v>
          </cell>
        </row>
        <row r="46">
          <cell r="C46" t="str">
            <v>SH026</v>
          </cell>
          <cell r="D46">
            <v>1.1174207046489867E-4</v>
          </cell>
        </row>
        <row r="47">
          <cell r="C47" t="str">
            <v>SH027</v>
          </cell>
          <cell r="D47" t="str">
            <v>NA</v>
          </cell>
        </row>
        <row r="48">
          <cell r="C48" t="str">
            <v>SH028</v>
          </cell>
          <cell r="D48">
            <v>9.4214002743368131E-5</v>
          </cell>
        </row>
        <row r="49">
          <cell r="C49" t="str">
            <v>SH029</v>
          </cell>
          <cell r="D49">
            <v>1.3412599373213423E-4</v>
          </cell>
        </row>
        <row r="50">
          <cell r="C50" t="str">
            <v>SH030</v>
          </cell>
          <cell r="D50">
            <v>6.9289116937824312E-5</v>
          </cell>
        </row>
        <row r="51">
          <cell r="C51" t="str">
            <v>SH032</v>
          </cell>
          <cell r="D51">
            <v>2.1543677745666464E-4</v>
          </cell>
        </row>
        <row r="52">
          <cell r="C52" t="str">
            <v>SH033-1</v>
          </cell>
          <cell r="D52">
            <v>2.2188349806506559E-4</v>
          </cell>
        </row>
        <row r="53">
          <cell r="C53" t="str">
            <v>SH033-2</v>
          </cell>
          <cell r="D53">
            <v>1.3117189284742433E-4</v>
          </cell>
        </row>
        <row r="54">
          <cell r="C54" t="str">
            <v>SH033</v>
          </cell>
          <cell r="D54">
            <v>1.7652769545624495E-4</v>
          </cell>
        </row>
        <row r="55">
          <cell r="C55" t="str">
            <v>WH901A</v>
          </cell>
          <cell r="D55">
            <v>7.8858547698877282E-5</v>
          </cell>
        </row>
        <row r="56">
          <cell r="C56" t="str">
            <v>WH901B</v>
          </cell>
          <cell r="D56">
            <v>5.4279889252547852E-5</v>
          </cell>
        </row>
        <row r="57">
          <cell r="C57" t="str">
            <v>WH901C</v>
          </cell>
          <cell r="D57">
            <v>6.4484250333284376E-5</v>
          </cell>
        </row>
        <row r="58">
          <cell r="C58" t="str">
            <v>WH902A</v>
          </cell>
          <cell r="D58">
            <v>1.0764845224854427E-4</v>
          </cell>
        </row>
        <row r="59">
          <cell r="C59" t="str">
            <v>WH902B</v>
          </cell>
          <cell r="D59">
            <v>4.7794351347090368E-5</v>
          </cell>
        </row>
        <row r="60">
          <cell r="C60" t="str">
            <v>WH902C</v>
          </cell>
          <cell r="D60">
            <v>6.8225936645228884E-5</v>
          </cell>
        </row>
        <row r="61">
          <cell r="C61" t="str">
            <v>WH903A</v>
          </cell>
          <cell r="D61">
            <v>1.1333276688382671E-4</v>
          </cell>
        </row>
        <row r="62">
          <cell r="C62" t="str">
            <v>WH903B</v>
          </cell>
          <cell r="D62">
            <v>1.4495195794774168E-4</v>
          </cell>
        </row>
        <row r="63">
          <cell r="C63" t="str">
            <v>WH903C</v>
          </cell>
          <cell r="D63">
            <v>7.475868534768601E-5</v>
          </cell>
        </row>
        <row r="64">
          <cell r="C64" t="str">
            <v>WH904A</v>
          </cell>
          <cell r="D64">
            <v>7.7828804911656926E-5</v>
          </cell>
        </row>
        <row r="65">
          <cell r="C65" t="str">
            <v>WH904B</v>
          </cell>
          <cell r="D65">
            <v>9.2659475779399651E-5</v>
          </cell>
        </row>
        <row r="66">
          <cell r="C66" t="str">
            <v>WH904C</v>
          </cell>
          <cell r="D66">
            <v>7.598731701075329E-5</v>
          </cell>
        </row>
        <row r="67">
          <cell r="C67" t="str">
            <v>WH905A</v>
          </cell>
          <cell r="D67">
            <v>1.0991638393783835E-4</v>
          </cell>
        </row>
        <row r="68">
          <cell r="C68" t="str">
            <v>WH905B</v>
          </cell>
          <cell r="D68">
            <v>1.1702835810214224E-4</v>
          </cell>
        </row>
        <row r="69">
          <cell r="C69" t="str">
            <v>WH905C</v>
          </cell>
          <cell r="D69">
            <v>9.7596759234052261E-5</v>
          </cell>
        </row>
        <row r="70">
          <cell r="C70" t="str">
            <v>WH906A</v>
          </cell>
          <cell r="D70">
            <v>1.2713516423525632E-4</v>
          </cell>
        </row>
        <row r="71">
          <cell r="C71" t="str">
            <v>WH906B</v>
          </cell>
          <cell r="D71">
            <v>8.935807519753229E-5</v>
          </cell>
        </row>
        <row r="72">
          <cell r="C72" t="str">
            <v>WH906C</v>
          </cell>
          <cell r="D72">
            <v>3.7477099165572262E-4</v>
          </cell>
        </row>
        <row r="73">
          <cell r="C73" t="str">
            <v>WH907A</v>
          </cell>
          <cell r="D73">
            <v>9.9507535074351601E-5</v>
          </cell>
        </row>
        <row r="74">
          <cell r="C74" t="str">
            <v>WH907B</v>
          </cell>
          <cell r="D74">
            <v>7.1441164251635238E-5</v>
          </cell>
        </row>
        <row r="75">
          <cell r="C75" t="str">
            <v>WH907C</v>
          </cell>
          <cell r="D75">
            <v>9.5841051429894922E-5</v>
          </cell>
        </row>
        <row r="76">
          <cell r="C76" t="str">
            <v>WH908</v>
          </cell>
          <cell r="D76">
            <v>7.6986263737146174E-5</v>
          </cell>
        </row>
        <row r="77">
          <cell r="C77" t="str">
            <v>WH909-1</v>
          </cell>
          <cell r="D77">
            <v>7.0633304473141957E-5</v>
          </cell>
        </row>
        <row r="78">
          <cell r="C78" t="str">
            <v>WH909-2</v>
          </cell>
          <cell r="D78">
            <v>7.4042218281588097E-5</v>
          </cell>
        </row>
        <row r="79">
          <cell r="C79" t="str">
            <v>WH909-3</v>
          </cell>
          <cell r="D79">
            <v>9.2718644819799907E-5</v>
          </cell>
        </row>
        <row r="80">
          <cell r="C80" t="str">
            <v>WH909</v>
          </cell>
          <cell r="D80">
            <v>7.0633304473141957E-5</v>
          </cell>
        </row>
        <row r="81">
          <cell r="C81" t="str">
            <v>WH910</v>
          </cell>
          <cell r="D81">
            <v>8.3645341470084213E-5</v>
          </cell>
        </row>
        <row r="82">
          <cell r="C82" t="str">
            <v>WH911</v>
          </cell>
          <cell r="D82">
            <v>8.5985090797991722E-5</v>
          </cell>
        </row>
        <row r="83">
          <cell r="C83" t="str">
            <v>WH912</v>
          </cell>
          <cell r="D83" t="str">
            <v>NA</v>
          </cell>
        </row>
        <row r="84">
          <cell r="C84" t="str">
            <v>WH913</v>
          </cell>
          <cell r="D84">
            <v>7.9300109416211947E-5</v>
          </cell>
        </row>
        <row r="85">
          <cell r="C85" t="str">
            <v>WH921</v>
          </cell>
          <cell r="D85">
            <v>4.8486175696542435E-5</v>
          </cell>
        </row>
        <row r="86">
          <cell r="C86" t="str">
            <v>WH922</v>
          </cell>
          <cell r="D86">
            <v>7.5202960188102417E-4</v>
          </cell>
        </row>
        <row r="87">
          <cell r="C87" t="str">
            <v>WH923</v>
          </cell>
          <cell r="D87">
            <v>1.0852139520517463E-4</v>
          </cell>
        </row>
        <row r="88">
          <cell r="C88" t="str">
            <v>WH924</v>
          </cell>
          <cell r="D88">
            <v>7.8925807757819624E-5</v>
          </cell>
        </row>
        <row r="89">
          <cell r="C89" t="str">
            <v>WH925</v>
          </cell>
          <cell r="D89">
            <v>6.8147768686746467E-5</v>
          </cell>
        </row>
        <row r="90">
          <cell r="C90" t="str">
            <v>WH926</v>
          </cell>
          <cell r="D90">
            <v>8.456839029450881E-5</v>
          </cell>
        </row>
        <row r="91">
          <cell r="C91" t="str">
            <v>WH927</v>
          </cell>
          <cell r="D91">
            <v>6.9089904448823089E-5</v>
          </cell>
        </row>
        <row r="92">
          <cell r="C92" t="str">
            <v>WH928</v>
          </cell>
          <cell r="D92">
            <v>8.779738111808185E-5</v>
          </cell>
        </row>
        <row r="93">
          <cell r="C93" t="str">
            <v>WH929</v>
          </cell>
          <cell r="D93">
            <v>5.7449873648037823E-5</v>
          </cell>
        </row>
        <row r="94">
          <cell r="C94" t="str">
            <v>WH930</v>
          </cell>
          <cell r="D94">
            <v>1.2719480162946137E-4</v>
          </cell>
        </row>
        <row r="95">
          <cell r="C95" t="str">
            <v>WH931</v>
          </cell>
          <cell r="D95">
            <v>4.0282613697101328E-5</v>
          </cell>
        </row>
        <row r="96">
          <cell r="C96" t="str">
            <v>WH932</v>
          </cell>
          <cell r="D96">
            <v>6.7624509692444854E-5</v>
          </cell>
        </row>
      </sheetData>
      <sheetData sheetId="9">
        <row r="1">
          <cell r="C1" t="str">
            <v>SampleID</v>
          </cell>
          <cell r="D1" t="str">
            <v>饱和鲜重</v>
          </cell>
          <cell r="E1" t="str">
            <v>排水体积</v>
          </cell>
          <cell r="F1" t="str">
            <v>干重</v>
          </cell>
          <cell r="G1" t="str">
            <v>WD（g/cm3）</v>
          </cell>
          <cell r="H1" t="str">
            <v>SWCbranch (g/g)</v>
          </cell>
        </row>
        <row r="2">
          <cell r="C2" t="str">
            <v>SH001A</v>
          </cell>
          <cell r="D2">
            <v>0.996</v>
          </cell>
          <cell r="E2">
            <v>0.84699999999999998</v>
          </cell>
          <cell r="F2">
            <v>0.54500000000000004</v>
          </cell>
          <cell r="G2">
            <v>0.6434474616292799</v>
          </cell>
          <cell r="H2">
            <v>0.45281124497991965</v>
          </cell>
        </row>
        <row r="3">
          <cell r="C3" t="str">
            <v>SH001B</v>
          </cell>
          <cell r="D3">
            <v>1.135</v>
          </cell>
          <cell r="E3">
            <v>1.123</v>
          </cell>
          <cell r="F3">
            <v>0.622</v>
          </cell>
          <cell r="G3">
            <v>0.55387355298308105</v>
          </cell>
          <cell r="H3">
            <v>0.45198237885462555</v>
          </cell>
        </row>
        <row r="4">
          <cell r="C4" t="str">
            <v>SH001C</v>
          </cell>
          <cell r="D4">
            <v>0.91300000000000003</v>
          </cell>
          <cell r="E4">
            <v>0.76300000000000001</v>
          </cell>
          <cell r="F4">
            <v>0.498</v>
          </cell>
          <cell r="G4">
            <v>0.6526867627785059</v>
          </cell>
          <cell r="H4">
            <v>0.45454545454545459</v>
          </cell>
        </row>
        <row r="5">
          <cell r="C5" t="str">
            <v>SH002A</v>
          </cell>
          <cell r="D5">
            <v>1.4450000000000001</v>
          </cell>
          <cell r="E5">
            <v>1.3540000000000001</v>
          </cell>
          <cell r="F5">
            <v>0.72799999999999998</v>
          </cell>
          <cell r="G5">
            <v>0.53766617429837515</v>
          </cell>
          <cell r="H5">
            <v>0.49619377162629763</v>
          </cell>
        </row>
        <row r="6">
          <cell r="C6" t="str">
            <v>SH002B</v>
          </cell>
          <cell r="D6">
            <v>1.0209999999999999</v>
          </cell>
          <cell r="E6">
            <v>1.091</v>
          </cell>
          <cell r="F6">
            <v>0.56999999999999995</v>
          </cell>
          <cell r="G6">
            <v>0.52245646196150319</v>
          </cell>
          <cell r="H6">
            <v>0.44172380019588636</v>
          </cell>
        </row>
        <row r="7">
          <cell r="C7" t="str">
            <v>SH002C</v>
          </cell>
          <cell r="D7">
            <v>1.181</v>
          </cell>
          <cell r="E7">
            <v>1.173</v>
          </cell>
          <cell r="F7">
            <v>0.57499999999999996</v>
          </cell>
          <cell r="G7">
            <v>0.49019607843137247</v>
          </cell>
          <cell r="H7">
            <v>0.51312447078746826</v>
          </cell>
        </row>
        <row r="8">
          <cell r="C8" t="str">
            <v>SH003A</v>
          </cell>
          <cell r="D8">
            <v>1.226</v>
          </cell>
          <cell r="E8">
            <v>1.091</v>
          </cell>
          <cell r="F8">
            <v>0.60599999999999998</v>
          </cell>
          <cell r="G8">
            <v>0.55545371219065076</v>
          </cell>
          <cell r="H8">
            <v>0.50570962479608483</v>
          </cell>
        </row>
        <row r="9">
          <cell r="C9" t="str">
            <v>SH003B</v>
          </cell>
          <cell r="D9">
            <v>2.3380000000000001</v>
          </cell>
          <cell r="E9">
            <v>2.0030000000000001</v>
          </cell>
          <cell r="F9">
            <v>1.2</v>
          </cell>
          <cell r="G9">
            <v>0.59910134797803294</v>
          </cell>
          <cell r="H9">
            <v>0.48674080410607362</v>
          </cell>
        </row>
        <row r="10">
          <cell r="C10" t="str">
            <v>SH003C</v>
          </cell>
          <cell r="D10">
            <v>0.997</v>
          </cell>
          <cell r="E10">
            <v>0.76300000000000001</v>
          </cell>
          <cell r="F10">
            <v>0.48299999999999998</v>
          </cell>
          <cell r="G10">
            <v>0.6330275229357798</v>
          </cell>
          <cell r="H10">
            <v>0.51554663991975924</v>
          </cell>
        </row>
        <row r="11">
          <cell r="C11" t="str">
            <v>SH003D</v>
          </cell>
          <cell r="D11">
            <v>1.6160000000000001</v>
          </cell>
          <cell r="E11">
            <v>1.569</v>
          </cell>
          <cell r="F11">
            <v>0.89800000000000002</v>
          </cell>
          <cell r="G11">
            <v>0.57233906947100066</v>
          </cell>
          <cell r="H11">
            <v>0.44430693069306931</v>
          </cell>
        </row>
        <row r="12">
          <cell r="C12" t="str">
            <v>SH004A</v>
          </cell>
          <cell r="D12">
            <v>0.89900000000000002</v>
          </cell>
          <cell r="E12">
            <v>0.87</v>
          </cell>
          <cell r="F12">
            <v>0.40699999999999997</v>
          </cell>
          <cell r="G12">
            <v>0.46781609195402296</v>
          </cell>
          <cell r="H12">
            <v>0.54727474972191326</v>
          </cell>
        </row>
        <row r="13">
          <cell r="C13" t="str">
            <v>SH005A</v>
          </cell>
          <cell r="D13">
            <v>0.79</v>
          </cell>
          <cell r="E13">
            <v>0.72599999999999998</v>
          </cell>
          <cell r="F13">
            <v>0.32300000000000001</v>
          </cell>
          <cell r="G13">
            <v>0.44490358126721763</v>
          </cell>
          <cell r="H13">
            <v>0.59113924050632916</v>
          </cell>
        </row>
        <row r="14">
          <cell r="C14" t="str">
            <v>SH005B</v>
          </cell>
          <cell r="D14">
            <v>2.3330000000000002</v>
          </cell>
          <cell r="E14">
            <v>2.5920000000000001</v>
          </cell>
          <cell r="F14">
            <v>1.097</v>
          </cell>
          <cell r="G14">
            <v>0.42322530864197527</v>
          </cell>
          <cell r="H14">
            <v>0.52978996999571371</v>
          </cell>
        </row>
        <row r="15">
          <cell r="C15" t="str">
            <v>SH005C</v>
          </cell>
          <cell r="D15">
            <v>0.92300000000000004</v>
          </cell>
          <cell r="E15">
            <v>0.95599999999999996</v>
          </cell>
          <cell r="F15">
            <v>0.436</v>
          </cell>
          <cell r="G15">
            <v>0.45606694560669458</v>
          </cell>
          <cell r="H15">
            <v>0.52762730227518961</v>
          </cell>
        </row>
        <row r="16">
          <cell r="C16" t="str">
            <v>SH006A</v>
          </cell>
          <cell r="D16">
            <v>4.32</v>
          </cell>
          <cell r="E16">
            <v>4.4619999999999997</v>
          </cell>
          <cell r="F16">
            <v>2.4430000000000001</v>
          </cell>
          <cell r="G16">
            <v>0.54751232631107127</v>
          </cell>
          <cell r="H16">
            <v>0.43449074074074079</v>
          </cell>
        </row>
        <row r="17">
          <cell r="C17" t="str">
            <v>SH006B</v>
          </cell>
          <cell r="D17">
            <v>3.044</v>
          </cell>
          <cell r="E17">
            <v>3.0840000000000001</v>
          </cell>
          <cell r="F17">
            <v>1.673</v>
          </cell>
          <cell r="G17">
            <v>0.54247730220492862</v>
          </cell>
          <cell r="H17">
            <v>0.45039421813403419</v>
          </cell>
        </row>
        <row r="18">
          <cell r="C18" t="str">
            <v>SH006C</v>
          </cell>
          <cell r="D18">
            <v>1.33</v>
          </cell>
          <cell r="E18">
            <v>1.2450000000000001</v>
          </cell>
          <cell r="F18">
            <v>0.78600000000000003</v>
          </cell>
          <cell r="G18">
            <v>0.63132530120481922</v>
          </cell>
          <cell r="H18">
            <v>0.40902255639097745</v>
          </cell>
        </row>
        <row r="19">
          <cell r="C19" t="str">
            <v>SH007A</v>
          </cell>
          <cell r="D19">
            <v>1.56</v>
          </cell>
          <cell r="E19">
            <v>1.363</v>
          </cell>
          <cell r="F19">
            <v>0.83499999999999996</v>
          </cell>
          <cell r="G19">
            <v>0.61261922230374177</v>
          </cell>
          <cell r="H19">
            <v>0.46474358974358976</v>
          </cell>
        </row>
        <row r="20">
          <cell r="C20" t="str">
            <v>SH007B</v>
          </cell>
          <cell r="D20">
            <v>2.4209999999999998</v>
          </cell>
          <cell r="E20">
            <v>2.0910000000000002</v>
          </cell>
          <cell r="F20">
            <v>1.31</v>
          </cell>
          <cell r="G20">
            <v>0.62649450023912001</v>
          </cell>
          <cell r="H20">
            <v>0.45890128046261869</v>
          </cell>
        </row>
        <row r="21">
          <cell r="C21" t="str">
            <v>SH007C</v>
          </cell>
          <cell r="D21">
            <v>1.788</v>
          </cell>
          <cell r="E21">
            <v>1.5049999999999999</v>
          </cell>
          <cell r="F21">
            <v>1.0489999999999999</v>
          </cell>
          <cell r="G21">
            <v>0.69700996677740867</v>
          </cell>
          <cell r="H21">
            <v>0.41331096196868011</v>
          </cell>
        </row>
        <row r="22">
          <cell r="C22" t="str">
            <v>SH009A</v>
          </cell>
          <cell r="D22">
            <v>0.93100000000000005</v>
          </cell>
          <cell r="E22">
            <v>1.048</v>
          </cell>
          <cell r="F22">
            <v>0.44400000000000001</v>
          </cell>
          <cell r="G22">
            <v>0.42366412213740456</v>
          </cell>
          <cell r="H22">
            <v>0.52309344790547796</v>
          </cell>
        </row>
        <row r="23">
          <cell r="C23" t="str">
            <v>SH009B</v>
          </cell>
          <cell r="D23">
            <v>1.5309999999999999</v>
          </cell>
          <cell r="E23">
            <v>1.643</v>
          </cell>
          <cell r="F23">
            <v>0.751</v>
          </cell>
          <cell r="G23">
            <v>0.4570906877662812</v>
          </cell>
          <cell r="H23">
            <v>0.50947093403004573</v>
          </cell>
        </row>
        <row r="24">
          <cell r="C24" t="str">
            <v>SH009C</v>
          </cell>
          <cell r="D24">
            <v>0.89600000000000002</v>
          </cell>
          <cell r="E24">
            <v>0.96699999999999997</v>
          </cell>
          <cell r="F24">
            <v>0.39500000000000002</v>
          </cell>
          <cell r="G24">
            <v>0.4084798345398139</v>
          </cell>
          <cell r="H24">
            <v>0.5591517857142857</v>
          </cell>
        </row>
        <row r="25">
          <cell r="C25" t="str">
            <v>SH010A</v>
          </cell>
          <cell r="D25">
            <v>1.077</v>
          </cell>
          <cell r="E25">
            <v>1.0209999999999999</v>
          </cell>
          <cell r="F25">
            <v>0.57499999999999996</v>
          </cell>
          <cell r="G25">
            <v>0.56317335945151814</v>
          </cell>
          <cell r="H25">
            <v>0.46610956360259981</v>
          </cell>
        </row>
        <row r="26">
          <cell r="C26" t="str">
            <v>SH010B</v>
          </cell>
          <cell r="D26">
            <v>1.008</v>
          </cell>
          <cell r="E26">
            <v>0.96799999999999997</v>
          </cell>
          <cell r="F26">
            <v>0.55500000000000005</v>
          </cell>
          <cell r="G26">
            <v>0.57334710743801665</v>
          </cell>
          <cell r="H26">
            <v>0.44940476190476186</v>
          </cell>
        </row>
        <row r="27">
          <cell r="C27" t="str">
            <v>SH010C</v>
          </cell>
          <cell r="D27">
            <v>1.514</v>
          </cell>
          <cell r="E27">
            <v>1.369</v>
          </cell>
          <cell r="F27">
            <v>0.77300000000000002</v>
          </cell>
          <cell r="G27">
            <v>0.56464572680788894</v>
          </cell>
          <cell r="H27">
            <v>0.48943196829590485</v>
          </cell>
        </row>
        <row r="28">
          <cell r="C28" t="str">
            <v>SH011A</v>
          </cell>
          <cell r="D28">
            <v>0.86699999999999999</v>
          </cell>
          <cell r="E28">
            <v>0.91500000000000004</v>
          </cell>
          <cell r="F28">
            <v>0.47299999999999998</v>
          </cell>
          <cell r="G28">
            <v>0.51693989071038249</v>
          </cell>
          <cell r="H28">
            <v>0.4544405997693195</v>
          </cell>
        </row>
        <row r="29">
          <cell r="C29" t="str">
            <v>SH011B</v>
          </cell>
          <cell r="D29">
            <v>0.41699999999999998</v>
          </cell>
          <cell r="E29">
            <v>0.48299999999999998</v>
          </cell>
          <cell r="F29">
            <v>0.20200000000000001</v>
          </cell>
          <cell r="G29">
            <v>0.41821946169772262</v>
          </cell>
          <cell r="H29">
            <v>0.51558752997601909</v>
          </cell>
        </row>
        <row r="30">
          <cell r="C30" t="str">
            <v>SH011C</v>
          </cell>
          <cell r="D30">
            <v>1.879</v>
          </cell>
          <cell r="E30">
            <v>2.206</v>
          </cell>
          <cell r="F30">
            <v>0.85799999999999998</v>
          </cell>
          <cell r="G30">
            <v>0.38893925657298278</v>
          </cell>
          <cell r="H30">
            <v>0.54337413517828625</v>
          </cell>
        </row>
        <row r="31">
          <cell r="C31" t="str">
            <v>SH012A</v>
          </cell>
          <cell r="D31">
            <v>1.2310000000000001</v>
          </cell>
          <cell r="E31">
            <v>1.093</v>
          </cell>
          <cell r="F31">
            <v>0.40799999999999997</v>
          </cell>
          <cell r="G31">
            <v>0.37328453796889294</v>
          </cell>
          <cell r="H31">
            <v>0.66856214459788799</v>
          </cell>
        </row>
        <row r="32">
          <cell r="C32" t="str">
            <v>SH012B</v>
          </cell>
          <cell r="D32">
            <v>1.9159999999999999</v>
          </cell>
          <cell r="E32">
            <v>1.7509999999999999</v>
          </cell>
          <cell r="F32">
            <v>0.77200000000000002</v>
          </cell>
          <cell r="G32">
            <v>0.44089091947458597</v>
          </cell>
          <cell r="H32">
            <v>0.59707724425887265</v>
          </cell>
        </row>
        <row r="33">
          <cell r="C33" t="str">
            <v>SH012C</v>
          </cell>
          <cell r="D33">
            <v>1.3540000000000001</v>
          </cell>
          <cell r="E33">
            <v>1.056</v>
          </cell>
          <cell r="F33">
            <v>0.52200000000000002</v>
          </cell>
          <cell r="G33">
            <v>0.49431818181818182</v>
          </cell>
          <cell r="H33">
            <v>0.61447562776957165</v>
          </cell>
        </row>
        <row r="34">
          <cell r="C34" t="str">
            <v>SH013A</v>
          </cell>
          <cell r="D34">
            <v>1.4504999999999999</v>
          </cell>
          <cell r="E34">
            <v>1.2094999999999998</v>
          </cell>
          <cell r="F34">
            <v>0.56200000000000006</v>
          </cell>
          <cell r="G34">
            <v>0.46465481603968595</v>
          </cell>
          <cell r="H34">
            <v>0.61254739744915543</v>
          </cell>
        </row>
        <row r="35">
          <cell r="C35" t="str">
            <v>SH013B</v>
          </cell>
          <cell r="D35">
            <v>1.2330000000000001</v>
          </cell>
          <cell r="E35">
            <v>1.0549999999999999</v>
          </cell>
          <cell r="F35">
            <v>0.442</v>
          </cell>
          <cell r="G35">
            <v>0.41895734597156403</v>
          </cell>
          <cell r="H35">
            <v>0.64152473641524743</v>
          </cell>
        </row>
        <row r="36">
          <cell r="C36" t="str">
            <v>SH013C</v>
          </cell>
          <cell r="D36">
            <v>2.0329999999999999</v>
          </cell>
          <cell r="E36">
            <v>1.7030000000000001</v>
          </cell>
          <cell r="F36">
            <v>0.91800000000000004</v>
          </cell>
          <cell r="G36">
            <v>0.53904873752201998</v>
          </cell>
          <cell r="H36">
            <v>0.54845056566650263</v>
          </cell>
        </row>
        <row r="37">
          <cell r="C37" t="str">
            <v>SH014A</v>
          </cell>
          <cell r="D37">
            <v>1.2250000000000001</v>
          </cell>
          <cell r="E37">
            <v>1.075</v>
          </cell>
          <cell r="F37">
            <v>0.69199999999999995</v>
          </cell>
          <cell r="G37">
            <v>0.64372093023255816</v>
          </cell>
          <cell r="H37">
            <v>0.43510204081632664</v>
          </cell>
        </row>
        <row r="38">
          <cell r="C38" t="str">
            <v>SH021</v>
          </cell>
          <cell r="D38">
            <v>1.738</v>
          </cell>
          <cell r="E38">
            <v>1.5620000000000001</v>
          </cell>
          <cell r="F38">
            <v>1.004</v>
          </cell>
          <cell r="G38">
            <v>0.64276568501920617</v>
          </cell>
          <cell r="H38">
            <v>0.42232451093210588</v>
          </cell>
        </row>
        <row r="39">
          <cell r="C39" t="str">
            <v>SH022</v>
          </cell>
          <cell r="D39">
            <v>2.6030000000000002</v>
          </cell>
          <cell r="E39">
            <v>2.2730000000000001</v>
          </cell>
          <cell r="F39">
            <v>1.298</v>
          </cell>
          <cell r="G39">
            <v>0.57105147382314125</v>
          </cell>
          <cell r="H39">
            <v>0.50134460238186707</v>
          </cell>
        </row>
        <row r="40">
          <cell r="C40" t="str">
            <v>SH023</v>
          </cell>
          <cell r="D40">
            <v>1.284</v>
          </cell>
          <cell r="E40">
            <v>1.0409999999999999</v>
          </cell>
          <cell r="F40">
            <v>0.55300000000000005</v>
          </cell>
          <cell r="G40">
            <v>0.53121998078770416</v>
          </cell>
          <cell r="H40">
            <v>0.56931464174454827</v>
          </cell>
        </row>
        <row r="41">
          <cell r="C41" t="str">
            <v>SH024</v>
          </cell>
          <cell r="D41">
            <v>2.1720000000000002</v>
          </cell>
          <cell r="E41">
            <v>1.9370000000000001</v>
          </cell>
          <cell r="F41">
            <v>1.0409999999999999</v>
          </cell>
          <cell r="G41">
            <v>0.53742901393908105</v>
          </cell>
          <cell r="H41">
            <v>0.52071823204419898</v>
          </cell>
        </row>
        <row r="42">
          <cell r="C42" t="str">
            <v>SH025</v>
          </cell>
          <cell r="D42">
            <v>1.6180000000000001</v>
          </cell>
          <cell r="E42">
            <v>1.427</v>
          </cell>
          <cell r="F42">
            <v>0.749</v>
          </cell>
          <cell r="G42">
            <v>0.52487736510161176</v>
          </cell>
          <cell r="H42">
            <v>0.53708281829419036</v>
          </cell>
        </row>
        <row r="43">
          <cell r="C43" t="str">
            <v>SH026</v>
          </cell>
          <cell r="D43">
            <v>1.663</v>
          </cell>
          <cell r="E43">
            <v>1.51</v>
          </cell>
          <cell r="F43">
            <v>0.877</v>
          </cell>
          <cell r="G43">
            <v>0.58079470198675498</v>
          </cell>
          <cell r="H43">
            <v>0.47263980757666868</v>
          </cell>
        </row>
        <row r="44">
          <cell r="C44" t="str">
            <v>SH027</v>
          </cell>
          <cell r="D44">
            <v>2.0979999999999999</v>
          </cell>
          <cell r="E44">
            <v>1.9179999999999999</v>
          </cell>
          <cell r="F44">
            <v>1.0169999999999999</v>
          </cell>
          <cell r="G44">
            <v>0.53023983315954115</v>
          </cell>
          <cell r="H44">
            <v>0.51525262154432794</v>
          </cell>
        </row>
        <row r="45">
          <cell r="C45" t="str">
            <v>SH028</v>
          </cell>
          <cell r="D45">
            <v>1.2829999999999999</v>
          </cell>
          <cell r="E45">
            <v>1.1819999999999999</v>
          </cell>
          <cell r="F45">
            <v>0.73399999999999999</v>
          </cell>
          <cell r="G45">
            <v>0.62098138747884946</v>
          </cell>
          <cell r="H45">
            <v>0.42790335151987524</v>
          </cell>
        </row>
        <row r="46">
          <cell r="C46" t="str">
            <v>SH029</v>
          </cell>
          <cell r="D46">
            <v>2.1429999999999998</v>
          </cell>
          <cell r="E46">
            <v>1.8720000000000001</v>
          </cell>
          <cell r="F46">
            <v>1.131</v>
          </cell>
          <cell r="G46">
            <v>0.60416666666666663</v>
          </cell>
          <cell r="H46">
            <v>0.47223518432104522</v>
          </cell>
        </row>
        <row r="47">
          <cell r="C47" t="str">
            <v>SH030</v>
          </cell>
          <cell r="D47">
            <v>1.462</v>
          </cell>
          <cell r="E47">
            <v>1.1910000000000001</v>
          </cell>
          <cell r="F47">
            <v>0.72</v>
          </cell>
          <cell r="G47">
            <v>0.60453400503778332</v>
          </cell>
          <cell r="H47">
            <v>0.50752393980848154</v>
          </cell>
        </row>
        <row r="48">
          <cell r="C48" t="str">
            <v>SH032</v>
          </cell>
          <cell r="D48">
            <v>1.3320000000000001</v>
          </cell>
          <cell r="E48">
            <v>1.0109999999999999</v>
          </cell>
          <cell r="F48">
            <v>0.84499999999999997</v>
          </cell>
          <cell r="G48">
            <v>0.83580613254203762</v>
          </cell>
          <cell r="H48">
            <v>0.36561561561561567</v>
          </cell>
        </row>
        <row r="49">
          <cell r="C49" t="str">
            <v>SH033</v>
          </cell>
          <cell r="D49">
            <v>0.65400000000000003</v>
          </cell>
          <cell r="E49">
            <v>0.53600000000000003</v>
          </cell>
          <cell r="F49">
            <v>0.23799999999999999</v>
          </cell>
          <cell r="G49">
            <v>0.44402985074626861</v>
          </cell>
          <cell r="H49">
            <v>0.63608562691131498</v>
          </cell>
        </row>
        <row r="50">
          <cell r="C50" t="str">
            <v>WH901A</v>
          </cell>
          <cell r="D50">
            <v>1.1100000000000001</v>
          </cell>
          <cell r="E50">
            <v>1.377</v>
          </cell>
          <cell r="F50">
            <v>0.45300000000000001</v>
          </cell>
          <cell r="G50">
            <v>0.32897603485838783</v>
          </cell>
          <cell r="H50">
            <v>0.59189189189189184</v>
          </cell>
        </row>
        <row r="51">
          <cell r="C51" t="str">
            <v>WH901B</v>
          </cell>
          <cell r="D51">
            <v>1.581</v>
          </cell>
          <cell r="E51">
            <v>1.5940000000000001</v>
          </cell>
          <cell r="F51">
            <v>0.71330000000000005</v>
          </cell>
          <cell r="G51">
            <v>0.44749058971141781</v>
          </cell>
          <cell r="H51">
            <v>0.54882985452245414</v>
          </cell>
        </row>
        <row r="52">
          <cell r="C52" t="str">
            <v>WH901C</v>
          </cell>
          <cell r="D52">
            <v>1.198</v>
          </cell>
          <cell r="E52">
            <v>1.2050000000000001</v>
          </cell>
          <cell r="F52">
            <v>0.56659999999999999</v>
          </cell>
          <cell r="G52">
            <v>0.47020746887966802</v>
          </cell>
          <cell r="H52">
            <v>0.52704507512520871</v>
          </cell>
        </row>
        <row r="53">
          <cell r="C53" t="str">
            <v>WH902A</v>
          </cell>
          <cell r="D53">
            <v>1.05</v>
          </cell>
          <cell r="E53">
            <v>0.90100000000000002</v>
          </cell>
          <cell r="F53">
            <v>0.45540000000000003</v>
          </cell>
          <cell r="G53">
            <v>0.50543840177580468</v>
          </cell>
          <cell r="H53">
            <v>0.56628571428571428</v>
          </cell>
        </row>
        <row r="54">
          <cell r="C54" t="str">
            <v>WH902B</v>
          </cell>
          <cell r="D54">
            <v>2.246</v>
          </cell>
          <cell r="E54">
            <v>1.92</v>
          </cell>
          <cell r="F54">
            <v>1.0609999999999999</v>
          </cell>
          <cell r="G54">
            <v>0.55260416666666667</v>
          </cell>
          <cell r="H54">
            <v>0.52760463045414074</v>
          </cell>
        </row>
        <row r="55">
          <cell r="C55" t="str">
            <v>WH902C</v>
          </cell>
          <cell r="D55">
            <v>1.2350000000000001</v>
          </cell>
          <cell r="E55">
            <v>1.1619999999999999</v>
          </cell>
          <cell r="F55">
            <v>0.6008</v>
          </cell>
          <cell r="G55">
            <v>0.51703958691910501</v>
          </cell>
          <cell r="H55">
            <v>0.51352226720647776</v>
          </cell>
        </row>
        <row r="56">
          <cell r="C56" t="str">
            <v>WH903A</v>
          </cell>
          <cell r="D56">
            <v>1.228</v>
          </cell>
          <cell r="E56">
            <v>1.272</v>
          </cell>
          <cell r="F56">
            <v>0.58650000000000002</v>
          </cell>
          <cell r="G56">
            <v>0.46108490566037735</v>
          </cell>
          <cell r="H56">
            <v>0.52239413680781754</v>
          </cell>
        </row>
        <row r="57">
          <cell r="C57" t="str">
            <v>WH903B</v>
          </cell>
          <cell r="D57">
            <v>1.591</v>
          </cell>
          <cell r="E57">
            <v>1.649</v>
          </cell>
          <cell r="F57">
            <v>0.73480000000000001</v>
          </cell>
          <cell r="G57">
            <v>0.44560339599757431</v>
          </cell>
          <cell r="H57">
            <v>0.53815210559396609</v>
          </cell>
        </row>
        <row r="58">
          <cell r="C58" t="str">
            <v>WH903C</v>
          </cell>
          <cell r="D58">
            <v>0.77</v>
          </cell>
          <cell r="E58">
            <v>0.745</v>
          </cell>
          <cell r="F58">
            <v>0.33839999999999998</v>
          </cell>
          <cell r="G58">
            <v>0.45422818791946307</v>
          </cell>
          <cell r="H58">
            <v>0.56051948051948053</v>
          </cell>
        </row>
        <row r="59">
          <cell r="C59" t="str">
            <v>WH904A</v>
          </cell>
          <cell r="D59">
            <v>1.7749999999999999</v>
          </cell>
          <cell r="E59">
            <v>1.514</v>
          </cell>
          <cell r="F59">
            <v>0.72389999999999999</v>
          </cell>
          <cell r="G59">
            <v>0.4781373844121532</v>
          </cell>
          <cell r="H59">
            <v>0.59216901408450706</v>
          </cell>
        </row>
        <row r="60">
          <cell r="C60" t="str">
            <v>WH904B</v>
          </cell>
          <cell r="D60">
            <v>1.478</v>
          </cell>
          <cell r="E60">
            <v>1.2569999999999999</v>
          </cell>
          <cell r="F60">
            <v>0.68479999999999996</v>
          </cell>
          <cell r="G60">
            <v>0.54478918058870329</v>
          </cell>
          <cell r="H60">
            <v>0.53667117726657643</v>
          </cell>
        </row>
        <row r="61">
          <cell r="C61" t="str">
            <v>WH904C</v>
          </cell>
          <cell r="D61">
            <v>1.905</v>
          </cell>
          <cell r="E61">
            <v>1.514</v>
          </cell>
          <cell r="F61" t="e">
            <v>#N/A</v>
          </cell>
          <cell r="G61" t="e">
            <v>#N/A</v>
          </cell>
          <cell r="H61" t="e">
            <v>#N/A</v>
          </cell>
        </row>
        <row r="62">
          <cell r="C62" t="str">
            <v>WH905A</v>
          </cell>
          <cell r="D62">
            <v>1.131</v>
          </cell>
          <cell r="E62">
            <v>0.93200000000000005</v>
          </cell>
          <cell r="F62">
            <v>0.53290000000000004</v>
          </cell>
          <cell r="G62">
            <v>0.57178111587982838</v>
          </cell>
          <cell r="H62">
            <v>0.52882404951370465</v>
          </cell>
        </row>
        <row r="63">
          <cell r="C63" t="str">
            <v>WH905B</v>
          </cell>
          <cell r="D63">
            <v>1.1739999999999999</v>
          </cell>
          <cell r="E63">
            <v>0.92700000000000005</v>
          </cell>
          <cell r="F63">
            <v>0.60050000000000003</v>
          </cell>
          <cell r="G63">
            <v>0.6477885652642934</v>
          </cell>
          <cell r="H63">
            <v>0.48850085178875635</v>
          </cell>
        </row>
        <row r="64">
          <cell r="C64" t="str">
            <v>WH905C</v>
          </cell>
          <cell r="D64">
            <v>1.7509999999999999</v>
          </cell>
          <cell r="E64">
            <v>1.865</v>
          </cell>
          <cell r="F64">
            <v>0.86019999999999996</v>
          </cell>
          <cell r="G64">
            <v>0.46123324396782839</v>
          </cell>
          <cell r="H64">
            <v>0.50873786407766985</v>
          </cell>
        </row>
        <row r="65">
          <cell r="C65" t="str">
            <v>WH906A</v>
          </cell>
          <cell r="D65">
            <v>1.7869999999999999</v>
          </cell>
          <cell r="E65">
            <v>1.72</v>
          </cell>
          <cell r="F65">
            <v>0.92700000000000005</v>
          </cell>
          <cell r="G65">
            <v>0.538953488372093</v>
          </cell>
          <cell r="H65">
            <v>0.48125349748181306</v>
          </cell>
        </row>
        <row r="66">
          <cell r="C66" t="str">
            <v>WH906B</v>
          </cell>
          <cell r="D66">
            <v>1.2929999999999999</v>
          </cell>
          <cell r="E66">
            <v>1.266</v>
          </cell>
          <cell r="F66">
            <v>0.60440000000000005</v>
          </cell>
          <cell r="G66">
            <v>0.47740916271721962</v>
          </cell>
          <cell r="H66">
            <v>0.53255993812838354</v>
          </cell>
        </row>
        <row r="67">
          <cell r="C67" t="str">
            <v>WH906C</v>
          </cell>
          <cell r="D67">
            <v>1.3420000000000001</v>
          </cell>
          <cell r="E67">
            <v>1.079</v>
          </cell>
          <cell r="F67">
            <v>0.64980000000000004</v>
          </cell>
          <cell r="G67">
            <v>0.6022242817423541</v>
          </cell>
          <cell r="H67">
            <v>0.51579731743666168</v>
          </cell>
        </row>
        <row r="68">
          <cell r="C68" t="str">
            <v>WH907A</v>
          </cell>
          <cell r="D68">
            <v>1.3029999999999999</v>
          </cell>
          <cell r="E68">
            <v>1.105</v>
          </cell>
          <cell r="F68">
            <v>0.52029999999999998</v>
          </cell>
          <cell r="G68">
            <v>0.47085972850678731</v>
          </cell>
          <cell r="H68">
            <v>0.6006907137375288</v>
          </cell>
        </row>
        <row r="69">
          <cell r="C69" t="str">
            <v>WH907B</v>
          </cell>
          <cell r="D69">
            <v>1.353</v>
          </cell>
          <cell r="E69">
            <v>1.6359999999999999</v>
          </cell>
          <cell r="F69">
            <v>0.95250000000000001</v>
          </cell>
          <cell r="G69">
            <v>0.58221271393643037</v>
          </cell>
          <cell r="H69">
            <v>0.29600886917960084</v>
          </cell>
        </row>
        <row r="70">
          <cell r="C70" t="str">
            <v>WH907C</v>
          </cell>
          <cell r="D70">
            <v>1.776</v>
          </cell>
          <cell r="E70">
            <v>1.5209999999999999</v>
          </cell>
          <cell r="F70">
            <v>0.79900000000000004</v>
          </cell>
          <cell r="G70">
            <v>0.52531229454306383</v>
          </cell>
          <cell r="H70">
            <v>0.55011261261261257</v>
          </cell>
        </row>
        <row r="71">
          <cell r="C71" t="str">
            <v>WH908</v>
          </cell>
          <cell r="D71">
            <v>1.02</v>
          </cell>
          <cell r="E71">
            <v>0.88900000000000001</v>
          </cell>
          <cell r="F71">
            <v>0.46360000000000001</v>
          </cell>
          <cell r="G71">
            <v>0.52148481439820027</v>
          </cell>
          <cell r="H71">
            <v>0.54549019607843141</v>
          </cell>
        </row>
        <row r="72">
          <cell r="C72" t="str">
            <v>WH910</v>
          </cell>
          <cell r="D72">
            <v>2.1859999999999999</v>
          </cell>
          <cell r="E72">
            <v>2.1720000000000002</v>
          </cell>
          <cell r="F72">
            <v>0.93840000000000001</v>
          </cell>
          <cell r="G72">
            <v>0.4320441988950276</v>
          </cell>
          <cell r="H72">
            <v>0.57072278133577303</v>
          </cell>
        </row>
        <row r="73">
          <cell r="C73" t="str">
            <v>WH911</v>
          </cell>
          <cell r="D73">
            <v>1.841</v>
          </cell>
          <cell r="E73">
            <v>2.0230000000000001</v>
          </cell>
          <cell r="F73">
            <v>0.89880000000000004</v>
          </cell>
          <cell r="G73">
            <v>0.44429065743944635</v>
          </cell>
          <cell r="H73">
            <v>0.51178707224334596</v>
          </cell>
        </row>
        <row r="74">
          <cell r="C74" t="str">
            <v>WH912</v>
          </cell>
          <cell r="D74">
            <v>1.7629999999999999</v>
          </cell>
          <cell r="E74">
            <v>1.54</v>
          </cell>
          <cell r="F74">
            <v>0.83899999999999997</v>
          </cell>
          <cell r="G74">
            <v>0.54480519480519474</v>
          </cell>
          <cell r="H74">
            <v>0.52410663641520139</v>
          </cell>
        </row>
        <row r="75">
          <cell r="C75" t="str">
            <v>WH913</v>
          </cell>
          <cell r="D75">
            <v>0.93600000000000005</v>
          </cell>
          <cell r="E75">
            <v>0.78200000000000003</v>
          </cell>
          <cell r="F75">
            <v>0.45650000000000002</v>
          </cell>
          <cell r="G75">
            <v>0.5837595907928389</v>
          </cell>
          <cell r="H75">
            <v>0.51228632478632474</v>
          </cell>
        </row>
        <row r="76">
          <cell r="C76" t="str">
            <v>WH921</v>
          </cell>
          <cell r="D76">
            <v>1.835</v>
          </cell>
          <cell r="E76">
            <v>1.73</v>
          </cell>
          <cell r="F76">
            <v>0.87560000000000004</v>
          </cell>
          <cell r="G76">
            <v>0.50612716763005783</v>
          </cell>
          <cell r="H76">
            <v>0.52283378746594</v>
          </cell>
        </row>
        <row r="77">
          <cell r="C77" t="str">
            <v>WH922</v>
          </cell>
          <cell r="D77">
            <v>1.645</v>
          </cell>
          <cell r="E77">
            <v>1.409</v>
          </cell>
          <cell r="F77">
            <v>0.86719999999999997</v>
          </cell>
          <cell r="G77">
            <v>0.61547196593328601</v>
          </cell>
          <cell r="H77">
            <v>0.47282674772036476</v>
          </cell>
        </row>
        <row r="78">
          <cell r="C78" t="str">
            <v>WH923</v>
          </cell>
          <cell r="D78">
            <v>2.613</v>
          </cell>
          <cell r="E78">
            <v>2.4649999999999999</v>
          </cell>
          <cell r="F78">
            <v>1.4040999999999999</v>
          </cell>
          <cell r="G78">
            <v>0.56961460446247469</v>
          </cell>
          <cell r="H78">
            <v>0.46264829697665522</v>
          </cell>
        </row>
        <row r="79">
          <cell r="C79" t="str">
            <v>WH924</v>
          </cell>
          <cell r="D79">
            <v>1.139</v>
          </cell>
          <cell r="E79">
            <v>0.98499999999999999</v>
          </cell>
          <cell r="F79">
            <v>0.57199999999999995</v>
          </cell>
          <cell r="G79">
            <v>0.58071065989847714</v>
          </cell>
          <cell r="H79">
            <v>0.49780509218612823</v>
          </cell>
        </row>
        <row r="80">
          <cell r="C80" t="str">
            <v>WH925</v>
          </cell>
          <cell r="D80">
            <v>1.7450000000000001</v>
          </cell>
          <cell r="E80">
            <v>1.472</v>
          </cell>
          <cell r="F80">
            <v>0.90229999999999999</v>
          </cell>
          <cell r="G80">
            <v>0.61297554347826089</v>
          </cell>
          <cell r="H80">
            <v>0.48292263610315189</v>
          </cell>
        </row>
        <row r="81">
          <cell r="C81" t="str">
            <v>WH926</v>
          </cell>
          <cell r="D81">
            <v>2.0030000000000001</v>
          </cell>
          <cell r="E81">
            <v>1.77</v>
          </cell>
          <cell r="F81">
            <v>0.91810000000000003</v>
          </cell>
          <cell r="G81">
            <v>0.51870056497175143</v>
          </cell>
          <cell r="H81">
            <v>0.54163754368447337</v>
          </cell>
        </row>
        <row r="82">
          <cell r="C82" t="str">
            <v>WH927</v>
          </cell>
          <cell r="D82">
            <v>1.5409999999999999</v>
          </cell>
          <cell r="E82">
            <v>1.286</v>
          </cell>
          <cell r="F82">
            <v>0.78320000000000001</v>
          </cell>
          <cell r="G82">
            <v>0.60902021772939341</v>
          </cell>
          <cell r="H82">
            <v>0.4917585983127839</v>
          </cell>
        </row>
        <row r="83">
          <cell r="C83" t="str">
            <v>WH928</v>
          </cell>
          <cell r="D83">
            <v>1.88</v>
          </cell>
          <cell r="E83">
            <v>1.649</v>
          </cell>
          <cell r="F83">
            <v>0.87780000000000002</v>
          </cell>
          <cell r="G83">
            <v>0.5323226197695573</v>
          </cell>
          <cell r="H83">
            <v>0.53308510638297868</v>
          </cell>
        </row>
        <row r="84">
          <cell r="C84" t="str">
            <v>WH929</v>
          </cell>
          <cell r="D84">
            <v>1.476</v>
          </cell>
          <cell r="E84">
            <v>1.294</v>
          </cell>
          <cell r="F84">
            <v>0.8024</v>
          </cell>
          <cell r="G84">
            <v>0.62009273570324575</v>
          </cell>
          <cell r="H84">
            <v>0.45636856368563683</v>
          </cell>
        </row>
        <row r="85">
          <cell r="C85" t="str">
            <v>WH930</v>
          </cell>
          <cell r="D85">
            <v>1.159</v>
          </cell>
          <cell r="E85">
            <v>0.93100000000000005</v>
          </cell>
          <cell r="F85">
            <v>0.60160000000000002</v>
          </cell>
          <cell r="G85">
            <v>0.6461868958109559</v>
          </cell>
          <cell r="H85">
            <v>0.4809318377911993</v>
          </cell>
        </row>
        <row r="86">
          <cell r="C86" t="str">
            <v>WH931</v>
          </cell>
          <cell r="D86">
            <v>0.41299999999999998</v>
          </cell>
          <cell r="E86">
            <v>0.29599999999999999</v>
          </cell>
          <cell r="F86">
            <v>0.16639999999999999</v>
          </cell>
          <cell r="G86">
            <v>0.56216216216216219</v>
          </cell>
          <cell r="H86">
            <v>0.59709443099273607</v>
          </cell>
        </row>
        <row r="87">
          <cell r="C87" t="str">
            <v>WH932</v>
          </cell>
          <cell r="D87">
            <v>0.73099999999999998</v>
          </cell>
          <cell r="E87">
            <v>0.70199999999999996</v>
          </cell>
          <cell r="F87">
            <v>0.2878</v>
          </cell>
          <cell r="G87">
            <v>0.40997150997151</v>
          </cell>
          <cell r="H87">
            <v>0.60629274965800273</v>
          </cell>
        </row>
        <row r="88">
          <cell r="C88" t="str">
            <v>WH909-1</v>
          </cell>
          <cell r="D88">
            <v>2.0739999999999998</v>
          </cell>
          <cell r="E88">
            <v>1.8140000000000001</v>
          </cell>
          <cell r="F88">
            <v>1.0409999999999999</v>
          </cell>
          <cell r="G88">
            <v>0.57386990077177502</v>
          </cell>
          <cell r="H88">
            <v>0.49807135969141753</v>
          </cell>
        </row>
        <row r="89">
          <cell r="C89" t="str">
            <v>WH909-2</v>
          </cell>
          <cell r="D89">
            <v>1.5940000000000001</v>
          </cell>
          <cell r="E89">
            <v>1.385</v>
          </cell>
          <cell r="F89">
            <v>0.76359999999999995</v>
          </cell>
          <cell r="G89">
            <v>0.5513357400722021</v>
          </cell>
          <cell r="H89">
            <v>0.52095357590966129</v>
          </cell>
        </row>
        <row r="90">
          <cell r="C90" t="str">
            <v>WH909-3</v>
          </cell>
          <cell r="D90">
            <v>1.3839999999999999</v>
          </cell>
          <cell r="E90">
            <v>1.25</v>
          </cell>
          <cell r="F90">
            <v>0.67549999999999999</v>
          </cell>
          <cell r="G90">
            <v>0.54039999999999999</v>
          </cell>
          <cell r="H90">
            <v>0.511921965317919</v>
          </cell>
        </row>
        <row r="91">
          <cell r="C91" t="str">
            <v>WH909</v>
          </cell>
          <cell r="D91">
            <v>1.6839999999999999</v>
          </cell>
          <cell r="E91">
            <v>1.4829999999999999</v>
          </cell>
          <cell r="F91">
            <v>0.82669999999999988</v>
          </cell>
          <cell r="G91">
            <v>0.55520188028132578</v>
          </cell>
          <cell r="H91">
            <v>0.51031563363966592</v>
          </cell>
        </row>
      </sheetData>
      <sheetData sheetId="10">
        <row r="1">
          <cell r="C1" t="str">
            <v>SampleID</v>
          </cell>
          <cell r="D1" t="str">
            <v>鲜重(g)</v>
          </cell>
          <cell r="E1" t="str">
            <v>干重（g）</v>
          </cell>
          <cell r="F1" t="str">
            <v>求和项:面积（mm2）</v>
          </cell>
          <cell r="G1" t="str">
            <v>SLA（cm2/g）</v>
          </cell>
          <cell r="H1" t="str">
            <v>SWC_leaf（g/g）</v>
          </cell>
          <cell r="I1" t="str">
            <v>LA(cm2)</v>
          </cell>
        </row>
        <row r="2">
          <cell r="C2" t="str">
            <v>SH001A</v>
          </cell>
          <cell r="D2">
            <v>11.282999999999999</v>
          </cell>
          <cell r="E2">
            <v>4.7590000000000003</v>
          </cell>
          <cell r="F2">
            <v>30203.55</v>
          </cell>
          <cell r="G2">
            <v>63.4661693633116</v>
          </cell>
          <cell r="H2">
            <v>0.57821501373748108</v>
          </cell>
          <cell r="I2">
            <v>30.20355</v>
          </cell>
        </row>
        <row r="3">
          <cell r="C3" t="str">
            <v>SH001B</v>
          </cell>
          <cell r="D3">
            <v>10.012</v>
          </cell>
          <cell r="E3">
            <v>3.9</v>
          </cell>
          <cell r="F3">
            <v>29017.57</v>
          </cell>
          <cell r="G3">
            <v>74.404025641025697</v>
          </cell>
          <cell r="H3">
            <v>0.61046743907311229</v>
          </cell>
          <cell r="I3">
            <v>29.017569999999999</v>
          </cell>
        </row>
        <row r="4">
          <cell r="C4" t="str">
            <v>SH001C</v>
          </cell>
          <cell r="D4">
            <v>12.583</v>
          </cell>
          <cell r="E4">
            <v>5.1609999999999996</v>
          </cell>
          <cell r="F4">
            <v>33799.99</v>
          </cell>
          <cell r="G4">
            <v>65.491164503003304</v>
          </cell>
          <cell r="H4">
            <v>0.58984343956131291</v>
          </cell>
          <cell r="I4">
            <v>33.799990000000001</v>
          </cell>
        </row>
        <row r="5">
          <cell r="C5" t="str">
            <v>SH002A</v>
          </cell>
          <cell r="D5">
            <v>3.915</v>
          </cell>
          <cell r="E5">
            <v>1.403</v>
          </cell>
          <cell r="F5">
            <v>19156.79</v>
          </cell>
          <cell r="G5">
            <v>136.54162508909499</v>
          </cell>
          <cell r="H5">
            <v>0.64163473818646233</v>
          </cell>
          <cell r="I5">
            <v>19.156790000000001</v>
          </cell>
        </row>
        <row r="6">
          <cell r="C6" t="str">
            <v>SH002B</v>
          </cell>
          <cell r="D6">
            <v>8.0280000000000005</v>
          </cell>
          <cell r="E6">
            <v>3.0089999999999999</v>
          </cell>
          <cell r="F6">
            <v>36437.65</v>
          </cell>
          <cell r="G6">
            <v>121.09554669325399</v>
          </cell>
          <cell r="H6">
            <v>0.62518684603886399</v>
          </cell>
          <cell r="I6">
            <v>36.437650000000005</v>
          </cell>
        </row>
        <row r="7">
          <cell r="C7" t="str">
            <v>SH002C</v>
          </cell>
          <cell r="D7">
            <v>5.71</v>
          </cell>
          <cell r="E7">
            <v>1.895</v>
          </cell>
          <cell r="F7">
            <v>28245.3</v>
          </cell>
          <cell r="G7">
            <v>149.051715039578</v>
          </cell>
          <cell r="H7">
            <v>0.6681260945709282</v>
          </cell>
          <cell r="I7">
            <v>28.245299999999997</v>
          </cell>
        </row>
        <row r="8">
          <cell r="C8" t="str">
            <v>SH003A</v>
          </cell>
          <cell r="D8">
            <v>4.5199999999999996</v>
          </cell>
          <cell r="E8">
            <v>1.992</v>
          </cell>
          <cell r="F8">
            <v>16441.98</v>
          </cell>
          <cell r="G8">
            <v>82.540060240963896</v>
          </cell>
          <cell r="H8">
            <v>0.55929203539823003</v>
          </cell>
          <cell r="I8">
            <v>16.441979999999997</v>
          </cell>
        </row>
        <row r="9">
          <cell r="C9" t="str">
            <v>SH003B</v>
          </cell>
          <cell r="D9">
            <v>5.4809999999999999</v>
          </cell>
          <cell r="E9">
            <v>2.7280000000000002</v>
          </cell>
          <cell r="F9">
            <v>19639.82</v>
          </cell>
          <cell r="G9">
            <v>71.993475073313803</v>
          </cell>
          <cell r="H9">
            <v>0.50228060572888156</v>
          </cell>
          <cell r="I9">
            <v>19.63982</v>
          </cell>
        </row>
        <row r="10">
          <cell r="C10" t="str">
            <v>SH003C</v>
          </cell>
          <cell r="D10">
            <v>5.6150000000000002</v>
          </cell>
          <cell r="E10">
            <v>2.6859999999999999</v>
          </cell>
          <cell r="F10">
            <v>21449.93</v>
          </cell>
          <cell r="G10">
            <v>79.858265078183194</v>
          </cell>
          <cell r="H10">
            <v>0.52163846838824579</v>
          </cell>
          <cell r="I10">
            <v>21.449929999999998</v>
          </cell>
        </row>
        <row r="11">
          <cell r="C11" t="str">
            <v>SH004A</v>
          </cell>
          <cell r="D11">
            <v>4.7759999999999998</v>
          </cell>
          <cell r="E11">
            <v>1.778</v>
          </cell>
          <cell r="F11">
            <v>25169.96</v>
          </cell>
          <cell r="G11">
            <v>141.56332958380199</v>
          </cell>
          <cell r="H11">
            <v>0.6277219430485762</v>
          </cell>
          <cell r="I11">
            <v>25.16996</v>
          </cell>
        </row>
        <row r="12">
          <cell r="C12" t="str">
            <v>SH005A</v>
          </cell>
          <cell r="D12">
            <v>4.9489999999999998</v>
          </cell>
          <cell r="E12">
            <v>2.056</v>
          </cell>
          <cell r="F12">
            <v>20032.98</v>
          </cell>
          <cell r="G12">
            <v>97.436673151750995</v>
          </cell>
          <cell r="H12">
            <v>0.58456253788644164</v>
          </cell>
          <cell r="I12">
            <v>20.032979999999998</v>
          </cell>
        </row>
        <row r="13">
          <cell r="C13" t="str">
            <v>SH005B</v>
          </cell>
          <cell r="D13">
            <v>4.42</v>
          </cell>
          <cell r="E13">
            <v>1.7609999999999999</v>
          </cell>
          <cell r="F13">
            <v>17325.18</v>
          </cell>
          <cell r="G13">
            <v>98.382623509369694</v>
          </cell>
          <cell r="H13">
            <v>0.60158371040723979</v>
          </cell>
          <cell r="I13">
            <v>17.32518</v>
          </cell>
        </row>
        <row r="14">
          <cell r="C14" t="str">
            <v>SH005C</v>
          </cell>
          <cell r="D14">
            <v>4.3860000000000001</v>
          </cell>
          <cell r="E14">
            <v>1.6539999999999999</v>
          </cell>
          <cell r="F14">
            <v>21086.43</v>
          </cell>
          <cell r="G14">
            <v>127.487484885127</v>
          </cell>
          <cell r="H14">
            <v>0.6228910168718651</v>
          </cell>
          <cell r="I14">
            <v>21.08643</v>
          </cell>
        </row>
        <row r="15">
          <cell r="C15" t="str">
            <v>SH006A</v>
          </cell>
          <cell r="D15">
            <v>2.7559999999999998</v>
          </cell>
          <cell r="E15">
            <v>1.393</v>
          </cell>
          <cell r="F15">
            <v>9993.43</v>
          </cell>
          <cell r="G15">
            <v>71.7403445800431</v>
          </cell>
          <cell r="H15">
            <v>0.4945573294629898</v>
          </cell>
          <cell r="I15">
            <v>9.99343</v>
          </cell>
        </row>
        <row r="16">
          <cell r="C16" t="str">
            <v>SH006B</v>
          </cell>
          <cell r="D16">
            <v>2.0299999999999998</v>
          </cell>
          <cell r="E16">
            <v>0.94</v>
          </cell>
          <cell r="F16">
            <v>9175.67</v>
          </cell>
          <cell r="G16">
            <v>97.613510638297896</v>
          </cell>
          <cell r="H16">
            <v>0.53694581280788178</v>
          </cell>
          <cell r="I16">
            <v>9.1756700000000002</v>
          </cell>
        </row>
        <row r="17">
          <cell r="C17" t="str">
            <v>SH006C</v>
          </cell>
          <cell r="D17">
            <v>2.1880000000000002</v>
          </cell>
          <cell r="E17">
            <v>0.99399999999999999</v>
          </cell>
          <cell r="F17">
            <v>9486.2900000000009</v>
          </cell>
          <cell r="G17">
            <v>95.435513078470805</v>
          </cell>
          <cell r="H17">
            <v>0.54570383912248632</v>
          </cell>
          <cell r="I17">
            <v>9.4862900000000021</v>
          </cell>
        </row>
        <row r="18">
          <cell r="C18" t="str">
            <v>SH007A</v>
          </cell>
          <cell r="D18">
            <v>8.6910000000000007</v>
          </cell>
          <cell r="E18">
            <v>4.0339999999999998</v>
          </cell>
          <cell r="F18">
            <v>26712.31</v>
          </cell>
          <cell r="G18">
            <v>66.217922657412004</v>
          </cell>
          <cell r="H18">
            <v>0.53584167529628357</v>
          </cell>
          <cell r="I18">
            <v>26.712310000000002</v>
          </cell>
        </row>
        <row r="19">
          <cell r="C19" t="str">
            <v>SH007B</v>
          </cell>
          <cell r="D19">
            <v>5.95</v>
          </cell>
          <cell r="E19">
            <v>2.7669999999999999</v>
          </cell>
          <cell r="F19">
            <v>21821.69</v>
          </cell>
          <cell r="G19">
            <v>78.864076617275003</v>
          </cell>
          <cell r="H19">
            <v>0.53495798319327736</v>
          </cell>
          <cell r="I19">
            <v>21.82169</v>
          </cell>
        </row>
        <row r="20">
          <cell r="C20" t="str">
            <v>SH007C</v>
          </cell>
          <cell r="D20">
            <v>6.2030000000000003</v>
          </cell>
          <cell r="E20">
            <v>2.9260000000000002</v>
          </cell>
          <cell r="F20">
            <v>23855.8</v>
          </cell>
          <cell r="G20">
            <v>81.530416951469604</v>
          </cell>
          <cell r="H20">
            <v>0.52829276156698368</v>
          </cell>
          <cell r="I20">
            <v>23.855799999999999</v>
          </cell>
        </row>
        <row r="21">
          <cell r="C21" t="str">
            <v>SH009A</v>
          </cell>
          <cell r="D21">
            <v>2.7909999999999999</v>
          </cell>
          <cell r="E21">
            <v>0.95299999999999996</v>
          </cell>
          <cell r="F21">
            <v>18060.5</v>
          </cell>
          <cell r="G21">
            <v>189.512067156348</v>
          </cell>
          <cell r="H21">
            <v>0.65854532425653889</v>
          </cell>
          <cell r="I21">
            <v>18.060500000000001</v>
          </cell>
        </row>
        <row r="22">
          <cell r="C22" t="str">
            <v>SH009B</v>
          </cell>
          <cell r="D22">
            <v>5.3529999999999998</v>
          </cell>
          <cell r="E22">
            <v>1.903</v>
          </cell>
          <cell r="F22">
            <v>29153.119999999999</v>
          </cell>
          <cell r="G22">
            <v>153.19558591697299</v>
          </cell>
          <cell r="H22">
            <v>0.64449841210536141</v>
          </cell>
          <cell r="I22">
            <v>29.153119999999998</v>
          </cell>
        </row>
        <row r="23">
          <cell r="C23" t="str">
            <v>SH009C</v>
          </cell>
          <cell r="D23">
            <v>4.1479999999999997</v>
          </cell>
          <cell r="E23">
            <v>1.4570000000000001</v>
          </cell>
          <cell r="F23">
            <v>22967.52</v>
          </cell>
          <cell r="G23">
            <v>157.63568977350701</v>
          </cell>
          <cell r="H23">
            <v>0.6487463837994214</v>
          </cell>
          <cell r="I23">
            <v>22.96752</v>
          </cell>
        </row>
        <row r="24">
          <cell r="C24" t="str">
            <v>SH010A</v>
          </cell>
          <cell r="D24">
            <v>4.2320000000000002</v>
          </cell>
          <cell r="E24">
            <v>1.6879999999999999</v>
          </cell>
          <cell r="F24">
            <v>16896.52</v>
          </cell>
          <cell r="G24">
            <v>100.097867298578</v>
          </cell>
          <cell r="H24">
            <v>0.60113421550094526</v>
          </cell>
          <cell r="I24">
            <v>16.896519999999999</v>
          </cell>
        </row>
        <row r="25">
          <cell r="C25" t="str">
            <v>SH010B</v>
          </cell>
          <cell r="D25">
            <v>4.4210000000000003</v>
          </cell>
          <cell r="E25">
            <v>1.778</v>
          </cell>
          <cell r="F25">
            <v>18655.84</v>
          </cell>
          <cell r="G25">
            <v>104.925984251969</v>
          </cell>
          <cell r="H25">
            <v>0.59782854557792353</v>
          </cell>
          <cell r="I25">
            <v>18.655840000000001</v>
          </cell>
        </row>
        <row r="26">
          <cell r="C26" t="str">
            <v>SH010C</v>
          </cell>
          <cell r="D26">
            <v>3.367</v>
          </cell>
          <cell r="E26">
            <v>1.21</v>
          </cell>
          <cell r="F26">
            <v>14198.71</v>
          </cell>
          <cell r="G26">
            <v>117.344710743802</v>
          </cell>
          <cell r="H26">
            <v>0.64062964062964067</v>
          </cell>
          <cell r="I26">
            <v>14.198709999999998</v>
          </cell>
        </row>
        <row r="27">
          <cell r="C27" t="str">
            <v>SH011A</v>
          </cell>
          <cell r="D27">
            <v>7.4279999999999999</v>
          </cell>
          <cell r="E27">
            <v>3.2210000000000001</v>
          </cell>
          <cell r="F27">
            <v>30465.62</v>
          </cell>
          <cell r="G27">
            <v>94.584352685501401</v>
          </cell>
          <cell r="H27">
            <v>0.56637049003769524</v>
          </cell>
          <cell r="I27">
            <v>30.465619999999998</v>
          </cell>
        </row>
        <row r="28">
          <cell r="C28" t="str">
            <v>SH011B</v>
          </cell>
          <cell r="D28">
            <v>6.2880000000000003</v>
          </cell>
          <cell r="E28">
            <v>2.8290000000000002</v>
          </cell>
          <cell r="F28">
            <v>22069.25</v>
          </cell>
          <cell r="G28">
            <v>78.010781194768498</v>
          </cell>
          <cell r="H28">
            <v>0.55009541984732824</v>
          </cell>
          <cell r="I28">
            <v>22.06925</v>
          </cell>
        </row>
        <row r="29">
          <cell r="C29" t="str">
            <v>SH011C</v>
          </cell>
          <cell r="D29">
            <v>8.1859999999999999</v>
          </cell>
          <cell r="E29">
            <v>2.9430000000000001</v>
          </cell>
          <cell r="F29">
            <v>36808.9</v>
          </cell>
          <cell r="G29">
            <v>125.07271491675201</v>
          </cell>
          <cell r="H29">
            <v>0.64048375274859526</v>
          </cell>
          <cell r="I29">
            <v>36.808900000000001</v>
          </cell>
        </row>
        <row r="30">
          <cell r="C30" t="str">
            <v>SH012A</v>
          </cell>
          <cell r="D30">
            <v>1.3320000000000001</v>
          </cell>
          <cell r="E30">
            <v>0.47399999999999998</v>
          </cell>
          <cell r="F30">
            <v>6390.08</v>
          </cell>
          <cell r="G30">
            <v>134.81181434599199</v>
          </cell>
          <cell r="H30">
            <v>0.64414414414414423</v>
          </cell>
          <cell r="I30">
            <v>6.3900800000000002</v>
          </cell>
        </row>
        <row r="31">
          <cell r="C31" t="str">
            <v>SH012B</v>
          </cell>
          <cell r="D31">
            <v>1.1879999999999999</v>
          </cell>
          <cell r="E31">
            <v>0.51800000000000002</v>
          </cell>
          <cell r="F31">
            <v>4577.43</v>
          </cell>
          <cell r="G31">
            <v>88.3673745173745</v>
          </cell>
          <cell r="H31">
            <v>0.5639730639730639</v>
          </cell>
          <cell r="I31">
            <v>4.5774300000000006</v>
          </cell>
        </row>
        <row r="32">
          <cell r="C32" t="str">
            <v>SH012C</v>
          </cell>
          <cell r="D32">
            <v>1.7669999999999999</v>
          </cell>
          <cell r="E32">
            <v>0.71699999999999997</v>
          </cell>
          <cell r="F32">
            <v>8225.6200000000008</v>
          </cell>
          <cell r="G32">
            <v>114.722733612273</v>
          </cell>
          <cell r="H32">
            <v>0.59422750424448212</v>
          </cell>
          <cell r="I32">
            <v>8.225620000000001</v>
          </cell>
        </row>
        <row r="33">
          <cell r="C33" t="str">
            <v>SH013A</v>
          </cell>
          <cell r="D33">
            <v>1.115</v>
          </cell>
          <cell r="E33">
            <v>0.52800000000000002</v>
          </cell>
          <cell r="F33">
            <v>11376.72</v>
          </cell>
          <cell r="G33">
            <v>215.46818181818199</v>
          </cell>
          <cell r="H33">
            <v>0.52645739910313893</v>
          </cell>
          <cell r="I33">
            <v>11.376720000000001</v>
          </cell>
        </row>
        <row r="34">
          <cell r="C34" t="str">
            <v>SH013B</v>
          </cell>
          <cell r="D34">
            <v>1.0820000000000001</v>
          </cell>
          <cell r="E34">
            <v>0.40899999999999997</v>
          </cell>
          <cell r="F34">
            <v>8338.77</v>
          </cell>
          <cell r="G34">
            <v>203.88190709046501</v>
          </cell>
          <cell r="H34">
            <v>0.62199630314232901</v>
          </cell>
          <cell r="I34">
            <v>8.3387700000000002</v>
          </cell>
        </row>
        <row r="35">
          <cell r="C35" t="str">
            <v>SH013C</v>
          </cell>
          <cell r="D35">
            <v>1.2170000000000001</v>
          </cell>
          <cell r="E35">
            <v>0.42299999999999999</v>
          </cell>
          <cell r="F35">
            <v>9938.91</v>
          </cell>
          <cell r="G35">
            <v>234.96241134751801</v>
          </cell>
          <cell r="H35">
            <v>0.65242399342645852</v>
          </cell>
          <cell r="I35">
            <v>9.9389099999999999</v>
          </cell>
        </row>
        <row r="36">
          <cell r="C36" t="str">
            <v>SH014A</v>
          </cell>
          <cell r="D36">
            <v>0.61299999999999999</v>
          </cell>
          <cell r="E36">
            <v>0.23899999999999999</v>
          </cell>
          <cell r="F36">
            <v>3429.28</v>
          </cell>
          <cell r="G36">
            <v>143.484518828452</v>
          </cell>
          <cell r="H36">
            <v>0.61011419249592169</v>
          </cell>
          <cell r="I36">
            <v>3.4292799999999999</v>
          </cell>
        </row>
        <row r="37">
          <cell r="C37" t="str">
            <v>SH021</v>
          </cell>
          <cell r="D37">
            <v>7.9219999999999997</v>
          </cell>
          <cell r="E37">
            <v>3.6869999999999998</v>
          </cell>
          <cell r="F37">
            <v>36137.050000000003</v>
          </cell>
          <cell r="G37">
            <v>98.012069433143495</v>
          </cell>
          <cell r="H37">
            <v>0.5345872254481191</v>
          </cell>
          <cell r="I37">
            <v>36.137050000000002</v>
          </cell>
        </row>
        <row r="38">
          <cell r="C38" t="str">
            <v>SH022</v>
          </cell>
          <cell r="D38">
            <v>1.181</v>
          </cell>
          <cell r="E38">
            <v>0.44800000000000001</v>
          </cell>
          <cell r="F38">
            <v>8070.03</v>
          </cell>
          <cell r="G38">
            <v>180.134598214286</v>
          </cell>
          <cell r="H38">
            <v>0.62066045723962748</v>
          </cell>
          <cell r="I38">
            <v>8.0700299999999991</v>
          </cell>
        </row>
        <row r="39">
          <cell r="C39" t="str">
            <v>SH023</v>
          </cell>
          <cell r="D39">
            <v>4.0659999999999998</v>
          </cell>
          <cell r="E39">
            <v>1.1160000000000001</v>
          </cell>
          <cell r="F39">
            <v>16252.64</v>
          </cell>
          <cell r="G39">
            <v>145.63297491039401</v>
          </cell>
          <cell r="H39">
            <v>0.72552877520905068</v>
          </cell>
          <cell r="I39">
            <v>16.25264</v>
          </cell>
        </row>
        <row r="40">
          <cell r="C40" t="str">
            <v>SH024</v>
          </cell>
          <cell r="D40">
            <v>0.9</v>
          </cell>
          <cell r="E40">
            <v>0.20799999999999999</v>
          </cell>
          <cell r="F40">
            <v>7302.49</v>
          </cell>
          <cell r="G40">
            <v>351.08125000000001</v>
          </cell>
          <cell r="H40">
            <v>0.76888888888888896</v>
          </cell>
          <cell r="I40">
            <v>7.3024900000000006</v>
          </cell>
        </row>
        <row r="41">
          <cell r="C41" t="str">
            <v>SH025</v>
          </cell>
          <cell r="D41">
            <v>2.5150000000000001</v>
          </cell>
          <cell r="E41">
            <v>0.97299999999999998</v>
          </cell>
          <cell r="F41">
            <v>11134.9</v>
          </cell>
          <cell r="G41">
            <v>114.43884892086299</v>
          </cell>
          <cell r="H41">
            <v>0.61312127236580527</v>
          </cell>
          <cell r="I41">
            <v>11.1349</v>
          </cell>
        </row>
        <row r="42">
          <cell r="C42" t="str">
            <v>SH026</v>
          </cell>
          <cell r="D42">
            <v>4.6539999999999999</v>
          </cell>
          <cell r="E42">
            <v>1.482</v>
          </cell>
          <cell r="F42">
            <v>21994.19</v>
          </cell>
          <cell r="G42">
            <v>148.40883940620799</v>
          </cell>
          <cell r="H42">
            <v>0.68156424581005581</v>
          </cell>
          <cell r="I42">
            <v>21.99419</v>
          </cell>
        </row>
        <row r="43">
          <cell r="C43" t="str">
            <v>SH027</v>
          </cell>
          <cell r="D43">
            <v>1.7809999999999999</v>
          </cell>
          <cell r="E43">
            <v>0.55400000000000005</v>
          </cell>
          <cell r="F43">
            <v>14001.79</v>
          </cell>
          <cell r="G43">
            <v>252.73989169675099</v>
          </cell>
          <cell r="H43">
            <v>0.68893879842784944</v>
          </cell>
          <cell r="I43">
            <v>14.001790000000002</v>
          </cell>
        </row>
        <row r="44">
          <cell r="C44" t="str">
            <v>SH028</v>
          </cell>
          <cell r="D44">
            <v>8.2629999999999999</v>
          </cell>
          <cell r="E44">
            <v>3.7160000000000002</v>
          </cell>
          <cell r="F44">
            <v>33452.160000000003</v>
          </cell>
          <cell r="G44">
            <v>90.021959095801904</v>
          </cell>
          <cell r="H44">
            <v>0.55028440033885995</v>
          </cell>
          <cell r="I44">
            <v>33.452160000000006</v>
          </cell>
        </row>
        <row r="45">
          <cell r="C45" t="str">
            <v>SH029</v>
          </cell>
          <cell r="D45">
            <v>1.173</v>
          </cell>
          <cell r="E45">
            <v>0.44900000000000001</v>
          </cell>
          <cell r="F45">
            <v>6124.44</v>
          </cell>
          <cell r="G45">
            <v>136.401781737194</v>
          </cell>
          <cell r="H45">
            <v>0.6172208013640238</v>
          </cell>
          <cell r="I45">
            <v>6.1244399999999999</v>
          </cell>
        </row>
        <row r="46">
          <cell r="C46" t="str">
            <v>SH030</v>
          </cell>
          <cell r="D46">
            <v>5.399</v>
          </cell>
          <cell r="E46">
            <v>2.4969999999999999</v>
          </cell>
          <cell r="F46">
            <v>26480.65</v>
          </cell>
          <cell r="G46">
            <v>106.049859831798</v>
          </cell>
          <cell r="H46">
            <v>0.53750694573069091</v>
          </cell>
          <cell r="I46">
            <v>26.480650000000001</v>
          </cell>
        </row>
        <row r="47">
          <cell r="C47" t="str">
            <v>SH031</v>
          </cell>
          <cell r="D47">
            <v>1.1659999999999999</v>
          </cell>
          <cell r="E47">
            <v>0.52</v>
          </cell>
          <cell r="F47">
            <v>5317.35</v>
          </cell>
          <cell r="G47">
            <v>102.256730769231</v>
          </cell>
          <cell r="H47">
            <v>0.55403087478559176</v>
          </cell>
          <cell r="I47">
            <v>5.3173500000000002</v>
          </cell>
        </row>
        <row r="48">
          <cell r="C48" t="str">
            <v>SH032</v>
          </cell>
          <cell r="D48">
            <v>3.72</v>
          </cell>
          <cell r="E48">
            <v>1.264</v>
          </cell>
          <cell r="F48">
            <v>12038.66</v>
          </cell>
          <cell r="G48">
            <v>95.242563291139206</v>
          </cell>
          <cell r="H48">
            <v>0.66021505376344092</v>
          </cell>
          <cell r="I48">
            <v>12.03866</v>
          </cell>
        </row>
        <row r="49">
          <cell r="C49" t="str">
            <v>SH033</v>
          </cell>
          <cell r="D49">
            <v>5.4039999999999999</v>
          </cell>
          <cell r="E49">
            <v>1.4690000000000001</v>
          </cell>
          <cell r="F49">
            <v>21521.54</v>
          </cell>
          <cell r="G49">
            <v>146.50469707283901</v>
          </cell>
          <cell r="H49">
            <v>0.72816432272390819</v>
          </cell>
          <cell r="I49">
            <v>21.521540000000002</v>
          </cell>
        </row>
        <row r="50">
          <cell r="C50" t="str">
            <v>WH901A</v>
          </cell>
          <cell r="D50">
            <v>9.952</v>
          </cell>
          <cell r="E50">
            <v>4.1479999999999997</v>
          </cell>
          <cell r="F50">
            <v>60990.05</v>
          </cell>
          <cell r="G50">
            <v>147.03483606557401</v>
          </cell>
          <cell r="H50">
            <v>0.58319935691318336</v>
          </cell>
          <cell r="I50">
            <v>60.990050000000004</v>
          </cell>
        </row>
        <row r="51">
          <cell r="C51" t="str">
            <v>WH901B</v>
          </cell>
          <cell r="D51">
            <v>13.295999999999999</v>
          </cell>
          <cell r="E51">
            <v>4.4829999999999997</v>
          </cell>
          <cell r="F51">
            <v>80322.09</v>
          </cell>
          <cell r="G51">
            <v>179.17039928619201</v>
          </cell>
          <cell r="H51">
            <v>0.66283092659446441</v>
          </cell>
          <cell r="I51">
            <v>80.322090000000003</v>
          </cell>
        </row>
        <row r="52">
          <cell r="C52" t="str">
            <v>WH901C</v>
          </cell>
          <cell r="D52">
            <v>12.055999999999999</v>
          </cell>
          <cell r="E52">
            <v>5.3579999999999997</v>
          </cell>
          <cell r="F52">
            <v>64104.3</v>
          </cell>
          <cell r="G52">
            <v>119.642217245241</v>
          </cell>
          <cell r="H52">
            <v>0.55557398805573988</v>
          </cell>
          <cell r="I52">
            <v>64.104300000000009</v>
          </cell>
        </row>
        <row r="53">
          <cell r="C53" t="str">
            <v>WH902A</v>
          </cell>
          <cell r="D53">
            <v>8.891</v>
          </cell>
          <cell r="E53">
            <v>3.0019999999999998</v>
          </cell>
          <cell r="F53">
            <v>35757.870000000003</v>
          </cell>
          <cell r="G53">
            <v>119.113491005996</v>
          </cell>
          <cell r="H53">
            <v>0.66235519064222248</v>
          </cell>
          <cell r="I53">
            <v>35.757870000000004</v>
          </cell>
        </row>
        <row r="54">
          <cell r="C54" t="str">
            <v>WH902B</v>
          </cell>
          <cell r="D54">
            <v>5.4969999999999999</v>
          </cell>
          <cell r="E54">
            <v>1.7889999999999999</v>
          </cell>
          <cell r="F54">
            <v>23238.54</v>
          </cell>
          <cell r="G54">
            <v>129.89681386249299</v>
          </cell>
          <cell r="H54">
            <v>0.67454975441149723</v>
          </cell>
          <cell r="I54">
            <v>23.238540000000004</v>
          </cell>
        </row>
        <row r="55">
          <cell r="C55" t="str">
            <v>WH902C</v>
          </cell>
          <cell r="D55">
            <v>6.2309999999999999</v>
          </cell>
          <cell r="E55">
            <v>2.3090000000000002</v>
          </cell>
          <cell r="F55">
            <v>23632.52</v>
          </cell>
          <cell r="G55">
            <v>102.349588566479</v>
          </cell>
          <cell r="H55">
            <v>0.6294334777724282</v>
          </cell>
          <cell r="I55">
            <v>23.63252</v>
          </cell>
        </row>
        <row r="56">
          <cell r="C56" t="str">
            <v>WH903A</v>
          </cell>
          <cell r="D56">
            <v>4.0990000000000002</v>
          </cell>
          <cell r="E56">
            <v>1.375</v>
          </cell>
          <cell r="F56">
            <v>20082.46</v>
          </cell>
          <cell r="G56">
            <v>146.054254545455</v>
          </cell>
          <cell r="H56">
            <v>0.66455232983654555</v>
          </cell>
          <cell r="I56">
            <v>20.082459999999998</v>
          </cell>
        </row>
        <row r="57">
          <cell r="C57" t="str">
            <v>WH903B</v>
          </cell>
          <cell r="D57">
            <v>4.758</v>
          </cell>
          <cell r="E57">
            <v>1.4610000000000001</v>
          </cell>
          <cell r="F57">
            <v>24259.73</v>
          </cell>
          <cell r="G57">
            <v>166.04880219028101</v>
          </cell>
          <cell r="H57">
            <v>0.69293820933165184</v>
          </cell>
          <cell r="I57">
            <v>24.259730000000001</v>
          </cell>
        </row>
        <row r="58">
          <cell r="C58" t="str">
            <v>WH903C</v>
          </cell>
          <cell r="D58">
            <v>3.7810000000000001</v>
          </cell>
          <cell r="E58">
            <v>0.81299999999999994</v>
          </cell>
          <cell r="F58">
            <v>18861.27</v>
          </cell>
          <cell r="G58">
            <v>231.99594095941001</v>
          </cell>
          <cell r="H58">
            <v>0.78497751917482139</v>
          </cell>
          <cell r="I58">
            <v>18.861270000000001</v>
          </cell>
        </row>
        <row r="59">
          <cell r="C59" t="str">
            <v>WH904A</v>
          </cell>
          <cell r="D59">
            <v>8.9139999999999997</v>
          </cell>
          <cell r="E59">
            <v>3.8460000000000001</v>
          </cell>
          <cell r="F59">
            <v>38743.24</v>
          </cell>
          <cell r="G59">
            <v>100.736453458138</v>
          </cell>
          <cell r="H59">
            <v>0.56854386358537135</v>
          </cell>
          <cell r="I59">
            <v>38.743239999999993</v>
          </cell>
        </row>
        <row r="60">
          <cell r="C60" t="str">
            <v>WH904B</v>
          </cell>
          <cell r="D60">
            <v>8.7170000000000005</v>
          </cell>
          <cell r="E60">
            <v>3.2549999999999999</v>
          </cell>
          <cell r="F60">
            <v>27545.1</v>
          </cell>
          <cell r="G60">
            <v>84.623963133640601</v>
          </cell>
          <cell r="H60">
            <v>0.62659171733394525</v>
          </cell>
          <cell r="I60">
            <v>27.545099999999998</v>
          </cell>
        </row>
        <row r="61">
          <cell r="C61" t="str">
            <v>WH904C</v>
          </cell>
          <cell r="D61">
            <v>8.2200000000000006</v>
          </cell>
          <cell r="E61">
            <v>3.2250000000000001</v>
          </cell>
          <cell r="F61">
            <v>40123.83</v>
          </cell>
          <cell r="G61">
            <v>124.41497674418601</v>
          </cell>
          <cell r="H61">
            <v>0.60766423357664245</v>
          </cell>
          <cell r="I61">
            <v>40.123830000000005</v>
          </cell>
        </row>
        <row r="62">
          <cell r="C62" t="str">
            <v>WH905A</v>
          </cell>
          <cell r="D62">
            <v>6.984</v>
          </cell>
          <cell r="E62">
            <v>3.0049999999999999</v>
          </cell>
          <cell r="F62">
            <v>28237.02</v>
          </cell>
          <cell r="G62">
            <v>93.966788685524094</v>
          </cell>
          <cell r="H62">
            <v>0.56973081328751429</v>
          </cell>
          <cell r="I62">
            <v>28.237020000000001</v>
          </cell>
        </row>
        <row r="63">
          <cell r="C63" t="str">
            <v>WH905B</v>
          </cell>
          <cell r="D63">
            <v>10.4358</v>
          </cell>
          <cell r="E63">
            <v>4.758</v>
          </cell>
          <cell r="F63">
            <v>42840.5</v>
          </cell>
          <cell r="G63">
            <v>90.038881883144199</v>
          </cell>
          <cell r="H63">
            <v>0.54406945322831024</v>
          </cell>
          <cell r="I63">
            <v>42.840499999999999</v>
          </cell>
        </row>
        <row r="64">
          <cell r="C64" t="str">
            <v>WH905C</v>
          </cell>
          <cell r="D64">
            <v>6.1150000000000002</v>
          </cell>
          <cell r="E64">
            <v>1.9530000000000001</v>
          </cell>
          <cell r="F64">
            <v>27871.29</v>
          </cell>
          <cell r="G64">
            <v>142.71013824884801</v>
          </cell>
          <cell r="H64">
            <v>0.68062142273098936</v>
          </cell>
          <cell r="I64">
            <v>27.871289999999998</v>
          </cell>
        </row>
        <row r="65">
          <cell r="C65" t="str">
            <v>WH906A</v>
          </cell>
          <cell r="D65">
            <v>3.9089999999999998</v>
          </cell>
          <cell r="E65">
            <v>1.3959999999999999</v>
          </cell>
          <cell r="F65">
            <v>20120.14</v>
          </cell>
          <cell r="G65">
            <v>144.127077363897</v>
          </cell>
          <cell r="H65">
            <v>0.64287541570734208</v>
          </cell>
          <cell r="I65">
            <v>20.120139999999999</v>
          </cell>
        </row>
        <row r="66">
          <cell r="C66" t="str">
            <v>WH906B</v>
          </cell>
          <cell r="D66">
            <v>2.673</v>
          </cell>
          <cell r="E66">
            <v>0.86899999999999999</v>
          </cell>
          <cell r="F66">
            <v>15956.13</v>
          </cell>
          <cell r="G66">
            <v>183.61484464902199</v>
          </cell>
          <cell r="H66">
            <v>0.67489711934156382</v>
          </cell>
          <cell r="I66">
            <v>15.956129999999998</v>
          </cell>
        </row>
        <row r="67">
          <cell r="C67" t="str">
            <v>WH906C</v>
          </cell>
          <cell r="D67">
            <v>2.7879999999999998</v>
          </cell>
          <cell r="E67">
            <v>0.76200000000000001</v>
          </cell>
          <cell r="F67">
            <v>18848.53</v>
          </cell>
          <cell r="G67">
            <v>247.35603674540701</v>
          </cell>
          <cell r="H67">
            <v>0.7266857962697274</v>
          </cell>
          <cell r="I67">
            <v>18.848529999999997</v>
          </cell>
        </row>
        <row r="68">
          <cell r="C68" t="str">
            <v>WH907A</v>
          </cell>
          <cell r="D68">
            <v>5.2409999999999997</v>
          </cell>
          <cell r="E68">
            <v>2.0710000000000002</v>
          </cell>
          <cell r="F68">
            <v>24885.09</v>
          </cell>
          <cell r="G68">
            <v>120.15977788508</v>
          </cell>
          <cell r="H68">
            <v>0.60484640335813766</v>
          </cell>
          <cell r="I68">
            <v>24.885090000000002</v>
          </cell>
        </row>
        <row r="69">
          <cell r="C69" t="str">
            <v>WH907B</v>
          </cell>
          <cell r="D69">
            <v>5.984</v>
          </cell>
          <cell r="E69">
            <v>1.7450000000000001</v>
          </cell>
          <cell r="F69">
            <v>23169.42</v>
          </cell>
          <cell r="G69">
            <v>132.77604584527199</v>
          </cell>
          <cell r="H69">
            <v>0.70838903743315507</v>
          </cell>
          <cell r="I69">
            <v>23.169419999999999</v>
          </cell>
        </row>
        <row r="70">
          <cell r="C70" t="str">
            <v>WH907C</v>
          </cell>
          <cell r="D70">
            <v>7.8230000000000004</v>
          </cell>
          <cell r="E70">
            <v>3.145</v>
          </cell>
          <cell r="F70">
            <v>29813.84</v>
          </cell>
          <cell r="G70">
            <v>94.797583465818803</v>
          </cell>
          <cell r="H70">
            <v>0.59798031445736932</v>
          </cell>
          <cell r="I70">
            <v>29.813839999999999</v>
          </cell>
        </row>
        <row r="71">
          <cell r="C71" t="str">
            <v>WH908</v>
          </cell>
          <cell r="D71">
            <v>4.266</v>
          </cell>
          <cell r="E71">
            <v>1.1950000000000001</v>
          </cell>
          <cell r="F71">
            <v>19152.48</v>
          </cell>
          <cell r="G71">
            <v>160.27179916317999</v>
          </cell>
          <cell r="H71">
            <v>0.71987810595405521</v>
          </cell>
          <cell r="I71">
            <v>19.152480000000001</v>
          </cell>
        </row>
        <row r="72">
          <cell r="C72" t="str">
            <v>WH909</v>
          </cell>
          <cell r="D72">
            <v>3.7616666666666667</v>
          </cell>
          <cell r="E72">
            <v>1.143</v>
          </cell>
          <cell r="F72">
            <v>24231.649999999998</v>
          </cell>
          <cell r="G72">
            <v>212.69271516811799</v>
          </cell>
          <cell r="H72">
            <v>0.69614626449447481</v>
          </cell>
          <cell r="I72">
            <v>24.231649999999998</v>
          </cell>
        </row>
        <row r="73">
          <cell r="C73" t="str">
            <v>WH910</v>
          </cell>
          <cell r="D73">
            <v>2.8079999999999998</v>
          </cell>
          <cell r="E73">
            <v>0.86</v>
          </cell>
          <cell r="F73">
            <v>12177.27</v>
          </cell>
          <cell r="G73">
            <v>141.596162790698</v>
          </cell>
          <cell r="H73">
            <v>0.69373219373219375</v>
          </cell>
          <cell r="I73">
            <v>12.17727</v>
          </cell>
        </row>
        <row r="74">
          <cell r="C74" t="str">
            <v>WH911</v>
          </cell>
          <cell r="D74">
            <v>3.2010000000000001</v>
          </cell>
          <cell r="E74">
            <v>0.82</v>
          </cell>
          <cell r="F74">
            <v>23940.22</v>
          </cell>
          <cell r="G74">
            <v>291.95390243902398</v>
          </cell>
          <cell r="H74">
            <v>0.74383005310840367</v>
          </cell>
          <cell r="I74">
            <v>23.94022</v>
          </cell>
        </row>
        <row r="75">
          <cell r="C75" t="str">
            <v>WH912</v>
          </cell>
          <cell r="D75">
            <v>1.51</v>
          </cell>
          <cell r="E75">
            <v>0.47199999999999998</v>
          </cell>
          <cell r="F75">
            <v>7638.89</v>
          </cell>
          <cell r="G75">
            <v>161.84088983050799</v>
          </cell>
          <cell r="H75">
            <v>0.68741721854304638</v>
          </cell>
          <cell r="I75">
            <v>7.63889</v>
          </cell>
        </row>
        <row r="76">
          <cell r="C76" t="str">
            <v>WH913</v>
          </cell>
          <cell r="D76">
            <v>10.824</v>
          </cell>
          <cell r="E76">
            <v>4.6779999999999999</v>
          </cell>
          <cell r="F76">
            <v>39778.78</v>
          </cell>
          <cell r="G76">
            <v>85.033732364258199</v>
          </cell>
          <cell r="H76">
            <v>0.56781226903178128</v>
          </cell>
          <cell r="I76">
            <v>39.778779999999998</v>
          </cell>
        </row>
        <row r="77">
          <cell r="C77" t="str">
            <v>WH921</v>
          </cell>
          <cell r="D77">
            <v>9.5670000000000002</v>
          </cell>
          <cell r="E77">
            <v>3.69</v>
          </cell>
          <cell r="F77">
            <v>40358.6</v>
          </cell>
          <cell r="G77">
            <v>109.372899728997</v>
          </cell>
          <cell r="H77">
            <v>0.61429915333960494</v>
          </cell>
          <cell r="I77">
            <v>40.358599999999996</v>
          </cell>
        </row>
        <row r="78">
          <cell r="C78" t="str">
            <v>WH922</v>
          </cell>
          <cell r="D78">
            <v>14.128499999999999</v>
          </cell>
          <cell r="E78">
            <v>2.7910000000000004</v>
          </cell>
          <cell r="F78">
            <v>53304.21</v>
          </cell>
          <cell r="G78">
            <v>187.45927089027251</v>
          </cell>
          <cell r="H78">
            <v>0.80245602859468446</v>
          </cell>
          <cell r="I78">
            <v>53.304210000000005</v>
          </cell>
        </row>
        <row r="79">
          <cell r="C79" t="str">
            <v>WH923</v>
          </cell>
          <cell r="D79">
            <v>0.42799999999999999</v>
          </cell>
          <cell r="E79">
            <v>0.16600000000000001</v>
          </cell>
          <cell r="F79">
            <v>3381.08</v>
          </cell>
          <cell r="G79">
            <v>203.679518072289</v>
          </cell>
          <cell r="H79">
            <v>0.61214953271028039</v>
          </cell>
          <cell r="I79">
            <v>3.3810799999999999</v>
          </cell>
        </row>
        <row r="80">
          <cell r="C80" t="str">
            <v>WH924</v>
          </cell>
          <cell r="D80">
            <v>1.5609999999999999</v>
          </cell>
          <cell r="E80">
            <v>0.46</v>
          </cell>
          <cell r="F80">
            <v>9971.2900000000009</v>
          </cell>
          <cell r="G80">
            <v>216.767173913043</v>
          </cell>
          <cell r="H80">
            <v>0.70531710442024342</v>
          </cell>
          <cell r="I80">
            <v>9.9712900000000015</v>
          </cell>
        </row>
        <row r="81">
          <cell r="C81" t="str">
            <v>WH925</v>
          </cell>
          <cell r="D81">
            <v>7.7629999999999999</v>
          </cell>
          <cell r="E81">
            <v>3.3410000000000002</v>
          </cell>
          <cell r="F81">
            <v>47693.42</v>
          </cell>
          <cell r="G81">
            <v>142.751930559713</v>
          </cell>
          <cell r="H81">
            <v>0.56962514491820171</v>
          </cell>
          <cell r="I81">
            <v>47.693419999999996</v>
          </cell>
        </row>
        <row r="82">
          <cell r="C82" t="str">
            <v>WH926</v>
          </cell>
          <cell r="D82">
            <v>5.1470000000000002</v>
          </cell>
          <cell r="E82">
            <v>1.2230000000000001</v>
          </cell>
          <cell r="F82">
            <v>21781.93</v>
          </cell>
          <cell r="G82">
            <v>178.10245298446401</v>
          </cell>
          <cell r="H82">
            <v>0.7623858558383525</v>
          </cell>
          <cell r="I82">
            <v>21.781930000000003</v>
          </cell>
        </row>
        <row r="83">
          <cell r="C83" t="str">
            <v>WH927</v>
          </cell>
          <cell r="D83">
            <v>0.78100000000000003</v>
          </cell>
          <cell r="E83">
            <v>0.24199999999999999</v>
          </cell>
          <cell r="F83">
            <v>6639.92</v>
          </cell>
          <cell r="G83">
            <v>274.37685950413203</v>
          </cell>
          <cell r="H83">
            <v>0.6901408450704225</v>
          </cell>
          <cell r="I83">
            <v>6.63992</v>
          </cell>
        </row>
        <row r="84">
          <cell r="C84" t="str">
            <v>WH928</v>
          </cell>
          <cell r="D84">
            <v>8.1950000000000003</v>
          </cell>
          <cell r="E84">
            <v>3.2650000000000001</v>
          </cell>
          <cell r="F84">
            <v>39073.449999999997</v>
          </cell>
          <cell r="G84">
            <v>119.673660030628</v>
          </cell>
          <cell r="H84">
            <v>0.60158633312995724</v>
          </cell>
          <cell r="I84">
            <v>39.073450000000001</v>
          </cell>
        </row>
        <row r="85">
          <cell r="C85" t="str">
            <v>WH929</v>
          </cell>
          <cell r="D85">
            <v>1.387</v>
          </cell>
          <cell r="E85">
            <v>0.56499999999999995</v>
          </cell>
          <cell r="F85">
            <v>11204.81</v>
          </cell>
          <cell r="G85">
            <v>198.31522123893799</v>
          </cell>
          <cell r="H85">
            <v>0.59264599855803901</v>
          </cell>
          <cell r="I85">
            <v>11.20481</v>
          </cell>
        </row>
        <row r="86">
          <cell r="C86" t="str">
            <v>WH930</v>
          </cell>
          <cell r="D86">
            <v>1.8979999999999999</v>
          </cell>
          <cell r="E86">
            <v>0.70699999999999996</v>
          </cell>
          <cell r="F86">
            <v>11939.54</v>
          </cell>
          <cell r="G86">
            <v>168.87609618104699</v>
          </cell>
          <cell r="H86">
            <v>0.62750263435194942</v>
          </cell>
          <cell r="I86">
            <v>11.939540000000001</v>
          </cell>
        </row>
        <row r="87">
          <cell r="C87" t="str">
            <v>WH931</v>
          </cell>
          <cell r="D87">
            <v>1.6539999999999999</v>
          </cell>
          <cell r="E87">
            <v>0.59799999999999998</v>
          </cell>
          <cell r="F87">
            <v>10432.219999999999</v>
          </cell>
          <cell r="G87">
            <v>174.45183946488299</v>
          </cell>
          <cell r="H87">
            <v>0.63845223700120923</v>
          </cell>
          <cell r="I87">
            <v>10.432219999999999</v>
          </cell>
        </row>
        <row r="88">
          <cell r="C88" t="str">
            <v>WH932</v>
          </cell>
          <cell r="D88">
            <v>5.5270000000000001</v>
          </cell>
          <cell r="E88">
            <v>2.6280000000000001</v>
          </cell>
          <cell r="F88">
            <v>43925</v>
          </cell>
          <cell r="G88">
            <v>167.142313546423</v>
          </cell>
          <cell r="H88">
            <v>0.52451601230323863</v>
          </cell>
          <cell r="I88">
            <v>43.924999999999997</v>
          </cell>
        </row>
      </sheetData>
      <sheetData sheetId="11">
        <row r="1">
          <cell r="B1" t="str">
            <v>SampleID</v>
          </cell>
          <cell r="C1" t="str">
            <v>编号</v>
          </cell>
          <cell r="D1" t="str">
            <v>重复</v>
          </cell>
          <cell r="E1" t="str">
            <v>reading 1</v>
          </cell>
          <cell r="F1" t="str">
            <v>reading 2</v>
          </cell>
          <cell r="G1" t="str">
            <v>reading 3</v>
          </cell>
          <cell r="H1" t="str">
            <v>reading 4</v>
          </cell>
          <cell r="I1" t="str">
            <v>reading 5</v>
          </cell>
          <cell r="J1" t="str">
            <v>reading 6</v>
          </cell>
          <cell r="K1" t="str">
            <v>πosm MPa</v>
          </cell>
          <cell r="L1" t="str">
            <v>TLP(MPa)</v>
          </cell>
        </row>
        <row r="2">
          <cell r="B2" t="str">
            <v>SH001A</v>
          </cell>
          <cell r="C2" t="str">
            <v>001</v>
          </cell>
          <cell r="D2" t="str">
            <v>A</v>
          </cell>
          <cell r="E2">
            <v>839</v>
          </cell>
          <cell r="F2">
            <v>751</v>
          </cell>
          <cell r="G2">
            <v>729</v>
          </cell>
          <cell r="H2">
            <v>722</v>
          </cell>
          <cell r="I2">
            <v>720</v>
          </cell>
          <cell r="J2">
            <v>722</v>
          </cell>
          <cell r="K2">
            <v>-1.8049999999999999</v>
          </cell>
          <cell r="L2">
            <v>-2.1327600000000002</v>
          </cell>
        </row>
        <row r="3">
          <cell r="B3" t="str">
            <v>SH001B</v>
          </cell>
          <cell r="C3" t="str">
            <v>001</v>
          </cell>
          <cell r="D3" t="str">
            <v>B</v>
          </cell>
          <cell r="E3">
            <v>649</v>
          </cell>
          <cell r="F3">
            <v>568</v>
          </cell>
          <cell r="G3">
            <v>551</v>
          </cell>
          <cell r="H3">
            <v>545</v>
          </cell>
          <cell r="I3">
            <v>543</v>
          </cell>
          <cell r="J3">
            <v>543</v>
          </cell>
          <cell r="K3">
            <v>-1.3574999999999999</v>
          </cell>
          <cell r="L3">
            <v>-1.76044</v>
          </cell>
        </row>
        <row r="4">
          <cell r="B4" t="str">
            <v>SH001C</v>
          </cell>
          <cell r="C4" t="str">
            <v>001</v>
          </cell>
          <cell r="D4" t="str">
            <v>C</v>
          </cell>
          <cell r="E4">
            <v>769</v>
          </cell>
          <cell r="F4">
            <v>699</v>
          </cell>
          <cell r="G4">
            <v>684</v>
          </cell>
          <cell r="H4">
            <v>680</v>
          </cell>
          <cell r="I4">
            <v>682</v>
          </cell>
          <cell r="J4">
            <v>686</v>
          </cell>
          <cell r="K4">
            <v>-1.7150000000000001</v>
          </cell>
          <cell r="L4">
            <v>-2.0578799999999999</v>
          </cell>
        </row>
        <row r="5">
          <cell r="B5" t="str">
            <v>SH002A</v>
          </cell>
          <cell r="C5" t="str">
            <v>002</v>
          </cell>
          <cell r="D5" t="str">
            <v>A</v>
          </cell>
          <cell r="E5">
            <v>812</v>
          </cell>
          <cell r="F5">
            <v>699</v>
          </cell>
          <cell r="G5">
            <v>666</v>
          </cell>
          <cell r="H5">
            <v>657</v>
          </cell>
          <cell r="I5">
            <v>656</v>
          </cell>
          <cell r="J5">
            <v>655</v>
          </cell>
          <cell r="K5">
            <v>-1.6375</v>
          </cell>
          <cell r="L5">
            <v>-1.9933999999999998</v>
          </cell>
        </row>
        <row r="6">
          <cell r="B6" t="str">
            <v>SH002B</v>
          </cell>
          <cell r="C6" t="str">
            <v>002</v>
          </cell>
          <cell r="D6" t="str">
            <v>B</v>
          </cell>
          <cell r="E6">
            <v>819</v>
          </cell>
          <cell r="F6">
            <v>735</v>
          </cell>
          <cell r="G6">
            <v>714</v>
          </cell>
          <cell r="H6">
            <v>706</v>
          </cell>
          <cell r="I6">
            <v>701</v>
          </cell>
          <cell r="J6">
            <v>703</v>
          </cell>
          <cell r="K6">
            <v>-1.7575000000000001</v>
          </cell>
          <cell r="L6">
            <v>-2.0932399999999998</v>
          </cell>
        </row>
        <row r="7">
          <cell r="B7" t="str">
            <v>SH002C</v>
          </cell>
          <cell r="C7" t="str">
            <v>002</v>
          </cell>
          <cell r="D7" t="str">
            <v>C</v>
          </cell>
          <cell r="E7">
            <v>731</v>
          </cell>
          <cell r="F7">
            <v>661</v>
          </cell>
          <cell r="G7">
            <v>643</v>
          </cell>
          <cell r="H7">
            <v>641</v>
          </cell>
          <cell r="I7">
            <v>642</v>
          </cell>
          <cell r="J7">
            <v>643</v>
          </cell>
          <cell r="K7">
            <v>-1.6074999999999999</v>
          </cell>
          <cell r="L7">
            <v>-1.96844</v>
          </cell>
        </row>
        <row r="8">
          <cell r="B8" t="str">
            <v>SH003A</v>
          </cell>
          <cell r="C8" t="str">
            <v>003</v>
          </cell>
          <cell r="D8" t="str">
            <v>A</v>
          </cell>
          <cell r="E8">
            <v>803</v>
          </cell>
          <cell r="F8">
            <v>768</v>
          </cell>
          <cell r="G8">
            <v>761</v>
          </cell>
          <cell r="H8">
            <v>764</v>
          </cell>
          <cell r="I8">
            <v>770</v>
          </cell>
          <cell r="J8">
            <v>776</v>
          </cell>
          <cell r="K8">
            <v>-1.94</v>
          </cell>
          <cell r="L8">
            <v>-2.2450799999999997</v>
          </cell>
        </row>
        <row r="9">
          <cell r="B9" t="str">
            <v>SH003B</v>
          </cell>
          <cell r="C9" t="str">
            <v>003</v>
          </cell>
          <cell r="D9" t="str">
            <v>B</v>
          </cell>
          <cell r="E9">
            <v>848</v>
          </cell>
          <cell r="F9">
            <v>743</v>
          </cell>
          <cell r="G9">
            <v>715</v>
          </cell>
          <cell r="H9">
            <v>705</v>
          </cell>
          <cell r="I9">
            <v>704</v>
          </cell>
          <cell r="J9">
            <v>707</v>
          </cell>
          <cell r="K9">
            <v>-1.7675000000000001</v>
          </cell>
          <cell r="L9">
            <v>-2.1015600000000001</v>
          </cell>
        </row>
        <row r="10">
          <cell r="B10" t="str">
            <v>SH003C</v>
          </cell>
          <cell r="C10" t="str">
            <v>003</v>
          </cell>
          <cell r="D10" t="str">
            <v>C</v>
          </cell>
          <cell r="E10">
            <v>812</v>
          </cell>
          <cell r="F10">
            <v>773</v>
          </cell>
          <cell r="G10">
            <v>759</v>
          </cell>
          <cell r="H10">
            <v>764</v>
          </cell>
          <cell r="I10">
            <v>772</v>
          </cell>
          <cell r="J10">
            <v>783</v>
          </cell>
          <cell r="K10">
            <v>-1.9575</v>
          </cell>
          <cell r="L10">
            <v>-2.2596400000000001</v>
          </cell>
        </row>
        <row r="11">
          <cell r="B11" t="str">
            <v>SH004A</v>
          </cell>
          <cell r="C11" t="str">
            <v>004</v>
          </cell>
          <cell r="D11" t="str">
            <v>4</v>
          </cell>
          <cell r="E11">
            <v>679</v>
          </cell>
          <cell r="F11">
            <v>636</v>
          </cell>
          <cell r="G11">
            <v>630</v>
          </cell>
          <cell r="H11">
            <v>633</v>
          </cell>
          <cell r="I11">
            <v>637</v>
          </cell>
          <cell r="J11">
            <v>642</v>
          </cell>
          <cell r="K11">
            <v>-1.605</v>
          </cell>
          <cell r="L11">
            <v>-1.9663599999999999</v>
          </cell>
        </row>
        <row r="12">
          <cell r="B12" t="str">
            <v>SH005A</v>
          </cell>
          <cell r="C12" t="str">
            <v>005</v>
          </cell>
          <cell r="D12" t="str">
            <v>A</v>
          </cell>
          <cell r="E12">
            <v>675</v>
          </cell>
          <cell r="F12">
            <v>670</v>
          </cell>
          <cell r="G12">
            <v>689</v>
          </cell>
          <cell r="H12">
            <v>707</v>
          </cell>
          <cell r="I12">
            <v>722</v>
          </cell>
          <cell r="J12">
            <v>732</v>
          </cell>
          <cell r="K12">
            <v>-1.83</v>
          </cell>
          <cell r="L12">
            <v>-2.1535599999999997</v>
          </cell>
        </row>
        <row r="13">
          <cell r="B13" t="str">
            <v>SH005B</v>
          </cell>
          <cell r="C13" t="str">
            <v>005</v>
          </cell>
          <cell r="D13" t="str">
            <v>B</v>
          </cell>
          <cell r="E13">
            <v>540</v>
          </cell>
          <cell r="F13">
            <v>557</v>
          </cell>
          <cell r="G13">
            <v>607</v>
          </cell>
          <cell r="H13">
            <v>631</v>
          </cell>
          <cell r="I13">
            <v>651</v>
          </cell>
          <cell r="J13">
            <v>666</v>
          </cell>
          <cell r="K13">
            <v>-1.665</v>
          </cell>
          <cell r="L13">
            <v>-2.0162800000000001</v>
          </cell>
        </row>
        <row r="14">
          <cell r="B14" t="str">
            <v>SH005C</v>
          </cell>
          <cell r="C14" t="str">
            <v>005</v>
          </cell>
          <cell r="D14" t="str">
            <v>C</v>
          </cell>
          <cell r="E14">
            <v>431</v>
          </cell>
          <cell r="F14">
            <v>504</v>
          </cell>
          <cell r="G14">
            <v>545</v>
          </cell>
          <cell r="H14">
            <v>585</v>
          </cell>
          <cell r="I14">
            <v>615</v>
          </cell>
          <cell r="J14">
            <v>615</v>
          </cell>
          <cell r="K14">
            <v>-1.5375000000000001</v>
          </cell>
          <cell r="L14">
            <v>-1.9102000000000001</v>
          </cell>
        </row>
        <row r="15">
          <cell r="B15" t="str">
            <v>SH006A</v>
          </cell>
          <cell r="C15" t="str">
            <v>006</v>
          </cell>
          <cell r="D15" t="str">
            <v>A</v>
          </cell>
          <cell r="E15">
            <v>711</v>
          </cell>
          <cell r="F15">
            <v>633</v>
          </cell>
          <cell r="G15">
            <v>615</v>
          </cell>
          <cell r="H15">
            <v>610</v>
          </cell>
          <cell r="I15">
            <v>610</v>
          </cell>
          <cell r="J15">
            <v>610</v>
          </cell>
          <cell r="K15">
            <v>-1.5249999999999999</v>
          </cell>
          <cell r="L15">
            <v>-1.8997999999999999</v>
          </cell>
        </row>
        <row r="16">
          <cell r="B16" t="str">
            <v>SH006B</v>
          </cell>
          <cell r="C16" t="str">
            <v>006</v>
          </cell>
          <cell r="D16" t="str">
            <v>B</v>
          </cell>
          <cell r="E16">
            <v>789</v>
          </cell>
          <cell r="F16">
            <v>687</v>
          </cell>
          <cell r="G16">
            <v>654</v>
          </cell>
          <cell r="H16">
            <v>643</v>
          </cell>
          <cell r="I16">
            <v>640</v>
          </cell>
          <cell r="J16">
            <v>638</v>
          </cell>
          <cell r="K16">
            <v>-1.595</v>
          </cell>
          <cell r="L16">
            <v>-1.95804</v>
          </cell>
        </row>
        <row r="17">
          <cell r="B17" t="str">
            <v>SH006C</v>
          </cell>
          <cell r="C17" t="str">
            <v>006</v>
          </cell>
          <cell r="D17" t="str">
            <v>C</v>
          </cell>
          <cell r="E17">
            <v>749</v>
          </cell>
          <cell r="F17">
            <v>674</v>
          </cell>
          <cell r="G17">
            <v>649</v>
          </cell>
          <cell r="H17">
            <v>643</v>
          </cell>
          <cell r="I17">
            <v>642</v>
          </cell>
          <cell r="J17">
            <v>645</v>
          </cell>
          <cell r="K17">
            <v>-1.6125</v>
          </cell>
          <cell r="L17">
            <v>-1.9725999999999999</v>
          </cell>
        </row>
        <row r="18">
          <cell r="B18" t="str">
            <v>SH007B</v>
          </cell>
          <cell r="C18" t="str">
            <v>007</v>
          </cell>
          <cell r="D18" t="str">
            <v>B</v>
          </cell>
          <cell r="E18">
            <v>787</v>
          </cell>
          <cell r="F18">
            <v>703</v>
          </cell>
          <cell r="G18">
            <v>675</v>
          </cell>
          <cell r="H18">
            <v>666</v>
          </cell>
          <cell r="I18">
            <v>661</v>
          </cell>
          <cell r="J18">
            <v>660</v>
          </cell>
          <cell r="K18">
            <v>-1.65</v>
          </cell>
          <cell r="L18">
            <v>-2.0038</v>
          </cell>
        </row>
        <row r="19">
          <cell r="B19" t="str">
            <v>SH007C</v>
          </cell>
          <cell r="C19" t="str">
            <v>007</v>
          </cell>
          <cell r="D19" t="str">
            <v>C</v>
          </cell>
          <cell r="E19">
            <v>858</v>
          </cell>
          <cell r="F19">
            <v>744</v>
          </cell>
          <cell r="G19">
            <v>707</v>
          </cell>
          <cell r="H19">
            <v>689</v>
          </cell>
          <cell r="I19">
            <v>679</v>
          </cell>
          <cell r="J19">
            <v>674</v>
          </cell>
          <cell r="K19">
            <v>-1.6850000000000001</v>
          </cell>
          <cell r="L19">
            <v>-2.0329199999999998</v>
          </cell>
        </row>
        <row r="20">
          <cell r="B20" t="str">
            <v>SH008A</v>
          </cell>
          <cell r="C20" t="str">
            <v>008</v>
          </cell>
          <cell r="D20" t="str">
            <v>A</v>
          </cell>
          <cell r="E20">
            <v>750</v>
          </cell>
          <cell r="F20">
            <v>629</v>
          </cell>
          <cell r="G20">
            <v>603</v>
          </cell>
          <cell r="H20">
            <v>600</v>
          </cell>
          <cell r="I20">
            <v>602</v>
          </cell>
          <cell r="J20">
            <v>606</v>
          </cell>
          <cell r="K20">
            <v>-1.5149999999999999</v>
          </cell>
          <cell r="L20">
            <v>-1.8914799999999998</v>
          </cell>
        </row>
        <row r="21">
          <cell r="B21" t="str">
            <v>SH009A</v>
          </cell>
          <cell r="C21" t="str">
            <v>009</v>
          </cell>
          <cell r="D21" t="str">
            <v>A</v>
          </cell>
          <cell r="E21">
            <v>805</v>
          </cell>
          <cell r="F21">
            <v>707</v>
          </cell>
          <cell r="G21">
            <v>683</v>
          </cell>
          <cell r="H21">
            <v>677</v>
          </cell>
          <cell r="I21">
            <v>680</v>
          </cell>
          <cell r="J21">
            <v>685</v>
          </cell>
          <cell r="K21">
            <v>-1.7124999999999999</v>
          </cell>
          <cell r="L21">
            <v>-2.0557999999999996</v>
          </cell>
        </row>
        <row r="22">
          <cell r="B22" t="str">
            <v>SH009B</v>
          </cell>
          <cell r="C22" t="str">
            <v>009</v>
          </cell>
          <cell r="D22" t="str">
            <v>B</v>
          </cell>
          <cell r="E22">
            <v>961</v>
          </cell>
          <cell r="F22">
            <v>874</v>
          </cell>
          <cell r="G22">
            <v>853</v>
          </cell>
          <cell r="H22">
            <v>846</v>
          </cell>
          <cell r="I22">
            <v>848</v>
          </cell>
          <cell r="J22">
            <v>849</v>
          </cell>
          <cell r="K22">
            <v>-2.1225000000000001</v>
          </cell>
          <cell r="L22">
            <v>-2.3969199999999997</v>
          </cell>
        </row>
        <row r="23">
          <cell r="B23" t="str">
            <v>SH009C</v>
          </cell>
          <cell r="C23" t="str">
            <v>009</v>
          </cell>
          <cell r="D23" t="str">
            <v>C</v>
          </cell>
          <cell r="E23">
            <v>748</v>
          </cell>
          <cell r="F23">
            <v>669</v>
          </cell>
          <cell r="G23">
            <v>654</v>
          </cell>
          <cell r="H23">
            <v>654</v>
          </cell>
          <cell r="I23">
            <v>660</v>
          </cell>
          <cell r="J23">
            <v>665</v>
          </cell>
          <cell r="K23">
            <v>-1.6625000000000001</v>
          </cell>
          <cell r="L23">
            <v>-2.0141999999999998</v>
          </cell>
        </row>
        <row r="24">
          <cell r="B24" t="str">
            <v>SH010A</v>
          </cell>
          <cell r="C24" t="str">
            <v>010</v>
          </cell>
          <cell r="D24" t="str">
            <v>A</v>
          </cell>
          <cell r="E24">
            <v>654</v>
          </cell>
          <cell r="F24">
            <v>552</v>
          </cell>
          <cell r="G24">
            <v>520</v>
          </cell>
          <cell r="H24">
            <v>514</v>
          </cell>
          <cell r="I24">
            <v>512</v>
          </cell>
          <cell r="J24">
            <v>512</v>
          </cell>
          <cell r="K24">
            <v>-1.28</v>
          </cell>
          <cell r="L24">
            <v>-1.6959599999999999</v>
          </cell>
        </row>
        <row r="25">
          <cell r="B25" t="str">
            <v>SH010B</v>
          </cell>
          <cell r="C25" t="str">
            <v>010</v>
          </cell>
          <cell r="D25" t="str">
            <v>B</v>
          </cell>
          <cell r="E25">
            <v>616</v>
          </cell>
          <cell r="F25">
            <v>489</v>
          </cell>
          <cell r="G25">
            <v>457</v>
          </cell>
          <cell r="H25">
            <v>449</v>
          </cell>
          <cell r="I25">
            <v>450</v>
          </cell>
          <cell r="J25">
            <v>452</v>
          </cell>
          <cell r="K25">
            <v>-1.1299999999999999</v>
          </cell>
          <cell r="L25">
            <v>-1.5711599999999999</v>
          </cell>
        </row>
        <row r="26">
          <cell r="B26" t="str">
            <v>SH010C</v>
          </cell>
          <cell r="C26" t="str">
            <v>010</v>
          </cell>
          <cell r="D26" t="str">
            <v>C</v>
          </cell>
          <cell r="E26">
            <v>472</v>
          </cell>
          <cell r="F26">
            <v>369</v>
          </cell>
          <cell r="G26">
            <v>350</v>
          </cell>
          <cell r="H26">
            <v>348</v>
          </cell>
          <cell r="I26">
            <v>350</v>
          </cell>
          <cell r="J26">
            <v>354</v>
          </cell>
          <cell r="K26">
            <v>-0.88500000000000001</v>
          </cell>
          <cell r="L26">
            <v>-1.3673199999999999</v>
          </cell>
        </row>
        <row r="27">
          <cell r="B27" t="str">
            <v>SH011A</v>
          </cell>
          <cell r="C27" t="str">
            <v>011</v>
          </cell>
          <cell r="D27" t="str">
            <v>A</v>
          </cell>
          <cell r="E27">
            <v>765</v>
          </cell>
          <cell r="F27">
            <v>671</v>
          </cell>
          <cell r="G27">
            <v>652</v>
          </cell>
          <cell r="H27">
            <v>649</v>
          </cell>
          <cell r="I27">
            <v>654</v>
          </cell>
          <cell r="J27">
            <v>660</v>
          </cell>
          <cell r="K27">
            <v>-1.65</v>
          </cell>
          <cell r="L27">
            <v>-2.0038</v>
          </cell>
        </row>
        <row r="28">
          <cell r="B28" t="str">
            <v>SH011B</v>
          </cell>
          <cell r="C28" t="str">
            <v>011</v>
          </cell>
          <cell r="D28" t="str">
            <v>B</v>
          </cell>
          <cell r="E28">
            <v>739</v>
          </cell>
          <cell r="F28">
            <v>640</v>
          </cell>
          <cell r="G28">
            <v>618</v>
          </cell>
          <cell r="H28">
            <v>618</v>
          </cell>
          <cell r="I28">
            <v>625</v>
          </cell>
          <cell r="J28">
            <v>632</v>
          </cell>
          <cell r="K28">
            <v>-1.58</v>
          </cell>
          <cell r="L28">
            <v>-1.94556</v>
          </cell>
        </row>
        <row r="29">
          <cell r="B29" t="str">
            <v>SH011C</v>
          </cell>
          <cell r="C29" t="str">
            <v>011</v>
          </cell>
          <cell r="D29" t="str">
            <v>C</v>
          </cell>
          <cell r="E29">
            <v>634</v>
          </cell>
          <cell r="F29">
            <v>588</v>
          </cell>
          <cell r="G29">
            <v>590</v>
          </cell>
          <cell r="H29">
            <v>594</v>
          </cell>
          <cell r="I29">
            <v>604</v>
          </cell>
          <cell r="J29">
            <v>610</v>
          </cell>
          <cell r="K29">
            <v>-1.5249999999999999</v>
          </cell>
          <cell r="L29">
            <v>-1.8997999999999999</v>
          </cell>
        </row>
        <row r="30">
          <cell r="B30" t="str">
            <v>SH014A</v>
          </cell>
          <cell r="C30" t="str">
            <v>014</v>
          </cell>
          <cell r="D30" t="str">
            <v>A</v>
          </cell>
          <cell r="E30">
            <v>415</v>
          </cell>
          <cell r="F30">
            <v>304</v>
          </cell>
          <cell r="G30">
            <v>288</v>
          </cell>
          <cell r="H30">
            <v>285</v>
          </cell>
          <cell r="I30">
            <v>289</v>
          </cell>
          <cell r="J30">
            <v>294</v>
          </cell>
          <cell r="K30">
            <v>-0.73499999999999999</v>
          </cell>
          <cell r="L30">
            <v>-1.2425199999999998</v>
          </cell>
        </row>
        <row r="31">
          <cell r="B31" t="str">
            <v>SH021</v>
          </cell>
          <cell r="C31" t="str">
            <v>021</v>
          </cell>
          <cell r="E31">
            <v>622</v>
          </cell>
          <cell r="F31">
            <v>589</v>
          </cell>
          <cell r="G31">
            <v>588</v>
          </cell>
          <cell r="H31">
            <v>591</v>
          </cell>
          <cell r="I31">
            <v>598</v>
          </cell>
          <cell r="J31">
            <v>604</v>
          </cell>
          <cell r="K31">
            <v>-1.51</v>
          </cell>
          <cell r="L31">
            <v>-1.8873199999999999</v>
          </cell>
        </row>
        <row r="32">
          <cell r="B32" t="str">
            <v>SH022</v>
          </cell>
          <cell r="C32" t="str">
            <v>022</v>
          </cell>
          <cell r="E32">
            <v>469</v>
          </cell>
          <cell r="F32">
            <v>449</v>
          </cell>
          <cell r="G32">
            <v>453</v>
          </cell>
          <cell r="H32">
            <v>460</v>
          </cell>
          <cell r="I32">
            <v>468</v>
          </cell>
          <cell r="J32">
            <v>477</v>
          </cell>
          <cell r="K32">
            <v>-1.1924999999999999</v>
          </cell>
          <cell r="L32">
            <v>-1.6231599999999999</v>
          </cell>
        </row>
        <row r="33">
          <cell r="B33" t="str">
            <v>SH023</v>
          </cell>
          <cell r="C33" t="str">
            <v>023</v>
          </cell>
          <cell r="E33">
            <v>451</v>
          </cell>
          <cell r="F33">
            <v>438</v>
          </cell>
          <cell r="G33">
            <v>441</v>
          </cell>
          <cell r="H33">
            <v>445</v>
          </cell>
          <cell r="I33">
            <v>451</v>
          </cell>
          <cell r="J33">
            <v>455</v>
          </cell>
          <cell r="K33">
            <v>-1.1375</v>
          </cell>
          <cell r="L33">
            <v>-1.5773999999999999</v>
          </cell>
        </row>
        <row r="34">
          <cell r="B34" t="str">
            <v>SH024</v>
          </cell>
          <cell r="C34" t="str">
            <v>024</v>
          </cell>
          <cell r="E34">
            <v>550</v>
          </cell>
          <cell r="F34">
            <v>519</v>
          </cell>
          <cell r="G34">
            <v>519</v>
          </cell>
          <cell r="H34">
            <v>521</v>
          </cell>
          <cell r="I34">
            <v>525</v>
          </cell>
          <cell r="J34">
            <v>531</v>
          </cell>
          <cell r="K34">
            <v>-1.3274999999999999</v>
          </cell>
          <cell r="L34">
            <v>-1.7354799999999999</v>
          </cell>
        </row>
        <row r="35">
          <cell r="B35" t="str">
            <v>SH025</v>
          </cell>
          <cell r="C35" t="str">
            <v>025</v>
          </cell>
          <cell r="E35">
            <v>398</v>
          </cell>
          <cell r="F35">
            <v>405</v>
          </cell>
          <cell r="G35">
            <v>432</v>
          </cell>
          <cell r="H35">
            <v>450</v>
          </cell>
          <cell r="I35">
            <v>464</v>
          </cell>
          <cell r="J35">
            <v>477</v>
          </cell>
          <cell r="K35">
            <v>-1.1924999999999999</v>
          </cell>
          <cell r="L35">
            <v>-1.6231599999999999</v>
          </cell>
        </row>
        <row r="36">
          <cell r="B36" t="str">
            <v>SH026</v>
          </cell>
          <cell r="C36" t="str">
            <v>026</v>
          </cell>
          <cell r="E36">
            <v>685</v>
          </cell>
          <cell r="F36">
            <v>634</v>
          </cell>
          <cell r="G36">
            <v>627</v>
          </cell>
          <cell r="H36">
            <v>630</v>
          </cell>
          <cell r="I36">
            <v>634</v>
          </cell>
          <cell r="J36">
            <v>640</v>
          </cell>
          <cell r="K36">
            <v>-1.6</v>
          </cell>
          <cell r="L36">
            <v>-1.9621999999999999</v>
          </cell>
        </row>
        <row r="37">
          <cell r="B37" t="str">
            <v>SH027</v>
          </cell>
          <cell r="C37" t="str">
            <v>027</v>
          </cell>
          <cell r="E37">
            <v>549</v>
          </cell>
          <cell r="F37">
            <v>501</v>
          </cell>
          <cell r="G37">
            <v>493</v>
          </cell>
          <cell r="H37">
            <v>494</v>
          </cell>
          <cell r="I37">
            <v>498</v>
          </cell>
          <cell r="J37">
            <v>502</v>
          </cell>
          <cell r="K37">
            <v>-1.2549999999999999</v>
          </cell>
          <cell r="L37">
            <v>-1.6751599999999998</v>
          </cell>
        </row>
        <row r="38">
          <cell r="B38" t="str">
            <v>SH028</v>
          </cell>
          <cell r="C38" t="str">
            <v>028</v>
          </cell>
          <cell r="E38">
            <v>710</v>
          </cell>
          <cell r="F38">
            <v>663</v>
          </cell>
          <cell r="G38">
            <v>653</v>
          </cell>
          <cell r="H38">
            <v>652</v>
          </cell>
          <cell r="I38">
            <v>654</v>
          </cell>
          <cell r="J38">
            <v>658</v>
          </cell>
          <cell r="K38">
            <v>-1.645</v>
          </cell>
          <cell r="L38">
            <v>-1.9996399999999999</v>
          </cell>
        </row>
        <row r="39">
          <cell r="B39" t="str">
            <v>SH029</v>
          </cell>
          <cell r="C39" t="str">
            <v>029</v>
          </cell>
          <cell r="E39">
            <v>732</v>
          </cell>
          <cell r="F39">
            <v>714</v>
          </cell>
          <cell r="G39">
            <v>713</v>
          </cell>
          <cell r="H39">
            <v>716</v>
          </cell>
          <cell r="I39">
            <v>720</v>
          </cell>
          <cell r="J39">
            <v>725</v>
          </cell>
          <cell r="K39">
            <v>-1.8125</v>
          </cell>
          <cell r="L39">
            <v>-2.1390000000000002</v>
          </cell>
        </row>
        <row r="40">
          <cell r="B40" t="str">
            <v>SH030</v>
          </cell>
          <cell r="C40" t="str">
            <v>030</v>
          </cell>
          <cell r="E40">
            <v>805</v>
          </cell>
          <cell r="F40">
            <v>747</v>
          </cell>
          <cell r="G40">
            <v>733</v>
          </cell>
          <cell r="H40">
            <v>731</v>
          </cell>
          <cell r="I40">
            <v>732</v>
          </cell>
          <cell r="J40">
            <v>735</v>
          </cell>
          <cell r="K40">
            <v>-1.8374999999999999</v>
          </cell>
          <cell r="L40">
            <v>-2.1597999999999997</v>
          </cell>
        </row>
        <row r="41">
          <cell r="B41" t="str">
            <v>SH032</v>
          </cell>
          <cell r="C41" t="str">
            <v>031</v>
          </cell>
          <cell r="E41">
            <v>661</v>
          </cell>
          <cell r="F41">
            <v>660</v>
          </cell>
          <cell r="G41">
            <v>672</v>
          </cell>
          <cell r="H41">
            <v>681</v>
          </cell>
          <cell r="I41">
            <v>691</v>
          </cell>
          <cell r="J41">
            <v>697</v>
          </cell>
          <cell r="K41">
            <v>-1.7424999999999999</v>
          </cell>
          <cell r="L41">
            <v>-2.0807599999999997</v>
          </cell>
        </row>
        <row r="42">
          <cell r="B42" t="str">
            <v>SH033</v>
          </cell>
          <cell r="C42" t="str">
            <v>033</v>
          </cell>
          <cell r="E42">
            <v>670</v>
          </cell>
          <cell r="F42">
            <v>666</v>
          </cell>
          <cell r="G42">
            <v>671</v>
          </cell>
          <cell r="H42">
            <v>680</v>
          </cell>
          <cell r="I42">
            <v>684</v>
          </cell>
          <cell r="J42">
            <v>692</v>
          </cell>
          <cell r="K42">
            <v>-1.73</v>
          </cell>
          <cell r="L42">
            <v>-2.07036</v>
          </cell>
        </row>
        <row r="43">
          <cell r="B43" t="str">
            <v>SH034</v>
          </cell>
          <cell r="C43" t="str">
            <v>034</v>
          </cell>
          <cell r="E43">
            <v>729</v>
          </cell>
          <cell r="F43">
            <v>680</v>
          </cell>
          <cell r="G43">
            <v>673</v>
          </cell>
          <cell r="H43">
            <v>674</v>
          </cell>
          <cell r="I43">
            <v>677</v>
          </cell>
          <cell r="J43">
            <v>683</v>
          </cell>
          <cell r="K43">
            <v>-1.7075</v>
          </cell>
          <cell r="L43">
            <v>-2.0516399999999999</v>
          </cell>
        </row>
        <row r="44">
          <cell r="B44" t="str">
            <v>WH007A</v>
          </cell>
          <cell r="C44" t="str">
            <v>007</v>
          </cell>
          <cell r="D44" t="str">
            <v>A</v>
          </cell>
          <cell r="E44">
            <v>773</v>
          </cell>
          <cell r="F44">
            <v>741</v>
          </cell>
          <cell r="G44">
            <v>733</v>
          </cell>
          <cell r="H44">
            <v>735</v>
          </cell>
          <cell r="I44">
            <v>737</v>
          </cell>
          <cell r="J44">
            <v>741</v>
          </cell>
          <cell r="K44">
            <v>-1.8525</v>
          </cell>
          <cell r="L44">
            <v>-2.1722799999999998</v>
          </cell>
        </row>
        <row r="45">
          <cell r="B45" t="str">
            <v>WH901A</v>
          </cell>
          <cell r="C45" t="str">
            <v>901</v>
          </cell>
          <cell r="D45" t="str">
            <v>A</v>
          </cell>
          <cell r="E45">
            <v>728</v>
          </cell>
          <cell r="F45">
            <v>679</v>
          </cell>
          <cell r="G45">
            <v>673</v>
          </cell>
          <cell r="H45">
            <v>679</v>
          </cell>
          <cell r="I45">
            <v>688</v>
          </cell>
          <cell r="J45">
            <v>698</v>
          </cell>
          <cell r="K45">
            <v>-1.7450000000000001</v>
          </cell>
          <cell r="L45">
            <v>-2.08284</v>
          </cell>
        </row>
        <row r="46">
          <cell r="B46" t="str">
            <v>WH901B</v>
          </cell>
          <cell r="C46" t="str">
            <v>901</v>
          </cell>
          <cell r="D46" t="str">
            <v>B</v>
          </cell>
          <cell r="E46">
            <v>625</v>
          </cell>
          <cell r="F46">
            <v>578</v>
          </cell>
          <cell r="G46">
            <v>573</v>
          </cell>
          <cell r="H46">
            <v>578</v>
          </cell>
          <cell r="I46">
            <v>585</v>
          </cell>
          <cell r="J46">
            <v>592</v>
          </cell>
          <cell r="K46">
            <v>-1.48</v>
          </cell>
          <cell r="L46">
            <v>-1.86236</v>
          </cell>
        </row>
        <row r="47">
          <cell r="B47" t="str">
            <v>WH901C</v>
          </cell>
          <cell r="C47" t="str">
            <v>901</v>
          </cell>
          <cell r="D47" t="str">
            <v>C</v>
          </cell>
          <cell r="E47">
            <v>721</v>
          </cell>
          <cell r="F47">
            <v>649</v>
          </cell>
          <cell r="G47">
            <v>636</v>
          </cell>
          <cell r="H47">
            <v>638</v>
          </cell>
          <cell r="I47">
            <v>645</v>
          </cell>
          <cell r="J47">
            <v>652</v>
          </cell>
          <cell r="K47">
            <v>-1.63</v>
          </cell>
          <cell r="L47">
            <v>-1.9871599999999998</v>
          </cell>
        </row>
        <row r="48">
          <cell r="B48" t="str">
            <v>WH902A</v>
          </cell>
          <cell r="C48" t="str">
            <v>902</v>
          </cell>
          <cell r="D48" t="str">
            <v>A</v>
          </cell>
          <cell r="E48">
            <v>617</v>
          </cell>
          <cell r="F48">
            <v>573</v>
          </cell>
          <cell r="G48">
            <v>570</v>
          </cell>
          <cell r="H48">
            <v>573</v>
          </cell>
          <cell r="I48">
            <v>580</v>
          </cell>
          <cell r="J48">
            <v>587</v>
          </cell>
          <cell r="K48">
            <v>-1.4675</v>
          </cell>
          <cell r="L48">
            <v>-1.8519600000000001</v>
          </cell>
        </row>
        <row r="49">
          <cell r="B49" t="str">
            <v>WH902B</v>
          </cell>
          <cell r="C49" t="str">
            <v>902</v>
          </cell>
          <cell r="D49" t="str">
            <v>B</v>
          </cell>
          <cell r="E49">
            <v>701</v>
          </cell>
          <cell r="F49">
            <v>640</v>
          </cell>
          <cell r="G49">
            <v>634</v>
          </cell>
          <cell r="H49">
            <v>638</v>
          </cell>
          <cell r="I49">
            <v>644</v>
          </cell>
          <cell r="J49">
            <v>649</v>
          </cell>
          <cell r="K49">
            <v>-1.6225000000000001</v>
          </cell>
          <cell r="L49">
            <v>-1.98092</v>
          </cell>
        </row>
        <row r="50">
          <cell r="B50" t="str">
            <v>WH902C</v>
          </cell>
          <cell r="C50" t="str">
            <v>902</v>
          </cell>
          <cell r="D50" t="str">
            <v>C</v>
          </cell>
          <cell r="E50">
            <v>621</v>
          </cell>
          <cell r="F50">
            <v>575</v>
          </cell>
          <cell r="G50">
            <v>573</v>
          </cell>
          <cell r="H50">
            <v>579</v>
          </cell>
          <cell r="I50">
            <v>584</v>
          </cell>
          <cell r="J50">
            <v>592</v>
          </cell>
          <cell r="K50">
            <v>-1.48</v>
          </cell>
          <cell r="L50">
            <v>-1.86236</v>
          </cell>
        </row>
        <row r="51">
          <cell r="B51" t="str">
            <v>WH903A</v>
          </cell>
          <cell r="C51" t="str">
            <v>903</v>
          </cell>
          <cell r="D51" t="str">
            <v>A</v>
          </cell>
          <cell r="E51">
            <v>717</v>
          </cell>
          <cell r="F51">
            <v>699</v>
          </cell>
          <cell r="G51">
            <v>706</v>
          </cell>
          <cell r="H51">
            <v>714</v>
          </cell>
          <cell r="I51">
            <v>722</v>
          </cell>
          <cell r="J51">
            <v>732</v>
          </cell>
          <cell r="K51">
            <v>-1.83</v>
          </cell>
          <cell r="L51">
            <v>-2.1535599999999997</v>
          </cell>
        </row>
        <row r="52">
          <cell r="B52" t="str">
            <v>WH903B</v>
          </cell>
          <cell r="C52" t="str">
            <v>903</v>
          </cell>
          <cell r="D52" t="str">
            <v>B</v>
          </cell>
          <cell r="E52">
            <v>645</v>
          </cell>
          <cell r="F52">
            <v>589</v>
          </cell>
          <cell r="G52">
            <v>585</v>
          </cell>
          <cell r="H52">
            <v>590</v>
          </cell>
          <cell r="I52">
            <v>596</v>
          </cell>
          <cell r="J52">
            <v>601</v>
          </cell>
          <cell r="K52">
            <v>-1.5024999999999999</v>
          </cell>
          <cell r="L52">
            <v>-1.8810799999999999</v>
          </cell>
        </row>
        <row r="53">
          <cell r="B53" t="str">
            <v>WH903C</v>
          </cell>
          <cell r="C53" t="str">
            <v>903</v>
          </cell>
          <cell r="D53" t="str">
            <v>C</v>
          </cell>
          <cell r="E53">
            <v>712</v>
          </cell>
          <cell r="F53">
            <v>668</v>
          </cell>
          <cell r="G53">
            <v>664</v>
          </cell>
          <cell r="H53">
            <v>666</v>
          </cell>
          <cell r="I53">
            <v>670</v>
          </cell>
          <cell r="J53">
            <v>675</v>
          </cell>
          <cell r="K53">
            <v>-1.6875</v>
          </cell>
          <cell r="L53">
            <v>-2.0350000000000001</v>
          </cell>
        </row>
        <row r="54">
          <cell r="B54" t="str">
            <v>WH904A</v>
          </cell>
          <cell r="C54" t="str">
            <v>904</v>
          </cell>
          <cell r="D54" t="str">
            <v>A</v>
          </cell>
          <cell r="E54">
            <v>656</v>
          </cell>
          <cell r="F54">
            <v>606</v>
          </cell>
          <cell r="G54">
            <v>602</v>
          </cell>
          <cell r="H54">
            <v>606</v>
          </cell>
          <cell r="I54">
            <v>611</v>
          </cell>
          <cell r="J54">
            <v>617</v>
          </cell>
          <cell r="K54">
            <v>-1.5425</v>
          </cell>
          <cell r="L54">
            <v>-1.9143599999999998</v>
          </cell>
        </row>
        <row r="55">
          <cell r="B55" t="str">
            <v>WH904B</v>
          </cell>
          <cell r="C55" t="str">
            <v>904</v>
          </cell>
          <cell r="D55" t="str">
            <v>B</v>
          </cell>
          <cell r="E55">
            <v>706</v>
          </cell>
          <cell r="F55">
            <v>668</v>
          </cell>
          <cell r="G55">
            <v>663</v>
          </cell>
          <cell r="H55">
            <v>668</v>
          </cell>
          <cell r="I55">
            <v>676</v>
          </cell>
          <cell r="J55">
            <v>685</v>
          </cell>
          <cell r="K55">
            <v>-1.7124999999999999</v>
          </cell>
          <cell r="L55">
            <v>-2.0557999999999996</v>
          </cell>
        </row>
        <row r="56">
          <cell r="B56" t="str">
            <v>WH904C</v>
          </cell>
          <cell r="C56" t="str">
            <v>904</v>
          </cell>
          <cell r="D56" t="str">
            <v>C</v>
          </cell>
          <cell r="E56">
            <v>604</v>
          </cell>
          <cell r="F56">
            <v>558</v>
          </cell>
          <cell r="G56">
            <v>552</v>
          </cell>
          <cell r="H56">
            <v>554</v>
          </cell>
          <cell r="I56">
            <v>559</v>
          </cell>
          <cell r="J56">
            <v>565</v>
          </cell>
          <cell r="K56">
            <v>-1.4125000000000001</v>
          </cell>
          <cell r="L56">
            <v>-1.8062</v>
          </cell>
        </row>
        <row r="57">
          <cell r="B57" t="str">
            <v>WH905A</v>
          </cell>
          <cell r="C57" t="str">
            <v>905</v>
          </cell>
          <cell r="D57" t="str">
            <v>A</v>
          </cell>
          <cell r="E57">
            <v>573</v>
          </cell>
          <cell r="F57">
            <v>540</v>
          </cell>
          <cell r="G57">
            <v>535</v>
          </cell>
          <cell r="H57">
            <v>537</v>
          </cell>
          <cell r="I57">
            <v>538</v>
          </cell>
          <cell r="J57">
            <v>540</v>
          </cell>
          <cell r="K57">
            <v>-1.35</v>
          </cell>
          <cell r="L57">
            <v>-1.7542</v>
          </cell>
        </row>
        <row r="58">
          <cell r="B58" t="str">
            <v>WH905B</v>
          </cell>
          <cell r="C58" t="str">
            <v>905</v>
          </cell>
          <cell r="D58" t="str">
            <v>B</v>
          </cell>
          <cell r="E58">
            <v>758</v>
          </cell>
          <cell r="F58">
            <v>715</v>
          </cell>
          <cell r="G58">
            <v>712</v>
          </cell>
          <cell r="H58">
            <v>707</v>
          </cell>
          <cell r="I58">
            <v>709</v>
          </cell>
          <cell r="J58">
            <v>713</v>
          </cell>
          <cell r="K58">
            <v>-1.7825</v>
          </cell>
          <cell r="L58">
            <v>-2.1140400000000001</v>
          </cell>
        </row>
        <row r="59">
          <cell r="B59" t="str">
            <v>WH905C</v>
          </cell>
          <cell r="C59" t="str">
            <v>905</v>
          </cell>
          <cell r="D59" t="str">
            <v>C</v>
          </cell>
          <cell r="E59">
            <v>608</v>
          </cell>
          <cell r="F59">
            <v>593</v>
          </cell>
          <cell r="G59">
            <v>588</v>
          </cell>
          <cell r="H59">
            <v>592</v>
          </cell>
          <cell r="I59">
            <v>598</v>
          </cell>
          <cell r="J59">
            <v>603</v>
          </cell>
          <cell r="K59">
            <v>-1.5075000000000001</v>
          </cell>
          <cell r="L59">
            <v>-1.88524</v>
          </cell>
        </row>
        <row r="60">
          <cell r="B60" t="str">
            <v>WH906A</v>
          </cell>
          <cell r="C60" t="str">
            <v>906</v>
          </cell>
          <cell r="D60" t="str">
            <v>A</v>
          </cell>
          <cell r="E60">
            <v>493</v>
          </cell>
          <cell r="F60">
            <v>448</v>
          </cell>
          <cell r="G60">
            <v>445</v>
          </cell>
          <cell r="H60">
            <v>449</v>
          </cell>
          <cell r="I60">
            <v>454</v>
          </cell>
          <cell r="J60">
            <v>458</v>
          </cell>
          <cell r="K60">
            <v>-1.145</v>
          </cell>
          <cell r="L60">
            <v>-1.5836399999999999</v>
          </cell>
        </row>
        <row r="61">
          <cell r="B61" t="str">
            <v>WH906B</v>
          </cell>
          <cell r="C61" t="str">
            <v>906</v>
          </cell>
          <cell r="D61" t="str">
            <v>B</v>
          </cell>
          <cell r="E61">
            <v>592</v>
          </cell>
          <cell r="F61">
            <v>546</v>
          </cell>
          <cell r="G61">
            <v>540</v>
          </cell>
          <cell r="H61">
            <v>543</v>
          </cell>
          <cell r="I61">
            <v>548</v>
          </cell>
          <cell r="J61">
            <v>552</v>
          </cell>
          <cell r="K61">
            <v>-1.38</v>
          </cell>
          <cell r="L61">
            <v>-1.7791599999999999</v>
          </cell>
        </row>
        <row r="62">
          <cell r="B62" t="str">
            <v>WH906C</v>
          </cell>
          <cell r="C62" t="str">
            <v>906</v>
          </cell>
          <cell r="D62" t="str">
            <v>C</v>
          </cell>
          <cell r="E62">
            <v>640</v>
          </cell>
          <cell r="F62">
            <v>604</v>
          </cell>
          <cell r="G62">
            <v>600</v>
          </cell>
          <cell r="H62">
            <v>603</v>
          </cell>
          <cell r="I62">
            <v>607</v>
          </cell>
          <cell r="J62">
            <v>612</v>
          </cell>
          <cell r="K62">
            <v>-1.53</v>
          </cell>
          <cell r="L62">
            <v>-1.9039599999999999</v>
          </cell>
        </row>
        <row r="63">
          <cell r="B63" t="str">
            <v>WH907A</v>
          </cell>
          <cell r="C63" t="str">
            <v>907</v>
          </cell>
          <cell r="D63" t="str">
            <v>A</v>
          </cell>
          <cell r="E63">
            <v>568</v>
          </cell>
          <cell r="F63">
            <v>536</v>
          </cell>
          <cell r="G63">
            <v>537</v>
          </cell>
          <cell r="H63">
            <v>544</v>
          </cell>
          <cell r="I63">
            <v>551</v>
          </cell>
          <cell r="J63">
            <v>560</v>
          </cell>
          <cell r="K63">
            <v>-1.4</v>
          </cell>
          <cell r="L63">
            <v>-1.7957999999999998</v>
          </cell>
        </row>
        <row r="64">
          <cell r="B64" t="str">
            <v>WH907B</v>
          </cell>
          <cell r="C64" t="str">
            <v>907</v>
          </cell>
          <cell r="D64" t="str">
            <v>B</v>
          </cell>
          <cell r="E64">
            <v>616</v>
          </cell>
          <cell r="F64">
            <v>559</v>
          </cell>
          <cell r="G64">
            <v>553</v>
          </cell>
          <cell r="H64">
            <v>557</v>
          </cell>
          <cell r="I64">
            <v>564</v>
          </cell>
          <cell r="J64">
            <v>571</v>
          </cell>
          <cell r="K64">
            <v>-1.4275</v>
          </cell>
          <cell r="L64">
            <v>-1.8186799999999999</v>
          </cell>
        </row>
        <row r="65">
          <cell r="B65" t="str">
            <v>WH907C</v>
          </cell>
          <cell r="C65" t="str">
            <v>907</v>
          </cell>
          <cell r="D65" t="str">
            <v>C</v>
          </cell>
          <cell r="E65">
            <v>641</v>
          </cell>
          <cell r="F65">
            <v>612</v>
          </cell>
          <cell r="G65">
            <v>613</v>
          </cell>
          <cell r="H65">
            <v>618</v>
          </cell>
          <cell r="I65">
            <v>627</v>
          </cell>
          <cell r="J65">
            <v>636</v>
          </cell>
          <cell r="K65">
            <v>-1.59</v>
          </cell>
          <cell r="L65">
            <v>-1.9538800000000001</v>
          </cell>
        </row>
        <row r="66">
          <cell r="B66" t="str">
            <v>WH908</v>
          </cell>
          <cell r="C66" t="str">
            <v>908</v>
          </cell>
          <cell r="E66">
            <v>640</v>
          </cell>
          <cell r="F66">
            <v>615</v>
          </cell>
          <cell r="G66">
            <v>618</v>
          </cell>
          <cell r="H66">
            <v>625</v>
          </cell>
          <cell r="I66">
            <v>633</v>
          </cell>
          <cell r="J66">
            <v>639</v>
          </cell>
          <cell r="K66">
            <v>-1.5974999999999999</v>
          </cell>
          <cell r="L66">
            <v>-1.9601199999999999</v>
          </cell>
        </row>
        <row r="67">
          <cell r="B67" t="str">
            <v>WH909-1</v>
          </cell>
          <cell r="C67" t="str">
            <v>909</v>
          </cell>
          <cell r="D67">
            <v>1</v>
          </cell>
          <cell r="E67">
            <v>678</v>
          </cell>
          <cell r="F67">
            <v>640</v>
          </cell>
          <cell r="G67">
            <v>638</v>
          </cell>
          <cell r="H67">
            <v>641</v>
          </cell>
          <cell r="I67">
            <v>646</v>
          </cell>
          <cell r="J67">
            <v>653</v>
          </cell>
          <cell r="K67">
            <v>-1.6325000000000001</v>
          </cell>
          <cell r="L67">
            <v>-1.9892399999999999</v>
          </cell>
        </row>
        <row r="68">
          <cell r="B68" t="str">
            <v>WH909B-2</v>
          </cell>
          <cell r="C68" t="str">
            <v>909</v>
          </cell>
          <cell r="D68">
            <v>2</v>
          </cell>
          <cell r="E68">
            <v>718</v>
          </cell>
          <cell r="F68">
            <v>641</v>
          </cell>
          <cell r="G68">
            <v>618</v>
          </cell>
          <cell r="H68">
            <v>613</v>
          </cell>
          <cell r="I68">
            <v>614</v>
          </cell>
          <cell r="J68">
            <v>615</v>
          </cell>
          <cell r="K68">
            <v>-1.5375000000000001</v>
          </cell>
          <cell r="L68">
            <v>-1.9102000000000001</v>
          </cell>
        </row>
        <row r="69">
          <cell r="B69" t="str">
            <v>WH909-3</v>
          </cell>
          <cell r="C69" t="str">
            <v>909</v>
          </cell>
          <cell r="D69">
            <v>3</v>
          </cell>
          <cell r="E69">
            <v>716</v>
          </cell>
          <cell r="F69">
            <v>640</v>
          </cell>
          <cell r="G69">
            <v>638</v>
          </cell>
          <cell r="H69">
            <v>640</v>
          </cell>
          <cell r="I69">
            <v>643</v>
          </cell>
          <cell r="J69">
            <v>647</v>
          </cell>
          <cell r="K69">
            <v>-1.6174999999999999</v>
          </cell>
          <cell r="L69">
            <v>-1.9767599999999999</v>
          </cell>
        </row>
        <row r="70">
          <cell r="B70" t="str">
            <v>WH909</v>
          </cell>
          <cell r="C70" t="str">
            <v>909</v>
          </cell>
          <cell r="D70" t="str">
            <v>均值</v>
          </cell>
          <cell r="E70">
            <v>704</v>
          </cell>
          <cell r="F70">
            <v>640.33333333333337</v>
          </cell>
          <cell r="G70">
            <v>631.33333333333337</v>
          </cell>
          <cell r="H70">
            <v>631.33333333333337</v>
          </cell>
          <cell r="I70">
            <v>634.33333333333337</v>
          </cell>
          <cell r="J70">
            <v>638.33333333333337</v>
          </cell>
          <cell r="K70">
            <v>-1.5958333333333334</v>
          </cell>
          <cell r="L70">
            <v>-1.9587333333333334</v>
          </cell>
        </row>
        <row r="71">
          <cell r="B71" t="str">
            <v>WH910</v>
          </cell>
          <cell r="C71" t="str">
            <v>910</v>
          </cell>
          <cell r="E71">
            <v>456</v>
          </cell>
          <cell r="F71">
            <v>433</v>
          </cell>
          <cell r="G71">
            <v>437</v>
          </cell>
          <cell r="H71">
            <v>443</v>
          </cell>
          <cell r="I71">
            <v>451</v>
          </cell>
          <cell r="J71">
            <v>459</v>
          </cell>
          <cell r="K71">
            <v>-1.1475</v>
          </cell>
          <cell r="L71">
            <v>-1.5857199999999998</v>
          </cell>
        </row>
        <row r="72">
          <cell r="B72" t="str">
            <v>WH911</v>
          </cell>
          <cell r="C72" t="str">
            <v>911</v>
          </cell>
          <cell r="E72">
            <v>503</v>
          </cell>
          <cell r="F72">
            <v>478</v>
          </cell>
          <cell r="G72">
            <v>476</v>
          </cell>
          <cell r="H72">
            <v>484</v>
          </cell>
          <cell r="I72">
            <v>490</v>
          </cell>
          <cell r="J72">
            <v>498</v>
          </cell>
          <cell r="K72">
            <v>-1.2450000000000001</v>
          </cell>
          <cell r="L72">
            <v>-1.6668400000000001</v>
          </cell>
        </row>
        <row r="73">
          <cell r="B73" t="str">
            <v>WH912</v>
          </cell>
          <cell r="C73" t="str">
            <v>912</v>
          </cell>
          <cell r="E73">
            <v>742</v>
          </cell>
          <cell r="F73">
            <v>682</v>
          </cell>
          <cell r="G73">
            <v>667</v>
          </cell>
          <cell r="H73">
            <v>663</v>
          </cell>
          <cell r="I73">
            <v>665</v>
          </cell>
          <cell r="J73">
            <v>669</v>
          </cell>
          <cell r="K73">
            <v>-1.6725000000000001</v>
          </cell>
          <cell r="L73">
            <v>-2.0225200000000001</v>
          </cell>
        </row>
        <row r="74">
          <cell r="B74" t="str">
            <v>WH913</v>
          </cell>
          <cell r="C74" t="str">
            <v>913</v>
          </cell>
          <cell r="E74">
            <v>785</v>
          </cell>
          <cell r="F74">
            <v>747</v>
          </cell>
          <cell r="G74">
            <v>740</v>
          </cell>
          <cell r="H74">
            <v>741</v>
          </cell>
          <cell r="I74">
            <v>744</v>
          </cell>
          <cell r="J74">
            <v>749</v>
          </cell>
          <cell r="K74">
            <v>-1.8725000000000001</v>
          </cell>
          <cell r="L74">
            <v>-2.18892</v>
          </cell>
        </row>
        <row r="75">
          <cell r="B75" t="str">
            <v>WH921</v>
          </cell>
          <cell r="C75" t="str">
            <v>921</v>
          </cell>
          <cell r="E75">
            <v>784</v>
          </cell>
          <cell r="F75">
            <v>747</v>
          </cell>
          <cell r="G75">
            <v>739</v>
          </cell>
          <cell r="H75">
            <v>740</v>
          </cell>
          <cell r="I75">
            <v>744</v>
          </cell>
          <cell r="J75">
            <v>748</v>
          </cell>
          <cell r="K75">
            <v>-1.87</v>
          </cell>
          <cell r="L75">
            <v>-2.1868400000000001</v>
          </cell>
        </row>
        <row r="76">
          <cell r="B76" t="str">
            <v>WH922</v>
          </cell>
          <cell r="C76">
            <v>922</v>
          </cell>
          <cell r="E76">
            <v>285</v>
          </cell>
          <cell r="F76">
            <v>225.66666666666666</v>
          </cell>
          <cell r="G76">
            <v>244.66666666666666</v>
          </cell>
          <cell r="H76">
            <v>270.66666666666669</v>
          </cell>
          <cell r="I76">
            <v>287.66666666666669</v>
          </cell>
          <cell r="J76">
            <v>300.33333333333331</v>
          </cell>
          <cell r="K76">
            <v>-0.75083333333333324</v>
          </cell>
          <cell r="L76">
            <v>-1.2556933333333333</v>
          </cell>
        </row>
        <row r="77">
          <cell r="B77" t="str">
            <v>WH923</v>
          </cell>
          <cell r="C77" t="str">
            <v>923</v>
          </cell>
          <cell r="E77">
            <v>515</v>
          </cell>
          <cell r="F77">
            <v>639</v>
          </cell>
          <cell r="G77">
            <v>659</v>
          </cell>
          <cell r="H77">
            <v>668</v>
          </cell>
          <cell r="I77">
            <v>675</v>
          </cell>
          <cell r="J77">
            <v>682</v>
          </cell>
          <cell r="K77">
            <v>-1.7050000000000001</v>
          </cell>
          <cell r="L77">
            <v>-2.04956</v>
          </cell>
        </row>
        <row r="78">
          <cell r="B78" t="str">
            <v>WH924</v>
          </cell>
          <cell r="C78" t="str">
            <v>924</v>
          </cell>
          <cell r="E78">
            <v>591</v>
          </cell>
          <cell r="F78">
            <v>545</v>
          </cell>
          <cell r="G78">
            <v>541</v>
          </cell>
          <cell r="H78">
            <v>543</v>
          </cell>
          <cell r="I78">
            <v>548</v>
          </cell>
          <cell r="J78">
            <v>553</v>
          </cell>
          <cell r="K78">
            <v>-1.3825000000000001</v>
          </cell>
          <cell r="L78">
            <v>-1.7812399999999999</v>
          </cell>
        </row>
        <row r="79">
          <cell r="B79" t="str">
            <v>WH925</v>
          </cell>
          <cell r="C79" t="str">
            <v>925</v>
          </cell>
          <cell r="E79">
            <v>563</v>
          </cell>
          <cell r="F79">
            <v>531</v>
          </cell>
          <cell r="G79">
            <v>533</v>
          </cell>
          <cell r="H79">
            <v>543</v>
          </cell>
          <cell r="I79">
            <v>554</v>
          </cell>
          <cell r="J79">
            <v>565</v>
          </cell>
          <cell r="K79">
            <v>-1.4125000000000001</v>
          </cell>
          <cell r="L79">
            <v>-1.8062</v>
          </cell>
        </row>
        <row r="80">
          <cell r="B80" t="str">
            <v>WH926</v>
          </cell>
          <cell r="C80" t="str">
            <v>926</v>
          </cell>
          <cell r="E80">
            <v>443</v>
          </cell>
          <cell r="F80">
            <v>414</v>
          </cell>
          <cell r="G80">
            <v>413</v>
          </cell>
          <cell r="H80">
            <v>417</v>
          </cell>
          <cell r="I80">
            <v>420</v>
          </cell>
          <cell r="J80">
            <v>425</v>
          </cell>
          <cell r="K80">
            <v>-1.0625</v>
          </cell>
          <cell r="L80">
            <v>-1.5150000000000001</v>
          </cell>
        </row>
        <row r="81">
          <cell r="B81" t="str">
            <v>WH927</v>
          </cell>
          <cell r="C81" t="str">
            <v>927</v>
          </cell>
          <cell r="E81">
            <v>627</v>
          </cell>
          <cell r="F81">
            <v>564</v>
          </cell>
          <cell r="G81">
            <v>553</v>
          </cell>
          <cell r="H81">
            <v>554</v>
          </cell>
          <cell r="I81">
            <v>559</v>
          </cell>
          <cell r="J81">
            <v>565</v>
          </cell>
          <cell r="K81">
            <v>-1.4125000000000001</v>
          </cell>
          <cell r="L81">
            <v>-1.8062</v>
          </cell>
        </row>
        <row r="82">
          <cell r="B82" t="str">
            <v>WH928</v>
          </cell>
          <cell r="C82" t="str">
            <v>928</v>
          </cell>
          <cell r="E82">
            <v>452</v>
          </cell>
          <cell r="F82">
            <v>405</v>
          </cell>
          <cell r="G82">
            <v>399</v>
          </cell>
          <cell r="H82">
            <v>400</v>
          </cell>
          <cell r="I82">
            <v>402</v>
          </cell>
          <cell r="J82">
            <v>406</v>
          </cell>
          <cell r="K82">
            <v>-1.0149999999999999</v>
          </cell>
          <cell r="L82">
            <v>-1.4754799999999999</v>
          </cell>
        </row>
        <row r="83">
          <cell r="B83" t="str">
            <v>WH929</v>
          </cell>
          <cell r="C83" t="str">
            <v>929</v>
          </cell>
          <cell r="E83">
            <v>733</v>
          </cell>
          <cell r="F83">
            <v>722</v>
          </cell>
          <cell r="G83">
            <v>725</v>
          </cell>
          <cell r="H83">
            <v>734</v>
          </cell>
          <cell r="I83">
            <v>743</v>
          </cell>
          <cell r="J83">
            <v>753</v>
          </cell>
          <cell r="K83">
            <v>-1.8825000000000001</v>
          </cell>
          <cell r="L83">
            <v>-2.1972399999999999</v>
          </cell>
        </row>
        <row r="84">
          <cell r="B84" t="str">
            <v>WH930</v>
          </cell>
          <cell r="C84" t="str">
            <v>930</v>
          </cell>
          <cell r="E84">
            <v>747</v>
          </cell>
          <cell r="F84">
            <v>752</v>
          </cell>
          <cell r="G84">
            <v>762</v>
          </cell>
          <cell r="H84">
            <v>770</v>
          </cell>
          <cell r="I84">
            <v>780</v>
          </cell>
          <cell r="J84">
            <v>789</v>
          </cell>
          <cell r="K84">
            <v>-1.9724999999999999</v>
          </cell>
          <cell r="L84">
            <v>-2.2721200000000001</v>
          </cell>
        </row>
        <row r="85">
          <cell r="B85" t="str">
            <v>WH931</v>
          </cell>
          <cell r="C85" t="str">
            <v>931</v>
          </cell>
          <cell r="E85">
            <v>545</v>
          </cell>
          <cell r="F85">
            <v>577</v>
          </cell>
          <cell r="G85">
            <v>591</v>
          </cell>
          <cell r="H85">
            <v>601</v>
          </cell>
          <cell r="I85">
            <v>610</v>
          </cell>
          <cell r="J85">
            <v>617</v>
          </cell>
          <cell r="K85">
            <v>-1.5425</v>
          </cell>
          <cell r="L85">
            <v>-1.9143599999999998</v>
          </cell>
        </row>
        <row r="86">
          <cell r="B86" t="str">
            <v>WH932</v>
          </cell>
          <cell r="C86" t="str">
            <v>932</v>
          </cell>
          <cell r="E86">
            <v>1092</v>
          </cell>
          <cell r="F86">
            <v>1037</v>
          </cell>
          <cell r="G86">
            <v>1021</v>
          </cell>
          <cell r="H86">
            <v>1016</v>
          </cell>
          <cell r="I86">
            <v>1015</v>
          </cell>
          <cell r="J86">
            <v>1017</v>
          </cell>
          <cell r="K86">
            <v>-2.5425</v>
          </cell>
          <cell r="L86">
            <v>-2.7463600000000001</v>
          </cell>
        </row>
      </sheetData>
      <sheetData sheetId="12">
        <row r="1">
          <cell r="B1" t="str">
            <v>SampleID</v>
          </cell>
          <cell r="C1" t="str">
            <v>DBH(cm)</v>
          </cell>
          <cell r="D1" t="str">
            <v>H(m)</v>
          </cell>
        </row>
        <row r="2">
          <cell r="B2" t="str">
            <v>SH001A</v>
          </cell>
          <cell r="C2">
            <v>20.3</v>
          </cell>
          <cell r="D2">
            <v>14</v>
          </cell>
        </row>
        <row r="3">
          <cell r="B3" t="str">
            <v>SH001B</v>
          </cell>
          <cell r="C3">
            <v>22.6</v>
          </cell>
          <cell r="D3">
            <v>14</v>
          </cell>
        </row>
        <row r="4">
          <cell r="B4" t="str">
            <v>SH001C</v>
          </cell>
          <cell r="C4">
            <v>23.3</v>
          </cell>
          <cell r="D4">
            <v>13</v>
          </cell>
        </row>
        <row r="5">
          <cell r="B5" t="str">
            <v>SH002A</v>
          </cell>
          <cell r="C5">
            <v>19.100000000000001</v>
          </cell>
          <cell r="D5">
            <v>12</v>
          </cell>
        </row>
        <row r="6">
          <cell r="B6" t="str">
            <v>SH002B</v>
          </cell>
          <cell r="C6">
            <v>12.4</v>
          </cell>
          <cell r="D6">
            <v>9.5</v>
          </cell>
        </row>
        <row r="7">
          <cell r="B7" t="str">
            <v>SH002C</v>
          </cell>
          <cell r="C7">
            <v>18</v>
          </cell>
          <cell r="D7">
            <v>12.5</v>
          </cell>
        </row>
        <row r="8">
          <cell r="B8" t="str">
            <v>SH003A</v>
          </cell>
          <cell r="C8">
            <v>27.7</v>
          </cell>
          <cell r="D8">
            <v>11.8</v>
          </cell>
        </row>
        <row r="9">
          <cell r="B9" t="str">
            <v>SH003B</v>
          </cell>
          <cell r="C9">
            <v>13</v>
          </cell>
          <cell r="D9">
            <v>8.5</v>
          </cell>
        </row>
        <row r="10">
          <cell r="B10" t="str">
            <v>SH003C</v>
          </cell>
          <cell r="C10">
            <v>22.5</v>
          </cell>
          <cell r="D10">
            <v>11</v>
          </cell>
        </row>
        <row r="11">
          <cell r="B11" t="str">
            <v>SH004A</v>
          </cell>
          <cell r="C11">
            <v>13.7</v>
          </cell>
          <cell r="D11">
            <v>11.8</v>
          </cell>
        </row>
        <row r="12">
          <cell r="B12" t="str">
            <v>SH005A</v>
          </cell>
          <cell r="C12">
            <v>19.5</v>
          </cell>
          <cell r="D12">
            <v>13</v>
          </cell>
        </row>
        <row r="13">
          <cell r="B13" t="str">
            <v>SH005B</v>
          </cell>
          <cell r="C13">
            <v>15</v>
          </cell>
          <cell r="D13">
            <v>13</v>
          </cell>
        </row>
        <row r="14">
          <cell r="B14" t="str">
            <v>SH005C</v>
          </cell>
          <cell r="C14">
            <v>12</v>
          </cell>
          <cell r="D14">
            <v>11</v>
          </cell>
        </row>
        <row r="15">
          <cell r="B15" t="str">
            <v>SH006A</v>
          </cell>
          <cell r="C15">
            <v>19.2</v>
          </cell>
          <cell r="D15">
            <v>15</v>
          </cell>
        </row>
        <row r="16">
          <cell r="B16" t="str">
            <v>SH006B</v>
          </cell>
          <cell r="C16">
            <v>25.5</v>
          </cell>
          <cell r="D16">
            <v>14.2</v>
          </cell>
        </row>
        <row r="17">
          <cell r="B17" t="str">
            <v>SH006C</v>
          </cell>
          <cell r="C17">
            <v>35.6</v>
          </cell>
          <cell r="D17">
            <v>14.5</v>
          </cell>
        </row>
        <row r="18">
          <cell r="B18" t="str">
            <v>SH007A</v>
          </cell>
          <cell r="C18">
            <v>22.2</v>
          </cell>
          <cell r="D18">
            <v>13.5</v>
          </cell>
        </row>
        <row r="19">
          <cell r="B19" t="str">
            <v>SH007B</v>
          </cell>
          <cell r="C19">
            <v>20.350000000000001</v>
          </cell>
          <cell r="D19">
            <v>12.5</v>
          </cell>
        </row>
        <row r="20">
          <cell r="B20" t="str">
            <v>SH007C</v>
          </cell>
          <cell r="C20">
            <v>24.5</v>
          </cell>
          <cell r="D20">
            <v>13.5</v>
          </cell>
        </row>
        <row r="21">
          <cell r="B21" t="str">
            <v>SH009A</v>
          </cell>
          <cell r="C21">
            <v>7.5</v>
          </cell>
          <cell r="D21">
            <v>6.5</v>
          </cell>
        </row>
        <row r="22">
          <cell r="B22" t="str">
            <v>SH009B</v>
          </cell>
          <cell r="C22">
            <v>9.35</v>
          </cell>
          <cell r="D22">
            <v>7.8</v>
          </cell>
        </row>
        <row r="23">
          <cell r="B23" t="str">
            <v>SH009C</v>
          </cell>
          <cell r="C23">
            <v>16</v>
          </cell>
          <cell r="D23">
            <v>10.5</v>
          </cell>
        </row>
        <row r="24">
          <cell r="B24" t="str">
            <v>SH010A</v>
          </cell>
          <cell r="C24">
            <v>15.9</v>
          </cell>
          <cell r="D24">
            <v>9.5</v>
          </cell>
        </row>
        <row r="25">
          <cell r="B25" t="str">
            <v>SH010B</v>
          </cell>
          <cell r="C25">
            <v>21.2</v>
          </cell>
          <cell r="D25">
            <v>11</v>
          </cell>
        </row>
        <row r="26">
          <cell r="B26" t="str">
            <v>SH010C</v>
          </cell>
          <cell r="C26">
            <v>24.5</v>
          </cell>
          <cell r="D26">
            <v>13.5</v>
          </cell>
        </row>
        <row r="27">
          <cell r="B27" t="str">
            <v>SH011A</v>
          </cell>
          <cell r="C27">
            <v>11.7</v>
          </cell>
          <cell r="D27">
            <v>8</v>
          </cell>
        </row>
        <row r="28">
          <cell r="B28" t="str">
            <v>SH011B</v>
          </cell>
          <cell r="C28">
            <v>13.5</v>
          </cell>
          <cell r="D28">
            <v>7.8</v>
          </cell>
        </row>
        <row r="29">
          <cell r="B29" t="str">
            <v>SH011C</v>
          </cell>
          <cell r="C29">
            <v>8.5</v>
          </cell>
          <cell r="D29">
            <v>8.5</v>
          </cell>
        </row>
        <row r="30">
          <cell r="B30" t="str">
            <v>SH012A</v>
          </cell>
          <cell r="C30">
            <v>17</v>
          </cell>
          <cell r="D30">
            <v>12</v>
          </cell>
        </row>
        <row r="31">
          <cell r="B31" t="str">
            <v>SH012B</v>
          </cell>
          <cell r="C31">
            <v>13.5</v>
          </cell>
          <cell r="D31">
            <v>12</v>
          </cell>
        </row>
        <row r="32">
          <cell r="B32" t="str">
            <v>SH012C</v>
          </cell>
          <cell r="C32">
            <v>15</v>
          </cell>
          <cell r="D32">
            <v>11.5</v>
          </cell>
        </row>
        <row r="33">
          <cell r="B33" t="str">
            <v>SH013A</v>
          </cell>
          <cell r="C33">
            <v>18.2</v>
          </cell>
          <cell r="D33">
            <v>10.8</v>
          </cell>
        </row>
        <row r="34">
          <cell r="B34" t="str">
            <v>SH013B</v>
          </cell>
          <cell r="C34">
            <v>15.7</v>
          </cell>
          <cell r="D34">
            <v>11</v>
          </cell>
        </row>
        <row r="35">
          <cell r="B35" t="str">
            <v>SH013C</v>
          </cell>
          <cell r="C35">
            <v>11.15</v>
          </cell>
          <cell r="D35">
            <v>9</v>
          </cell>
        </row>
        <row r="36">
          <cell r="B36" t="str">
            <v>SH014A</v>
          </cell>
          <cell r="C36">
            <v>11.2</v>
          </cell>
          <cell r="D36">
            <v>8</v>
          </cell>
        </row>
        <row r="37">
          <cell r="B37" t="str">
            <v>SH021</v>
          </cell>
          <cell r="C37">
            <v>2.2999999999999998</v>
          </cell>
          <cell r="D37">
            <v>3.2</v>
          </cell>
        </row>
        <row r="38">
          <cell r="B38" t="str">
            <v>SH022</v>
          </cell>
          <cell r="C38">
            <v>3.1</v>
          </cell>
          <cell r="D38">
            <v>3.2</v>
          </cell>
        </row>
        <row r="39">
          <cell r="B39" t="str">
            <v>SH023</v>
          </cell>
          <cell r="C39">
            <v>4</v>
          </cell>
          <cell r="D39">
            <v>3.6</v>
          </cell>
        </row>
        <row r="40">
          <cell r="B40" t="str">
            <v>SH024</v>
          </cell>
          <cell r="C40">
            <v>2.5</v>
          </cell>
          <cell r="D40">
            <v>3.3</v>
          </cell>
        </row>
        <row r="41">
          <cell r="B41" t="str">
            <v>SH025</v>
          </cell>
          <cell r="C41">
            <v>5.7</v>
          </cell>
          <cell r="D41">
            <v>6</v>
          </cell>
        </row>
        <row r="42">
          <cell r="B42" t="str">
            <v>SH026</v>
          </cell>
          <cell r="C42">
            <v>1.2</v>
          </cell>
          <cell r="D42">
            <v>1.8</v>
          </cell>
        </row>
        <row r="43">
          <cell r="B43" t="str">
            <v>SH027</v>
          </cell>
          <cell r="C43">
            <v>3.55</v>
          </cell>
          <cell r="D43">
            <v>2.5499999999999998</v>
          </cell>
        </row>
        <row r="44">
          <cell r="B44" t="str">
            <v>SH028</v>
          </cell>
          <cell r="C44">
            <v>4.0999999999999996</v>
          </cell>
          <cell r="D44">
            <v>6</v>
          </cell>
        </row>
        <row r="45">
          <cell r="B45" t="str">
            <v>SH029</v>
          </cell>
          <cell r="C45">
            <v>2.7</v>
          </cell>
          <cell r="D45">
            <v>3.5</v>
          </cell>
        </row>
        <row r="46">
          <cell r="B46" t="str">
            <v>SH030</v>
          </cell>
          <cell r="C46">
            <v>3.8</v>
          </cell>
          <cell r="D46">
            <v>4.5</v>
          </cell>
        </row>
        <row r="47">
          <cell r="B47" t="str">
            <v>SH031</v>
          </cell>
          <cell r="C47"/>
          <cell r="D47"/>
        </row>
        <row r="48">
          <cell r="B48" t="str">
            <v>SH032</v>
          </cell>
          <cell r="C48">
            <v>3.6</v>
          </cell>
          <cell r="D48">
            <v>3.4</v>
          </cell>
        </row>
        <row r="49">
          <cell r="B49" t="str">
            <v>SH033</v>
          </cell>
          <cell r="C49">
            <v>0.4</v>
          </cell>
          <cell r="D49">
            <v>2.7</v>
          </cell>
        </row>
        <row r="50">
          <cell r="B50" t="str">
            <v>SH034</v>
          </cell>
          <cell r="C50">
            <v>0.65</v>
          </cell>
          <cell r="D50">
            <v>3</v>
          </cell>
        </row>
        <row r="51">
          <cell r="B51" t="str">
            <v>WH901A</v>
          </cell>
          <cell r="C51">
            <v>13.1</v>
          </cell>
          <cell r="D51">
            <v>13.8</v>
          </cell>
        </row>
        <row r="52">
          <cell r="B52" t="str">
            <v>WH901B</v>
          </cell>
          <cell r="C52">
            <v>9.6</v>
          </cell>
          <cell r="D52">
            <v>11.5</v>
          </cell>
        </row>
        <row r="53">
          <cell r="B53" t="str">
            <v>WH901C</v>
          </cell>
          <cell r="C53">
            <v>10.5</v>
          </cell>
          <cell r="D53">
            <v>11.5</v>
          </cell>
        </row>
        <row r="54">
          <cell r="B54" t="str">
            <v>WH902A</v>
          </cell>
          <cell r="C54">
            <v>11.3</v>
          </cell>
          <cell r="D54">
            <v>6.5</v>
          </cell>
        </row>
        <row r="55">
          <cell r="B55" t="str">
            <v>WH902B</v>
          </cell>
          <cell r="C55">
            <v>6.1</v>
          </cell>
          <cell r="D55">
            <v>9.8000000000000007</v>
          </cell>
        </row>
        <row r="56">
          <cell r="B56" t="str">
            <v>WH902C</v>
          </cell>
          <cell r="C56">
            <v>8</v>
          </cell>
          <cell r="D56">
            <v>13.5</v>
          </cell>
        </row>
        <row r="57">
          <cell r="B57" t="str">
            <v>WH903A</v>
          </cell>
          <cell r="C57">
            <v>10.1</v>
          </cell>
          <cell r="D57">
            <v>12</v>
          </cell>
        </row>
        <row r="58">
          <cell r="B58" t="str">
            <v>WH903B</v>
          </cell>
          <cell r="C58">
            <v>5.7</v>
          </cell>
          <cell r="D58">
            <v>9.5</v>
          </cell>
        </row>
        <row r="59">
          <cell r="B59" t="str">
            <v>WH903C</v>
          </cell>
          <cell r="C59">
            <v>7.9</v>
          </cell>
          <cell r="D59">
            <v>9.5</v>
          </cell>
        </row>
        <row r="60">
          <cell r="B60" t="str">
            <v>WH904A</v>
          </cell>
          <cell r="C60">
            <v>16.5</v>
          </cell>
          <cell r="D60">
            <v>12</v>
          </cell>
        </row>
        <row r="61">
          <cell r="B61" t="str">
            <v>WH904B</v>
          </cell>
          <cell r="C61">
            <v>13.6</v>
          </cell>
          <cell r="D61">
            <v>12.5</v>
          </cell>
        </row>
        <row r="62">
          <cell r="B62" t="str">
            <v>WH904C</v>
          </cell>
          <cell r="C62">
            <v>13.6</v>
          </cell>
          <cell r="D62">
            <v>9.5</v>
          </cell>
        </row>
        <row r="63">
          <cell r="B63" t="str">
            <v>WH905A</v>
          </cell>
          <cell r="C63">
            <v>11.5</v>
          </cell>
          <cell r="D63">
            <v>11.6</v>
          </cell>
        </row>
        <row r="64">
          <cell r="B64" t="str">
            <v>WH905B</v>
          </cell>
          <cell r="C64">
            <v>8.8000000000000007</v>
          </cell>
          <cell r="D64">
            <v>12</v>
          </cell>
        </row>
        <row r="65">
          <cell r="B65" t="str">
            <v>WH905C</v>
          </cell>
          <cell r="C65">
            <v>10</v>
          </cell>
          <cell r="D65">
            <v>12</v>
          </cell>
        </row>
        <row r="66">
          <cell r="B66" t="str">
            <v>WH906A</v>
          </cell>
          <cell r="C66">
            <v>9.8000000000000007</v>
          </cell>
          <cell r="D66">
            <v>11</v>
          </cell>
        </row>
        <row r="67">
          <cell r="B67" t="str">
            <v>WH906B</v>
          </cell>
          <cell r="C67">
            <v>16.5</v>
          </cell>
          <cell r="D67">
            <v>12.5</v>
          </cell>
        </row>
        <row r="68">
          <cell r="B68" t="str">
            <v>WH906C</v>
          </cell>
          <cell r="C68">
            <v>8.15</v>
          </cell>
          <cell r="D68">
            <v>8.5</v>
          </cell>
        </row>
        <row r="69">
          <cell r="B69" t="str">
            <v>WH907A</v>
          </cell>
          <cell r="C69">
            <v>17.2</v>
          </cell>
          <cell r="D69">
            <v>13</v>
          </cell>
        </row>
        <row r="70">
          <cell r="B70" t="str">
            <v>WH907B</v>
          </cell>
          <cell r="C70">
            <v>34</v>
          </cell>
          <cell r="D70">
            <v>14.5</v>
          </cell>
        </row>
        <row r="71">
          <cell r="B71" t="str">
            <v>WH907C</v>
          </cell>
          <cell r="C71">
            <v>42.7</v>
          </cell>
          <cell r="D71">
            <v>18.5</v>
          </cell>
        </row>
        <row r="72">
          <cell r="B72" t="str">
            <v>WH908</v>
          </cell>
          <cell r="C72">
            <v>8.85</v>
          </cell>
          <cell r="D72">
            <v>9.5</v>
          </cell>
        </row>
        <row r="73">
          <cell r="B73" t="str">
            <v>WH909</v>
          </cell>
          <cell r="C73">
            <v>11.2</v>
          </cell>
          <cell r="D73">
            <v>10</v>
          </cell>
        </row>
        <row r="74">
          <cell r="B74" t="str">
            <v>WH910</v>
          </cell>
          <cell r="C74">
            <v>25.9</v>
          </cell>
          <cell r="D74">
            <v>11.6</v>
          </cell>
        </row>
        <row r="75">
          <cell r="B75" t="str">
            <v>WH911</v>
          </cell>
          <cell r="C75">
            <v>8</v>
          </cell>
          <cell r="D75">
            <v>8.5</v>
          </cell>
        </row>
        <row r="76">
          <cell r="B76" t="str">
            <v>WH912</v>
          </cell>
          <cell r="C76">
            <v>28</v>
          </cell>
          <cell r="D76">
            <v>17</v>
          </cell>
        </row>
        <row r="77">
          <cell r="B77" t="str">
            <v>WH913</v>
          </cell>
          <cell r="C77">
            <v>34</v>
          </cell>
          <cell r="D77">
            <v>15</v>
          </cell>
        </row>
        <row r="78">
          <cell r="B78" t="str">
            <v>WH921</v>
          </cell>
          <cell r="C78">
            <v>2.2999999999999998</v>
          </cell>
          <cell r="D78">
            <v>2.6</v>
          </cell>
        </row>
        <row r="79">
          <cell r="B79" t="str">
            <v>WH922</v>
          </cell>
          <cell r="C79">
            <v>3.05</v>
          </cell>
          <cell r="D79">
            <v>3.6</v>
          </cell>
        </row>
        <row r="80">
          <cell r="B80" t="str">
            <v>WH923</v>
          </cell>
          <cell r="C80">
            <v>1.92</v>
          </cell>
          <cell r="D80">
            <v>1.6</v>
          </cell>
        </row>
        <row r="81">
          <cell r="B81" t="str">
            <v>WH924</v>
          </cell>
          <cell r="C81">
            <v>2.8</v>
          </cell>
          <cell r="D81">
            <v>2.2999999999999998</v>
          </cell>
        </row>
        <row r="82">
          <cell r="B82" t="str">
            <v>WH925</v>
          </cell>
          <cell r="C82">
            <v>4</v>
          </cell>
          <cell r="D82">
            <v>6</v>
          </cell>
        </row>
        <row r="83">
          <cell r="B83" t="str">
            <v>WH926</v>
          </cell>
          <cell r="C83">
            <v>1</v>
          </cell>
          <cell r="D83">
            <v>1.55</v>
          </cell>
        </row>
        <row r="84">
          <cell r="B84" t="str">
            <v>WH927</v>
          </cell>
          <cell r="C84">
            <v>2.7</v>
          </cell>
          <cell r="D84">
            <v>1.6</v>
          </cell>
        </row>
        <row r="85">
          <cell r="B85" t="str">
            <v>WH928</v>
          </cell>
          <cell r="C85">
            <v>1.8</v>
          </cell>
          <cell r="D85">
            <v>2.5</v>
          </cell>
        </row>
        <row r="86">
          <cell r="B86" t="str">
            <v>WH929</v>
          </cell>
          <cell r="C86">
            <v>1.9</v>
          </cell>
          <cell r="D86">
            <v>3.8</v>
          </cell>
        </row>
        <row r="87">
          <cell r="B87" t="str">
            <v>WH930</v>
          </cell>
          <cell r="C87">
            <v>2.2999999999999998</v>
          </cell>
          <cell r="D87">
            <v>3</v>
          </cell>
        </row>
        <row r="88">
          <cell r="B88" t="str">
            <v>WH931</v>
          </cell>
          <cell r="C88">
            <v>5</v>
          </cell>
          <cell r="D88">
            <v>0.5</v>
          </cell>
        </row>
        <row r="89">
          <cell r="B89" t="str">
            <v>WH932</v>
          </cell>
          <cell r="C89">
            <v>1.4</v>
          </cell>
          <cell r="D89">
            <v>3.2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8E5F-4E4C-F444-8A61-21008C0B9473}">
  <dimension ref="A1:AH89"/>
  <sheetViews>
    <sheetView tabSelected="1" topLeftCell="A58" zoomScale="90" zoomScaleNormal="90" workbookViewId="0">
      <pane xSplit="1" topLeftCell="B1" activePane="topRight" state="frozen"/>
      <selection pane="topRight" activeCell="F71" sqref="F71"/>
    </sheetView>
  </sheetViews>
  <sheetFormatPr defaultColWidth="11" defaultRowHeight="15.75" x14ac:dyDescent="0.25"/>
  <cols>
    <col min="3" max="3" width="34.5" customWidth="1"/>
    <col min="15" max="15" width="29.125" customWidth="1"/>
  </cols>
  <sheetData>
    <row r="1" spans="1:34" x14ac:dyDescent="0.25">
      <c r="A1" s="1" t="s">
        <v>0</v>
      </c>
      <c r="B1" s="1" t="s">
        <v>1</v>
      </c>
      <c r="C1" s="1" t="s">
        <v>134</v>
      </c>
      <c r="D1" s="1" t="s">
        <v>135</v>
      </c>
      <c r="E1" s="2" t="s">
        <v>136</v>
      </c>
      <c r="F1" s="2" t="s">
        <v>137</v>
      </c>
      <c r="G1" s="2" t="s">
        <v>138</v>
      </c>
      <c r="H1" s="2" t="s">
        <v>139</v>
      </c>
      <c r="I1" s="2" t="s">
        <v>140</v>
      </c>
      <c r="J1" s="2" t="s">
        <v>141</v>
      </c>
      <c r="K1" s="2" t="s">
        <v>142</v>
      </c>
      <c r="L1" s="2" t="s">
        <v>143</v>
      </c>
      <c r="M1" s="2" t="s">
        <v>144</v>
      </c>
      <c r="N1" s="2" t="s">
        <v>145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3" t="s">
        <v>152</v>
      </c>
      <c r="V1" s="4" t="s">
        <v>153</v>
      </c>
      <c r="W1" s="4" t="s">
        <v>154</v>
      </c>
      <c r="X1" s="5" t="s">
        <v>155</v>
      </c>
      <c r="Y1" s="5" t="s">
        <v>156</v>
      </c>
      <c r="Z1" s="6" t="s">
        <v>157</v>
      </c>
      <c r="AA1" s="6" t="s">
        <v>158</v>
      </c>
      <c r="AB1" s="6" t="s">
        <v>159</v>
      </c>
      <c r="AC1" s="14" t="s">
        <v>162</v>
      </c>
      <c r="AD1" s="14" t="s">
        <v>163</v>
      </c>
      <c r="AE1" s="14" t="s">
        <v>164</v>
      </c>
      <c r="AF1" s="14" t="s">
        <v>165</v>
      </c>
      <c r="AG1" s="14" t="s">
        <v>166</v>
      </c>
      <c r="AH1" s="14" t="s">
        <v>167</v>
      </c>
    </row>
    <row r="2" spans="1:34" x14ac:dyDescent="0.25">
      <c r="A2" s="7"/>
      <c r="B2" s="7"/>
      <c r="C2" s="7"/>
      <c r="D2" s="7"/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2</v>
      </c>
      <c r="L2" s="8" t="s">
        <v>9</v>
      </c>
      <c r="M2" s="8" t="s">
        <v>10</v>
      </c>
      <c r="N2" s="8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10" t="s">
        <v>19</v>
      </c>
      <c r="W2" s="10" t="s">
        <v>20</v>
      </c>
      <c r="X2" s="11" t="s">
        <v>21</v>
      </c>
      <c r="Y2" s="11" t="s">
        <v>22</v>
      </c>
      <c r="Z2" s="12" t="s">
        <v>23</v>
      </c>
      <c r="AA2" s="12" t="s">
        <v>24</v>
      </c>
      <c r="AB2" s="12" t="s">
        <v>25</v>
      </c>
      <c r="AC2" s="18" t="s">
        <v>160</v>
      </c>
      <c r="AD2" s="15" t="s">
        <v>160</v>
      </c>
      <c r="AE2" s="15" t="s">
        <v>161</v>
      </c>
      <c r="AF2" s="18" t="s">
        <v>160</v>
      </c>
      <c r="AG2" s="15" t="s">
        <v>160</v>
      </c>
      <c r="AH2" s="15" t="s">
        <v>161</v>
      </c>
    </row>
    <row r="3" spans="1:34" x14ac:dyDescent="0.25">
      <c r="A3" s="13" t="s">
        <v>26</v>
      </c>
      <c r="B3" s="13" t="s">
        <v>27</v>
      </c>
      <c r="C3" s="13" t="s">
        <v>171</v>
      </c>
      <c r="D3" s="13" t="s">
        <v>210</v>
      </c>
      <c r="E3" s="13">
        <f>VLOOKUP(A3,'[1]Huble value'!C:D,2,)</f>
        <v>1.2950585849421197E-4</v>
      </c>
      <c r="F3" s="13">
        <f>VLOOKUP(A3,[1]SLA!C:G,5,)</f>
        <v>63.4661693633116</v>
      </c>
      <c r="G3" s="13">
        <f>VLOOKUP(A3,[1]SLA!C:H,6,)</f>
        <v>0.57821501373748108</v>
      </c>
      <c r="H3" s="13">
        <f>VLOOKUP(A3,[1]SLA!C:I,7,)</f>
        <v>30.20355</v>
      </c>
      <c r="I3" s="13">
        <f>VLOOKUP(A3,[1]WD!C:G,5,)</f>
        <v>0.6434474616292799</v>
      </c>
      <c r="J3" s="13">
        <f>VLOOKUP(A3,[1]WD!C:H,6,)</f>
        <v>0.45281124497991965</v>
      </c>
      <c r="K3" s="13">
        <f>VLOOKUP(A3,[1]Ks!B:R,17,)</f>
        <v>2.7448616682106399</v>
      </c>
      <c r="L3" s="13">
        <f>VLOOKUP(A3,[1]TLP!B:L,11,)</f>
        <v>-2.1327600000000002</v>
      </c>
      <c r="M3" s="13">
        <f>VLOOKUP(A3,[1]DBH_H!B:D,3,)</f>
        <v>14</v>
      </c>
      <c r="N3" s="13">
        <f>VLOOKUP(A3,[1]DBH_H!B:C,2,)</f>
        <v>20.3</v>
      </c>
      <c r="O3" s="7">
        <f>VLOOKUP(A3,'[1]root data'!B:J,9,)</f>
        <v>0.16582914572864321</v>
      </c>
      <c r="P3" s="7">
        <f>VLOOKUP(A3,'[1]root data'!B:K,10,)</f>
        <v>81.405318638507495</v>
      </c>
      <c r="Q3" s="7">
        <f>VLOOKUP(A3,'[1]root data'!B:L,11,)</f>
        <v>61.525761247842802</v>
      </c>
      <c r="R3" s="7">
        <f>VLOOKUP(A3,'[1]root data'!B:M,12,)</f>
        <v>0.255</v>
      </c>
      <c r="S3" s="7">
        <f>VLOOKUP(A3,'[1]root data'!B:Q,16,)</f>
        <v>203.72848484848484</v>
      </c>
      <c r="T3" s="7">
        <f>VLOOKUP(A3,'[1]root data'!B:R,17,)</f>
        <v>1616.2393939393939</v>
      </c>
      <c r="U3" s="7">
        <f>VLOOKUP(A3,'[1]root data'!B:S,18,)</f>
        <v>7.9908952224132496E-2</v>
      </c>
      <c r="V3" s="13">
        <f>VLOOKUP(A3,[1]leaf_photosynthesis!B:C,2,)</f>
        <v>7.3651767489999997</v>
      </c>
      <c r="W3" s="13">
        <f>VLOOKUP(A3,[1]leaf_photosynthesis!B:D,3,)</f>
        <v>33.752024444944396</v>
      </c>
      <c r="X3" s="13">
        <f>VLOOKUP(A3,[1]leaf_respiration!B:C,2,)</f>
        <v>-0.91404340954095198</v>
      </c>
      <c r="Y3" s="13">
        <f>VLOOKUP(A3,[1]leaf_respiration!B:D,3,)</f>
        <v>-0.23092325393856999</v>
      </c>
      <c r="Z3" s="13">
        <f>VLOOKUP(A3,'[1]stem _respiration'!AA:AB,2,)</f>
        <v>0.60736320052399351</v>
      </c>
      <c r="AA3" s="13">
        <f>VLOOKUP(A3,'[1]stem _respiration'!AA:AC,3,)</f>
        <v>1.8599417213135891E-2</v>
      </c>
      <c r="AB3" s="13">
        <f>VLOOKUP(A3,'[1]stem _respiration'!AA:AD,3,)</f>
        <v>1.8599417213135891E-2</v>
      </c>
      <c r="AC3">
        <v>1.26</v>
      </c>
      <c r="AD3">
        <v>47.71</v>
      </c>
      <c r="AE3">
        <v>0.66</v>
      </c>
      <c r="AF3">
        <v>0.78</v>
      </c>
      <c r="AG3">
        <v>47.62</v>
      </c>
      <c r="AH3">
        <v>0.43</v>
      </c>
    </row>
    <row r="4" spans="1:34" x14ac:dyDescent="0.25">
      <c r="A4" s="13" t="s">
        <v>28</v>
      </c>
      <c r="B4" s="13" t="s">
        <v>27</v>
      </c>
      <c r="C4" s="13" t="s">
        <v>171</v>
      </c>
      <c r="D4" s="13" t="s">
        <v>210</v>
      </c>
      <c r="E4" s="13">
        <f>VLOOKUP(A4,'[1]Huble value'!C:D,2,)</f>
        <v>9.6649739516290668E-5</v>
      </c>
      <c r="F4" s="13">
        <f>VLOOKUP(A4,[1]SLA!C:G,5,)</f>
        <v>74.404025641025697</v>
      </c>
      <c r="G4" s="13">
        <f>VLOOKUP(A4,[1]SLA!C:H,6,)</f>
        <v>0.61046743907311229</v>
      </c>
      <c r="H4" s="13">
        <f>VLOOKUP(A4,[1]SLA!C:I,7,)</f>
        <v>29.017569999999999</v>
      </c>
      <c r="I4" s="13">
        <f>VLOOKUP(A4,[1]WD!C:G,5,)</f>
        <v>0.55387355298308105</v>
      </c>
      <c r="J4" s="13">
        <f>VLOOKUP(A4,[1]WD!C:H,6,)</f>
        <v>0.45198237885462555</v>
      </c>
      <c r="K4" s="13">
        <f>VLOOKUP(A4,[1]Ks!B:R,17,)</f>
        <v>1.1084488235330501</v>
      </c>
      <c r="L4" s="13">
        <f>VLOOKUP(A4,[1]TLP!B:L,11,)</f>
        <v>-1.76044</v>
      </c>
      <c r="M4" s="13">
        <f>VLOOKUP(A4,[1]DBH_H!B:D,3,)</f>
        <v>14</v>
      </c>
      <c r="N4" s="13">
        <f>VLOOKUP(A4,[1]DBH_H!B:C,2,)</f>
        <v>22.6</v>
      </c>
      <c r="O4" s="7" t="e">
        <f>VLOOKUP(A4,'[1]root data'!B:J,9,)</f>
        <v>#N/A</v>
      </c>
      <c r="P4" s="7" t="e">
        <f>VLOOKUP(A4,'[1]root data'!B:K,10,)</f>
        <v>#N/A</v>
      </c>
      <c r="Q4" s="7" t="e">
        <f>VLOOKUP(A4,'[1]root data'!B:L,11,)</f>
        <v>#N/A</v>
      </c>
      <c r="R4" s="7" t="e">
        <f>VLOOKUP(A4,'[1]root data'!B:M,12,)</f>
        <v>#N/A</v>
      </c>
      <c r="S4" s="7" t="e">
        <f>VLOOKUP(A4,'[1]root data'!B:Q,16,)</f>
        <v>#N/A</v>
      </c>
      <c r="T4" s="7" t="e">
        <f>VLOOKUP(A4,'[1]root data'!B:R,17,)</f>
        <v>#N/A</v>
      </c>
      <c r="U4" s="7" t="e">
        <f>VLOOKUP(A4,'[1]root data'!B:S,18,)</f>
        <v>#N/A</v>
      </c>
      <c r="V4" s="13">
        <f>VLOOKUP(A4,[1]leaf_photosynthesis!B:C,2,)</f>
        <v>1.981656321</v>
      </c>
      <c r="W4" s="13">
        <f>VLOOKUP(A4,[1]leaf_photosynthesis!B:D,3,)</f>
        <v>11.2165915304266</v>
      </c>
      <c r="X4" s="13" t="e">
        <f>VLOOKUP(A4,[1]leaf_respiration!B:C,2,)</f>
        <v>#N/A</v>
      </c>
      <c r="Y4" s="13" t="e">
        <f>VLOOKUP(A4,[1]leaf_respiration!B:D,3,)</f>
        <v>#N/A</v>
      </c>
      <c r="Z4" s="13" t="e">
        <f>VLOOKUP(A4,'[1]stem _respiration'!AA:AB,2,)</f>
        <v>#N/A</v>
      </c>
      <c r="AA4" s="13" t="e">
        <f>VLOOKUP(A4,'[1]stem _respiration'!AA:AC,3,)</f>
        <v>#N/A</v>
      </c>
      <c r="AB4" s="13" t="e">
        <f>VLOOKUP(A4,'[1]stem _respiration'!AA:AD,3,)</f>
        <v>#N/A</v>
      </c>
      <c r="AC4">
        <v>1.47</v>
      </c>
      <c r="AD4">
        <v>48.68</v>
      </c>
      <c r="AE4">
        <v>0.81</v>
      </c>
    </row>
    <row r="5" spans="1:34" x14ac:dyDescent="0.25">
      <c r="A5" s="13" t="s">
        <v>29</v>
      </c>
      <c r="B5" s="13" t="s">
        <v>27</v>
      </c>
      <c r="C5" s="13" t="s">
        <v>171</v>
      </c>
      <c r="D5" s="13" t="s">
        <v>210</v>
      </c>
      <c r="E5" s="13">
        <f>VLOOKUP(A5,'[1]Huble value'!C:D,2,)</f>
        <v>1.2381869106919299E-4</v>
      </c>
      <c r="F5" s="13">
        <f>VLOOKUP(A5,[1]SLA!C:G,5,)</f>
        <v>65.491164503003304</v>
      </c>
      <c r="G5" s="13">
        <f>VLOOKUP(A5,[1]SLA!C:H,6,)</f>
        <v>0.58984343956131291</v>
      </c>
      <c r="H5" s="13">
        <f>VLOOKUP(A5,[1]SLA!C:I,7,)</f>
        <v>33.799990000000001</v>
      </c>
      <c r="I5" s="13">
        <f>VLOOKUP(A5,[1]WD!C:G,5,)</f>
        <v>0.6526867627785059</v>
      </c>
      <c r="J5" s="13">
        <f>VLOOKUP(A5,[1]WD!C:H,6,)</f>
        <v>0.45454545454545459</v>
      </c>
      <c r="K5" s="13">
        <f>VLOOKUP(A5,[1]Ks!B:R,17,)</f>
        <v>2.0122752319365498</v>
      </c>
      <c r="L5" s="13">
        <f>VLOOKUP(A5,[1]TLP!B:L,11,)</f>
        <v>-2.0578799999999999</v>
      </c>
      <c r="M5" s="13">
        <f>VLOOKUP(A5,[1]DBH_H!B:D,3,)</f>
        <v>13</v>
      </c>
      <c r="N5" s="13">
        <f>VLOOKUP(A5,[1]DBH_H!B:C,2,)</f>
        <v>23.3</v>
      </c>
      <c r="O5" s="7" t="e">
        <f>VLOOKUP(A5,'[1]root data'!B:J,9,)</f>
        <v>#N/A</v>
      </c>
      <c r="P5" s="7" t="e">
        <f>VLOOKUP(A5,'[1]root data'!B:K,10,)</f>
        <v>#N/A</v>
      </c>
      <c r="Q5" s="7" t="e">
        <f>VLOOKUP(A5,'[1]root data'!B:L,11,)</f>
        <v>#N/A</v>
      </c>
      <c r="R5" s="7" t="e">
        <f>VLOOKUP(A5,'[1]root data'!B:M,12,)</f>
        <v>#N/A</v>
      </c>
      <c r="S5" s="7" t="e">
        <f>VLOOKUP(A5,'[1]root data'!B:Q,16,)</f>
        <v>#N/A</v>
      </c>
      <c r="T5" s="7" t="e">
        <f>VLOOKUP(A5,'[1]root data'!B:R,17,)</f>
        <v>#N/A</v>
      </c>
      <c r="U5" s="7" t="e">
        <f>VLOOKUP(A5,'[1]root data'!B:S,18,)</f>
        <v>#N/A</v>
      </c>
      <c r="V5" s="13">
        <f>VLOOKUP(A5,[1]leaf_photosynthesis!B:C,2,)</f>
        <v>4.9287592250000003</v>
      </c>
      <c r="W5" s="13">
        <f>VLOOKUP(A5,[1]leaf_photosynthesis!B:D,3,)</f>
        <v>24.858643700355199</v>
      </c>
      <c r="X5" s="13" t="e">
        <f>VLOOKUP(A5,[1]leaf_respiration!B:C,2,)</f>
        <v>#N/A</v>
      </c>
      <c r="Y5" s="13" t="e">
        <f>VLOOKUP(A5,[1]leaf_respiration!B:D,3,)</f>
        <v>#N/A</v>
      </c>
      <c r="Z5" s="13" t="e">
        <f>VLOOKUP(A5,'[1]stem _respiration'!AA:AB,2,)</f>
        <v>#N/A</v>
      </c>
      <c r="AA5" s="13" t="e">
        <f>VLOOKUP(A5,'[1]stem _respiration'!AA:AC,3,)</f>
        <v>#N/A</v>
      </c>
      <c r="AB5" s="13" t="e">
        <f>VLOOKUP(A5,'[1]stem _respiration'!AA:AD,3,)</f>
        <v>#N/A</v>
      </c>
      <c r="AC5">
        <v>1.49</v>
      </c>
      <c r="AD5">
        <v>48.93</v>
      </c>
      <c r="AE5">
        <v>0.88</v>
      </c>
    </row>
    <row r="6" spans="1:34" x14ac:dyDescent="0.25">
      <c r="A6" s="13" t="s">
        <v>30</v>
      </c>
      <c r="B6" s="13" t="s">
        <v>31</v>
      </c>
      <c r="C6" s="13" t="s">
        <v>172</v>
      </c>
      <c r="D6" s="13" t="s">
        <v>211</v>
      </c>
      <c r="E6" s="13">
        <f>VLOOKUP(A6,'[1]Huble value'!C:D,2,)</f>
        <v>1.0811483031739488E-4</v>
      </c>
      <c r="F6" s="13">
        <f>VLOOKUP(A6,[1]SLA!C:G,5,)</f>
        <v>136.54162508909499</v>
      </c>
      <c r="G6" s="13">
        <f>VLOOKUP(A6,[1]SLA!C:H,6,)</f>
        <v>0.64163473818646233</v>
      </c>
      <c r="H6" s="13">
        <f>VLOOKUP(A6,[1]SLA!C:I,7,)</f>
        <v>19.156790000000001</v>
      </c>
      <c r="I6" s="13">
        <f>VLOOKUP(A6,[1]WD!C:G,5,)</f>
        <v>0.53766617429837515</v>
      </c>
      <c r="J6" s="13">
        <f>VLOOKUP(A6,[1]WD!C:H,6,)</f>
        <v>0.49619377162629763</v>
      </c>
      <c r="K6" s="13">
        <f>VLOOKUP(A6,[1]Ks!B:R,17,)</f>
        <v>4.9660945615993297</v>
      </c>
      <c r="L6" s="13">
        <f>VLOOKUP(A6,[1]TLP!B:L,11,)</f>
        <v>-1.9933999999999998</v>
      </c>
      <c r="M6" s="13">
        <f>VLOOKUP(A6,[1]DBH_H!B:D,3,)</f>
        <v>12</v>
      </c>
      <c r="N6" s="13">
        <f>VLOOKUP(A6,[1]DBH_H!B:C,2,)</f>
        <v>19.100000000000001</v>
      </c>
      <c r="O6" s="7">
        <f>VLOOKUP(A6,'[1]root data'!B:J,9,)</f>
        <v>0.36521739130434783</v>
      </c>
      <c r="P6" s="7">
        <f>VLOOKUP(A6,'[1]root data'!B:K,10,)</f>
        <v>20.681981311471901</v>
      </c>
      <c r="Q6" s="7">
        <f>VLOOKUP(A6,'[1]root data'!B:L,11,)</f>
        <v>17.279677295769599</v>
      </c>
      <c r="R6" s="7">
        <f>VLOOKUP(A6,'[1]root data'!B:M,12,)</f>
        <v>0.312</v>
      </c>
      <c r="S6" s="7">
        <f>VLOOKUP(A6,'[1]root data'!B:Q,16,)</f>
        <v>41.380238095238099</v>
      </c>
      <c r="T6" s="7">
        <f>VLOOKUP(A6,'[1]root data'!B:R,17,)</f>
        <v>404.93928571428575</v>
      </c>
      <c r="U6" s="7">
        <f>VLOOKUP(A6,'[1]root data'!B:S,18,)</f>
        <v>0.29190992493744788</v>
      </c>
      <c r="V6" s="13">
        <f>VLOOKUP(A6,[1]leaf_photosynthesis!B:C,2,)</f>
        <v>15.43805732</v>
      </c>
      <c r="W6" s="13">
        <f>VLOOKUP(A6,[1]leaf_photosynthesis!B:D,3,)</f>
        <v>80.585067587193805</v>
      </c>
      <c r="X6" s="13">
        <f>VLOOKUP(A6,[1]leaf_respiration!B:C,2,)</f>
        <v>-1.2330945689974699</v>
      </c>
      <c r="Y6" s="13">
        <f>VLOOKUP(A6,[1]leaf_respiration!B:D,3,)</f>
        <v>-0.22897216714736299</v>
      </c>
      <c r="Z6" s="13">
        <f>VLOOKUP(A6,'[1]stem _respiration'!AA:AB,2,)</f>
        <v>0.55224890984083108</v>
      </c>
      <c r="AA6" s="13">
        <f>VLOOKUP(A6,'[1]stem _respiration'!AA:AC,3,)</f>
        <v>2.1510414358336269E-2</v>
      </c>
      <c r="AB6" s="13">
        <f>VLOOKUP(A6,'[1]stem _respiration'!AA:AD,3,)</f>
        <v>2.1510414358336269E-2</v>
      </c>
      <c r="AC6">
        <v>1.93</v>
      </c>
      <c r="AD6">
        <v>50.12</v>
      </c>
      <c r="AE6">
        <v>0.87</v>
      </c>
      <c r="AF6">
        <v>0.74</v>
      </c>
      <c r="AG6">
        <v>46.67</v>
      </c>
      <c r="AH6">
        <v>0.36</v>
      </c>
    </row>
    <row r="7" spans="1:34" x14ac:dyDescent="0.25">
      <c r="A7" s="13" t="s">
        <v>32</v>
      </c>
      <c r="B7" s="13" t="s">
        <v>31</v>
      </c>
      <c r="C7" s="13" t="s">
        <v>172</v>
      </c>
      <c r="D7" s="13" t="s">
        <v>211</v>
      </c>
      <c r="E7" s="13">
        <f>VLOOKUP(A7,'[1]Huble value'!C:D,2,)</f>
        <v>1.3614690660384231E-4</v>
      </c>
      <c r="F7" s="13">
        <f>VLOOKUP(A7,[1]SLA!C:G,5,)</f>
        <v>121.09554669325399</v>
      </c>
      <c r="G7" s="13">
        <f>VLOOKUP(A7,[1]SLA!C:H,6,)</f>
        <v>0.62518684603886399</v>
      </c>
      <c r="H7" s="13">
        <f>VLOOKUP(A7,[1]SLA!C:I,7,)</f>
        <v>36.437650000000005</v>
      </c>
      <c r="I7" s="13">
        <f>VLOOKUP(A7,[1]WD!C:G,5,)</f>
        <v>0.52245646196150319</v>
      </c>
      <c r="J7" s="13">
        <f>VLOOKUP(A7,[1]WD!C:H,6,)</f>
        <v>0.44172380019588636</v>
      </c>
      <c r="K7" s="13">
        <f>VLOOKUP(A7,[1]Ks!B:R,17,)</f>
        <v>7.6462236074999002</v>
      </c>
      <c r="L7" s="13">
        <f>VLOOKUP(A7,[1]TLP!B:L,11,)</f>
        <v>-2.0932399999999998</v>
      </c>
      <c r="M7" s="13">
        <f>VLOOKUP(A7,[1]DBH_H!B:D,3,)</f>
        <v>9.5</v>
      </c>
      <c r="N7" s="13">
        <f>VLOOKUP(A7,[1]DBH_H!B:C,2,)</f>
        <v>12.4</v>
      </c>
      <c r="O7" s="7" t="e">
        <f>VLOOKUP(A7,'[1]root data'!B:J,9,)</f>
        <v>#N/A</v>
      </c>
      <c r="P7" s="7" t="e">
        <f>VLOOKUP(A7,'[1]root data'!B:K,10,)</f>
        <v>#N/A</v>
      </c>
      <c r="Q7" s="7" t="e">
        <f>VLOOKUP(A7,'[1]root data'!B:L,11,)</f>
        <v>#N/A</v>
      </c>
      <c r="R7" s="7" t="e">
        <f>VLOOKUP(A7,'[1]root data'!B:M,12,)</f>
        <v>#N/A</v>
      </c>
      <c r="S7" s="7" t="e">
        <f>VLOOKUP(A7,'[1]root data'!B:Q,16,)</f>
        <v>#N/A</v>
      </c>
      <c r="T7" s="7" t="e">
        <f>VLOOKUP(A7,'[1]root data'!B:R,17,)</f>
        <v>#N/A</v>
      </c>
      <c r="U7" s="7" t="e">
        <f>VLOOKUP(A7,'[1]root data'!B:S,18,)</f>
        <v>#N/A</v>
      </c>
      <c r="V7" s="13">
        <f>VLOOKUP(A7,[1]leaf_photosynthesis!B:C,2,)</f>
        <v>5.7592626320000004</v>
      </c>
      <c r="W7" s="13">
        <f>VLOOKUP(A7,[1]leaf_photosynthesis!B:D,3,)</f>
        <v>26.1394826426123</v>
      </c>
      <c r="X7" s="13" t="e">
        <f>VLOOKUP(A7,[1]leaf_respiration!B:C,2,)</f>
        <v>#N/A</v>
      </c>
      <c r="Y7" s="13" t="e">
        <f>VLOOKUP(A7,[1]leaf_respiration!B:D,3,)</f>
        <v>#N/A</v>
      </c>
      <c r="Z7" s="13" t="e">
        <f>VLOOKUP(A7,'[1]stem _respiration'!AA:AB,2,)</f>
        <v>#N/A</v>
      </c>
      <c r="AA7" s="13" t="e">
        <f>VLOOKUP(A7,'[1]stem _respiration'!AA:AC,3,)</f>
        <v>#N/A</v>
      </c>
      <c r="AB7" s="13" t="e">
        <f>VLOOKUP(A7,'[1]stem _respiration'!AA:AD,3,)</f>
        <v>#N/A</v>
      </c>
      <c r="AC7">
        <v>1.89</v>
      </c>
      <c r="AD7">
        <v>50.71</v>
      </c>
      <c r="AE7">
        <v>0.71</v>
      </c>
    </row>
    <row r="8" spans="1:34" x14ac:dyDescent="0.25">
      <c r="A8" s="13" t="s">
        <v>33</v>
      </c>
      <c r="B8" s="13" t="s">
        <v>31</v>
      </c>
      <c r="C8" s="13" t="s">
        <v>172</v>
      </c>
      <c r="D8" s="13" t="s">
        <v>211</v>
      </c>
      <c r="E8" s="13">
        <f>VLOOKUP(A8,'[1]Huble value'!C:D,2,)</f>
        <v>1.2001483006146254E-4</v>
      </c>
      <c r="F8" s="13">
        <f>VLOOKUP(A8,[1]SLA!C:G,5,)</f>
        <v>149.051715039578</v>
      </c>
      <c r="G8" s="13">
        <f>VLOOKUP(A8,[1]SLA!C:H,6,)</f>
        <v>0.6681260945709282</v>
      </c>
      <c r="H8" s="13">
        <f>VLOOKUP(A8,[1]SLA!C:I,7,)</f>
        <v>28.245299999999997</v>
      </c>
      <c r="I8" s="13">
        <f>VLOOKUP(A8,[1]WD!C:G,5,)</f>
        <v>0.49019607843137247</v>
      </c>
      <c r="J8" s="13">
        <f>VLOOKUP(A8,[1]WD!C:H,6,)</f>
        <v>0.51312447078746826</v>
      </c>
      <c r="K8" s="13">
        <f>VLOOKUP(A8,[1]Ks!B:R,17,)</f>
        <v>1.50345456211693</v>
      </c>
      <c r="L8" s="13">
        <f>VLOOKUP(A8,[1]TLP!B:L,11,)</f>
        <v>-1.96844</v>
      </c>
      <c r="M8" s="13">
        <f>VLOOKUP(A8,[1]DBH_H!B:D,3,)</f>
        <v>12.5</v>
      </c>
      <c r="N8" s="13">
        <f>VLOOKUP(A8,[1]DBH_H!B:C,2,)</f>
        <v>18</v>
      </c>
      <c r="O8" s="7" t="e">
        <f>VLOOKUP(A8,'[1]root data'!B:J,9,)</f>
        <v>#N/A</v>
      </c>
      <c r="P8" s="7" t="e">
        <f>VLOOKUP(A8,'[1]root data'!B:K,10,)</f>
        <v>#N/A</v>
      </c>
      <c r="Q8" s="7" t="e">
        <f>VLOOKUP(A8,'[1]root data'!B:L,11,)</f>
        <v>#N/A</v>
      </c>
      <c r="R8" s="7" t="e">
        <f>VLOOKUP(A8,'[1]root data'!B:M,12,)</f>
        <v>#N/A</v>
      </c>
      <c r="S8" s="7" t="e">
        <f>VLOOKUP(A8,'[1]root data'!B:Q,16,)</f>
        <v>#N/A</v>
      </c>
      <c r="T8" s="7" t="e">
        <f>VLOOKUP(A8,'[1]root data'!B:R,17,)</f>
        <v>#N/A</v>
      </c>
      <c r="U8" s="7" t="e">
        <f>VLOOKUP(A8,'[1]root data'!B:S,18,)</f>
        <v>#N/A</v>
      </c>
      <c r="V8" s="13">
        <f>VLOOKUP(A8,[1]leaf_photosynthesis!B:C,2,)</f>
        <v>6.3069234400000003</v>
      </c>
      <c r="W8" s="13">
        <f>VLOOKUP(A8,[1]leaf_photosynthesis!B:D,3,)</f>
        <v>28.032982724989601</v>
      </c>
      <c r="X8" s="13" t="e">
        <f>VLOOKUP(A8,[1]leaf_respiration!B:C,2,)</f>
        <v>#N/A</v>
      </c>
      <c r="Y8" s="13" t="e">
        <f>VLOOKUP(A8,[1]leaf_respiration!B:D,3,)</f>
        <v>#N/A</v>
      </c>
      <c r="Z8" s="13" t="e">
        <f>VLOOKUP(A8,'[1]stem _respiration'!AA:AB,2,)</f>
        <v>#N/A</v>
      </c>
      <c r="AA8" s="13" t="e">
        <f>VLOOKUP(A8,'[1]stem _respiration'!AA:AC,3,)</f>
        <v>#N/A</v>
      </c>
      <c r="AB8" s="13" t="e">
        <f>VLOOKUP(A8,'[1]stem _respiration'!AA:AD,3,)</f>
        <v>#N/A</v>
      </c>
      <c r="AC8">
        <v>2.0099999999999998</v>
      </c>
      <c r="AD8">
        <v>50.47</v>
      </c>
      <c r="AE8">
        <v>0.97</v>
      </c>
    </row>
    <row r="9" spans="1:34" x14ac:dyDescent="0.25">
      <c r="A9" s="13" t="s">
        <v>34</v>
      </c>
      <c r="B9" s="13" t="s">
        <v>35</v>
      </c>
      <c r="C9" s="13" t="s">
        <v>173</v>
      </c>
      <c r="D9" s="13" t="s">
        <v>212</v>
      </c>
      <c r="E9" s="13">
        <f>VLOOKUP(A9,'[1]Huble value'!C:D,2,)</f>
        <v>1.3191623998989906E-4</v>
      </c>
      <c r="F9" s="13">
        <f>VLOOKUP(A9,[1]SLA!C:G,5,)</f>
        <v>82.540060240963896</v>
      </c>
      <c r="G9" s="13">
        <f>VLOOKUP(A9,[1]SLA!C:H,6,)</f>
        <v>0.55929203539823003</v>
      </c>
      <c r="H9" s="13">
        <f>VLOOKUP(A9,[1]SLA!C:I,7,)</f>
        <v>16.441979999999997</v>
      </c>
      <c r="I9" s="13">
        <f>VLOOKUP(A9,[1]WD!C:G,5,)</f>
        <v>0.55545371219065076</v>
      </c>
      <c r="J9" s="13">
        <f>VLOOKUP(A9,[1]WD!C:H,6,)</f>
        <v>0.50570962479608483</v>
      </c>
      <c r="K9" s="13">
        <f>VLOOKUP(A9,[1]Ks!B:R,17,)</f>
        <v>14.053425226239501</v>
      </c>
      <c r="L9" s="13">
        <f>VLOOKUP(A9,[1]TLP!B:L,11,)</f>
        <v>-2.2450799999999997</v>
      </c>
      <c r="M9" s="13">
        <f>VLOOKUP(A9,[1]DBH_H!B:D,3,)</f>
        <v>11.8</v>
      </c>
      <c r="N9" s="13">
        <f>VLOOKUP(A9,[1]DBH_H!B:C,2,)</f>
        <v>27.7</v>
      </c>
      <c r="O9" s="7">
        <f>VLOOKUP(A9,'[1]root data'!B:J,9,)</f>
        <v>0.55629139072847678</v>
      </c>
      <c r="P9" s="7">
        <f>VLOOKUP(A9,'[1]root data'!B:K,10,)</f>
        <v>10.272710757051099</v>
      </c>
      <c r="Q9" s="7">
        <f>VLOOKUP(A9,'[1]root data'!B:L,11,)</f>
        <v>7.6859137667405797</v>
      </c>
      <c r="R9" s="7">
        <f>VLOOKUP(A9,'[1]root data'!B:M,12,)</f>
        <v>0.28799999999999998</v>
      </c>
      <c r="S9" s="7">
        <f>VLOOKUP(A9,'[1]root data'!B:Q,16,)</f>
        <v>56.427500000000002</v>
      </c>
      <c r="T9" s="7">
        <f>VLOOKUP(A9,'[1]root data'!B:R,17,)</f>
        <v>504.56071428571437</v>
      </c>
      <c r="U9" s="7">
        <f>VLOOKUP(A9,'[1]root data'!B:S,18,)</f>
        <v>0.22966507177033491</v>
      </c>
      <c r="V9" s="13">
        <f>VLOOKUP(A9,[1]leaf_photosynthesis!B:C,2,)</f>
        <v>6.3769417659999998</v>
      </c>
      <c r="W9" s="13">
        <f>VLOOKUP(A9,[1]leaf_photosynthesis!B:D,3,)</f>
        <v>32.910466251886099</v>
      </c>
      <c r="X9" s="13">
        <f>VLOOKUP(A9,[1]leaf_respiration!B:C,2,)</f>
        <v>-0.40589999999999998</v>
      </c>
      <c r="Y9" s="13">
        <f>VLOOKUP(A9,[1]leaf_respiration!B:D,3,)</f>
        <v>-3.1811006351600397E-2</v>
      </c>
      <c r="Z9" s="13">
        <f>VLOOKUP(A9,'[1]stem _respiration'!AA:AB,2,)</f>
        <v>2.0337009637469534</v>
      </c>
      <c r="AA9" s="13">
        <f>VLOOKUP(A9,'[1]stem _respiration'!AA:AC,3,)</f>
        <v>5.4241969232316986E-2</v>
      </c>
      <c r="AB9" s="13">
        <f>VLOOKUP(A9,'[1]stem _respiration'!AA:AD,3,)</f>
        <v>5.4241969232316986E-2</v>
      </c>
      <c r="AC9">
        <v>1.31</v>
      </c>
      <c r="AD9">
        <v>49.21</v>
      </c>
      <c r="AE9">
        <v>0.52</v>
      </c>
      <c r="AF9">
        <v>0.75</v>
      </c>
      <c r="AG9">
        <v>46.21</v>
      </c>
      <c r="AH9">
        <v>0.51</v>
      </c>
    </row>
    <row r="10" spans="1:34" x14ac:dyDescent="0.25">
      <c r="A10" s="13" t="s">
        <v>36</v>
      </c>
      <c r="B10" s="13" t="s">
        <v>35</v>
      </c>
      <c r="C10" s="13" t="s">
        <v>173</v>
      </c>
      <c r="D10" s="13" t="s">
        <v>212</v>
      </c>
      <c r="E10" s="13">
        <f>VLOOKUP(A10,'[1]Huble value'!C:D,2,)</f>
        <v>1.6380476112731271E-4</v>
      </c>
      <c r="F10" s="13">
        <f>VLOOKUP(A10,[1]SLA!C:G,5,)</f>
        <v>71.993475073313803</v>
      </c>
      <c r="G10" s="13">
        <f>VLOOKUP(A10,[1]SLA!C:H,6,)</f>
        <v>0.50228060572888156</v>
      </c>
      <c r="H10" s="13">
        <f>VLOOKUP(A10,[1]SLA!C:I,7,)</f>
        <v>19.63982</v>
      </c>
      <c r="I10" s="13">
        <f>VLOOKUP(A10,[1]WD!C:G,5,)</f>
        <v>0.59910134797803294</v>
      </c>
      <c r="J10" s="13">
        <f>VLOOKUP(A10,[1]WD!C:H,6,)</f>
        <v>0.48674080410607362</v>
      </c>
      <c r="K10" s="13">
        <f>VLOOKUP(A10,[1]Ks!B:R,17,)</f>
        <v>8.4168774904662396</v>
      </c>
      <c r="L10" s="13">
        <f>VLOOKUP(A10,[1]TLP!B:L,11,)</f>
        <v>-2.1015600000000001</v>
      </c>
      <c r="M10" s="13">
        <f>VLOOKUP(A10,[1]DBH_H!B:D,3,)</f>
        <v>8.5</v>
      </c>
      <c r="N10" s="13">
        <f>VLOOKUP(A10,[1]DBH_H!B:C,2,)</f>
        <v>13</v>
      </c>
      <c r="O10" s="7" t="e">
        <f>VLOOKUP(A10,'[1]root data'!B:J,9,)</f>
        <v>#N/A</v>
      </c>
      <c r="P10" s="7" t="e">
        <f>VLOOKUP(A10,'[1]root data'!B:K,10,)</f>
        <v>#N/A</v>
      </c>
      <c r="Q10" s="7" t="e">
        <f>VLOOKUP(A10,'[1]root data'!B:L,11,)</f>
        <v>#N/A</v>
      </c>
      <c r="R10" s="7" t="e">
        <f>VLOOKUP(A10,'[1]root data'!B:M,12,)</f>
        <v>#N/A</v>
      </c>
      <c r="S10" s="7" t="e">
        <f>VLOOKUP(A10,'[1]root data'!B:Q,16,)</f>
        <v>#N/A</v>
      </c>
      <c r="T10" s="7" t="e">
        <f>VLOOKUP(A10,'[1]root data'!B:R,17,)</f>
        <v>#N/A</v>
      </c>
      <c r="U10" s="7" t="e">
        <f>VLOOKUP(A10,'[1]root data'!B:S,18,)</f>
        <v>#N/A</v>
      </c>
      <c r="V10" s="13">
        <f>VLOOKUP(A10,[1]leaf_photosynthesis!B:C,2,)</f>
        <v>10.096939190000001</v>
      </c>
      <c r="W10" s="13">
        <f>VLOOKUP(A10,[1]leaf_photosynthesis!B:D,3,)</f>
        <v>40.519307670553403</v>
      </c>
      <c r="X10" s="13" t="e">
        <f>VLOOKUP(A10,[1]leaf_respiration!B:C,2,)</f>
        <v>#N/A</v>
      </c>
      <c r="Y10" s="13" t="e">
        <f>VLOOKUP(A10,[1]leaf_respiration!B:D,3,)</f>
        <v>#N/A</v>
      </c>
      <c r="Z10" s="13" t="e">
        <f>VLOOKUP(A10,'[1]stem _respiration'!AA:AB,2,)</f>
        <v>#N/A</v>
      </c>
      <c r="AA10" s="13" t="e">
        <f>VLOOKUP(A10,'[1]stem _respiration'!AA:AC,3,)</f>
        <v>#N/A</v>
      </c>
      <c r="AB10" s="13" t="e">
        <f>VLOOKUP(A10,'[1]stem _respiration'!AA:AD,3,)</f>
        <v>#N/A</v>
      </c>
      <c r="AC10">
        <v>1.28</v>
      </c>
      <c r="AD10">
        <v>49.69</v>
      </c>
      <c r="AE10">
        <v>0.84</v>
      </c>
    </row>
    <row r="11" spans="1:34" x14ac:dyDescent="0.25">
      <c r="A11" s="13" t="s">
        <v>37</v>
      </c>
      <c r="B11" s="13" t="s">
        <v>35</v>
      </c>
      <c r="C11" s="13" t="s">
        <v>173</v>
      </c>
      <c r="D11" s="13" t="s">
        <v>212</v>
      </c>
      <c r="E11" s="13">
        <f>VLOOKUP(A11,'[1]Huble value'!C:D,2,)</f>
        <v>1.789263181308404E-4</v>
      </c>
      <c r="F11" s="13">
        <f>VLOOKUP(A11,[1]SLA!C:G,5,)</f>
        <v>79.858265078183194</v>
      </c>
      <c r="G11" s="13">
        <f>VLOOKUP(A11,[1]SLA!C:H,6,)</f>
        <v>0.52163846838824579</v>
      </c>
      <c r="H11" s="13">
        <f>VLOOKUP(A11,[1]SLA!C:I,7,)</f>
        <v>21.449929999999998</v>
      </c>
      <c r="I11" s="13">
        <f>VLOOKUP(A11,[1]WD!C:G,5,)</f>
        <v>0.6330275229357798</v>
      </c>
      <c r="J11" s="13">
        <f>VLOOKUP(A11,[1]WD!C:H,6,)</f>
        <v>0.51554663991975924</v>
      </c>
      <c r="K11" s="13">
        <f>VLOOKUP(A11,[1]Ks!B:R,17,)</f>
        <v>1.5150927116753401</v>
      </c>
      <c r="L11" s="13">
        <f>VLOOKUP(A11,[1]TLP!B:L,11,)</f>
        <v>-2.2596400000000001</v>
      </c>
      <c r="M11" s="13">
        <f>VLOOKUP(A11,[1]DBH_H!B:D,3,)</f>
        <v>11</v>
      </c>
      <c r="N11" s="13">
        <f>VLOOKUP(A11,[1]DBH_H!B:C,2,)</f>
        <v>22.5</v>
      </c>
      <c r="O11" s="7" t="e">
        <f>VLOOKUP(A11,'[1]root data'!B:J,9,)</f>
        <v>#N/A</v>
      </c>
      <c r="P11" s="7" t="e">
        <f>VLOOKUP(A11,'[1]root data'!B:K,10,)</f>
        <v>#N/A</v>
      </c>
      <c r="Q11" s="7" t="e">
        <f>VLOOKUP(A11,'[1]root data'!B:L,11,)</f>
        <v>#N/A</v>
      </c>
      <c r="R11" s="7" t="e">
        <f>VLOOKUP(A11,'[1]root data'!B:M,12,)</f>
        <v>#N/A</v>
      </c>
      <c r="S11" s="7" t="e">
        <f>VLOOKUP(A11,'[1]root data'!B:Q,16,)</f>
        <v>#N/A</v>
      </c>
      <c r="T11" s="7" t="e">
        <f>VLOOKUP(A11,'[1]root data'!B:R,17,)</f>
        <v>#N/A</v>
      </c>
      <c r="U11" s="7" t="e">
        <f>VLOOKUP(A11,'[1]root data'!B:S,18,)</f>
        <v>#N/A</v>
      </c>
      <c r="V11" s="13">
        <f>VLOOKUP(A11,[1]leaf_photosynthesis!B:C,2,)</f>
        <v>1.0662428939999999</v>
      </c>
      <c r="W11" s="13">
        <f>VLOOKUP(A11,[1]leaf_photosynthesis!B:D,3,)</f>
        <v>3.9210391881490598</v>
      </c>
      <c r="X11" s="13" t="e">
        <f>VLOOKUP(A11,[1]leaf_respiration!B:C,2,)</f>
        <v>#N/A</v>
      </c>
      <c r="Y11" s="13" t="e">
        <f>VLOOKUP(A11,[1]leaf_respiration!B:D,3,)</f>
        <v>#N/A</v>
      </c>
      <c r="Z11" s="13" t="e">
        <f>VLOOKUP(A11,'[1]stem _respiration'!AA:AB,2,)</f>
        <v>#N/A</v>
      </c>
      <c r="AA11" s="13" t="e">
        <f>VLOOKUP(A11,'[1]stem _respiration'!AA:AC,3,)</f>
        <v>#N/A</v>
      </c>
      <c r="AB11" s="13" t="e">
        <f>VLOOKUP(A11,'[1]stem _respiration'!AA:AD,3,)</f>
        <v>#N/A</v>
      </c>
      <c r="AC11">
        <v>1.35</v>
      </c>
      <c r="AD11">
        <v>49.89</v>
      </c>
      <c r="AE11">
        <v>0.56999999999999995</v>
      </c>
    </row>
    <row r="12" spans="1:34" x14ac:dyDescent="0.25">
      <c r="A12" s="7" t="s">
        <v>38</v>
      </c>
      <c r="B12" s="13" t="s">
        <v>39</v>
      </c>
      <c r="C12" s="13" t="s">
        <v>174</v>
      </c>
      <c r="D12" s="13" t="s">
        <v>213</v>
      </c>
      <c r="E12" s="13">
        <f>VLOOKUP(A12,'[1]Huble value'!C:D,2,)</f>
        <v>1.5364440537790326E-4</v>
      </c>
      <c r="F12" s="13">
        <f>VLOOKUP(A12,[1]SLA!C:G,5,)</f>
        <v>141.56332958380199</v>
      </c>
      <c r="G12" s="13">
        <f>VLOOKUP(A12,[1]SLA!C:H,6,)</f>
        <v>0.6277219430485762</v>
      </c>
      <c r="H12" s="13">
        <f>VLOOKUP(A12,[1]SLA!C:I,7,)</f>
        <v>25.16996</v>
      </c>
      <c r="I12" s="13">
        <f>VLOOKUP(A12,[1]WD!C:G,5,)</f>
        <v>0.46781609195402296</v>
      </c>
      <c r="J12" s="13">
        <f>VLOOKUP(A12,[1]WD!C:H,6,)</f>
        <v>0.54727474972191326</v>
      </c>
      <c r="K12" s="13">
        <f>VLOOKUP(A12,[1]Ks!B:R,17,)</f>
        <v>2.2647395027609201</v>
      </c>
      <c r="L12" s="13">
        <f>VLOOKUP(A12,[1]TLP!B:L,11,)</f>
        <v>-1.9663599999999999</v>
      </c>
      <c r="M12" s="13">
        <f>VLOOKUP(A12,[1]DBH_H!B:D,3,)</f>
        <v>11.8</v>
      </c>
      <c r="N12" s="13">
        <f>VLOOKUP(A12,[1]DBH_H!B:C,2,)</f>
        <v>13.7</v>
      </c>
      <c r="O12" s="7">
        <f>VLOOKUP(A12,'[1]root data'!B:J,9,)</f>
        <v>0.38860103626942999</v>
      </c>
      <c r="P12" s="7">
        <f>VLOOKUP(A12,'[1]root data'!B:K,10,)</f>
        <v>25.2097553451108</v>
      </c>
      <c r="Q12" s="7">
        <f>VLOOKUP(A12,'[1]root data'!B:L,11,)</f>
        <v>19.352321625627599</v>
      </c>
      <c r="R12" s="7">
        <f>VLOOKUP(A12,'[1]root data'!B:M,12,)</f>
        <v>0.316</v>
      </c>
      <c r="S12" s="7">
        <f>VLOOKUP(A12,'[1]root data'!B:Q,16,)</f>
        <v>46.6616</v>
      </c>
      <c r="T12" s="7">
        <f>VLOOKUP(A12,'[1]root data'!B:R,17,)</f>
        <v>460.29733333333337</v>
      </c>
      <c r="U12" s="7">
        <f>VLOOKUP(A12,'[1]root data'!B:S,18,)</f>
        <v>0.23161730644513756</v>
      </c>
      <c r="V12" s="13">
        <f>VLOOKUP(A12,[1]leaf_photosynthesis!B:C,2,)</f>
        <v>6.7841563450000004</v>
      </c>
      <c r="W12" s="13">
        <f>VLOOKUP(A12,[1]leaf_photosynthesis!B:D,3,)</f>
        <v>42.065883591504502</v>
      </c>
      <c r="X12" s="13">
        <f>VLOOKUP(A12,[1]leaf_respiration!B:C,2,)</f>
        <v>-1.10143295826364</v>
      </c>
      <c r="Y12" s="13">
        <f>VLOOKUP(A12,[1]leaf_respiration!B:D,3,)</f>
        <v>-6.9563135588777802E-2</v>
      </c>
      <c r="Z12" s="13">
        <f>VLOOKUP(A12,'[1]stem _respiration'!AA:AB,2,)</f>
        <v>0.19144080232812802</v>
      </c>
      <c r="AA12" s="13">
        <f>VLOOKUP(A12,'[1]stem _respiration'!AA:AC,3,)</f>
        <v>1.2125106781361099E-2</v>
      </c>
      <c r="AB12" s="13">
        <f>VLOOKUP(A12,'[1]stem _respiration'!AA:AD,3,)</f>
        <v>1.2125106781361099E-2</v>
      </c>
      <c r="AC12">
        <v>1.98</v>
      </c>
      <c r="AD12">
        <v>51.65</v>
      </c>
      <c r="AE12">
        <v>0.77</v>
      </c>
      <c r="AF12">
        <v>0.71</v>
      </c>
      <c r="AG12">
        <v>47.36</v>
      </c>
      <c r="AH12">
        <v>0.39</v>
      </c>
    </row>
    <row r="13" spans="1:34" x14ac:dyDescent="0.25">
      <c r="A13" s="13" t="s">
        <v>40</v>
      </c>
      <c r="B13" s="13" t="s">
        <v>41</v>
      </c>
      <c r="C13" s="13" t="s">
        <v>175</v>
      </c>
      <c r="D13" s="13" t="s">
        <v>214</v>
      </c>
      <c r="E13" s="13">
        <f>VLOOKUP(A13,'[1]Huble value'!C:D,2,)</f>
        <v>1.0652931529763801E-4</v>
      </c>
      <c r="F13" s="13">
        <f>VLOOKUP(A13,[1]SLA!C:G,5,)</f>
        <v>97.436673151750995</v>
      </c>
      <c r="G13" s="13">
        <f>VLOOKUP(A13,[1]SLA!C:H,6,)</f>
        <v>0.58456253788644164</v>
      </c>
      <c r="H13" s="13">
        <f>VLOOKUP(A13,[1]SLA!C:I,7,)</f>
        <v>20.032979999999998</v>
      </c>
      <c r="I13" s="13">
        <f>VLOOKUP(A13,[1]WD!C:G,5,)</f>
        <v>0.44490358126721763</v>
      </c>
      <c r="J13" s="13">
        <f>VLOOKUP(A13,[1]WD!C:H,6,)</f>
        <v>0.59113924050632916</v>
      </c>
      <c r="K13" s="13">
        <f>VLOOKUP(A13,[1]Ks!B:R,17,)</f>
        <v>2.3924658042160898</v>
      </c>
      <c r="L13" s="13">
        <f>VLOOKUP(A13,[1]TLP!B:L,11,)</f>
        <v>-2.1535599999999997</v>
      </c>
      <c r="M13" s="13">
        <f>VLOOKUP(A13,[1]DBH_H!B:D,3,)</f>
        <v>13</v>
      </c>
      <c r="N13" s="13">
        <f>VLOOKUP(A13,[1]DBH_H!B:C,2,)</f>
        <v>19.5</v>
      </c>
      <c r="O13" s="7">
        <f>VLOOKUP(A13,'[1]root data'!B:J,9,)</f>
        <v>0.36764705882352938</v>
      </c>
      <c r="P13" s="7">
        <f>VLOOKUP(A13,'[1]root data'!B:K,10,)</f>
        <v>85.338147019484893</v>
      </c>
      <c r="Q13" s="7">
        <f>VLOOKUP(A13,'[1]root data'!B:L,11,)</f>
        <v>65.167602699162501</v>
      </c>
      <c r="R13" s="7">
        <f>VLOOKUP(A13,'[1]root data'!B:M,12,)</f>
        <v>0.32300000000000001</v>
      </c>
      <c r="S13" s="7">
        <f>VLOOKUP(A13,'[1]root data'!B:Q,16,)</f>
        <v>67.749066666666664</v>
      </c>
      <c r="T13" s="7">
        <f>VLOOKUP(A13,'[1]root data'!B:R,17,)</f>
        <v>683.75066666666669</v>
      </c>
      <c r="U13" s="7">
        <f>VLOOKUP(A13,'[1]root data'!B:S,18,)</f>
        <v>0.15531487502329722</v>
      </c>
      <c r="V13" s="13">
        <f>VLOOKUP(A13,[1]leaf_photosynthesis!B:C,2,)</f>
        <v>6.087925866</v>
      </c>
      <c r="W13" s="13">
        <f>VLOOKUP(A13,[1]leaf_photosynthesis!B:D,3,)</f>
        <v>31.973714409577401</v>
      </c>
      <c r="X13" s="13">
        <f>VLOOKUP(A13,[1]leaf_respiration!B:C,2,)</f>
        <v>-1.02765935809554</v>
      </c>
      <c r="Y13" s="13">
        <f>VLOOKUP(A13,[1]leaf_respiration!B:D,3,)</f>
        <v>-0.70500381445556304</v>
      </c>
      <c r="Z13" s="13">
        <f>VLOOKUP(A13,'[1]stem _respiration'!AA:AB,2,)</f>
        <v>0.62319005649953108</v>
      </c>
      <c r="AA13" s="13">
        <f>VLOOKUP(A13,'[1]stem _respiration'!AA:AC,3,)</f>
        <v>2.8732935207980287E-2</v>
      </c>
      <c r="AB13" s="13">
        <f>VLOOKUP(A13,'[1]stem _respiration'!AA:AD,3,)</f>
        <v>2.8732935207980287E-2</v>
      </c>
      <c r="AC13">
        <v>1.4</v>
      </c>
      <c r="AD13">
        <v>48.68</v>
      </c>
      <c r="AE13">
        <v>0.71</v>
      </c>
      <c r="AF13">
        <v>1.01</v>
      </c>
      <c r="AG13">
        <v>46.05</v>
      </c>
      <c r="AH13">
        <v>0.45</v>
      </c>
    </row>
    <row r="14" spans="1:34" x14ac:dyDescent="0.25">
      <c r="A14" s="13" t="s">
        <v>42</v>
      </c>
      <c r="B14" s="13" t="s">
        <v>41</v>
      </c>
      <c r="C14" s="13" t="s">
        <v>175</v>
      </c>
      <c r="D14" s="13" t="s">
        <v>214</v>
      </c>
      <c r="E14" s="13">
        <f>VLOOKUP(A14,'[1]Huble value'!C:D,2,)</f>
        <v>1.2250646499871424E-4</v>
      </c>
      <c r="F14" s="13">
        <f>VLOOKUP(A14,[1]SLA!C:G,5,)</f>
        <v>98.382623509369694</v>
      </c>
      <c r="G14" s="13">
        <f>VLOOKUP(A14,[1]SLA!C:H,6,)</f>
        <v>0.60158371040723979</v>
      </c>
      <c r="H14" s="13">
        <f>VLOOKUP(A14,[1]SLA!C:I,7,)</f>
        <v>17.32518</v>
      </c>
      <c r="I14" s="13">
        <f>VLOOKUP(A14,[1]WD!C:G,5,)</f>
        <v>0.42322530864197527</v>
      </c>
      <c r="J14" s="13">
        <f>VLOOKUP(A14,[1]WD!C:H,6,)</f>
        <v>0.52978996999571371</v>
      </c>
      <c r="K14" s="13">
        <f>VLOOKUP(A14,[1]Ks!B:R,17,)</f>
        <v>2.3375817242446502</v>
      </c>
      <c r="L14" s="13">
        <f>VLOOKUP(A14,[1]TLP!B:L,11,)</f>
        <v>-2.0162800000000001</v>
      </c>
      <c r="M14" s="13">
        <f>VLOOKUP(A14,[1]DBH_H!B:D,3,)</f>
        <v>13</v>
      </c>
      <c r="N14" s="13">
        <f>VLOOKUP(A14,[1]DBH_H!B:C,2,)</f>
        <v>15</v>
      </c>
      <c r="O14" s="7" t="e">
        <f>VLOOKUP(A14,'[1]root data'!B:J,9,)</f>
        <v>#N/A</v>
      </c>
      <c r="P14" s="7" t="e">
        <f>VLOOKUP(A14,'[1]root data'!B:K,10,)</f>
        <v>#N/A</v>
      </c>
      <c r="Q14" s="7" t="e">
        <f>VLOOKUP(A14,'[1]root data'!B:L,11,)</f>
        <v>#N/A</v>
      </c>
      <c r="R14" s="7" t="e">
        <f>VLOOKUP(A14,'[1]root data'!B:M,12,)</f>
        <v>#N/A</v>
      </c>
      <c r="S14" s="7" t="e">
        <f>VLOOKUP(A14,'[1]root data'!B:Q,16,)</f>
        <v>#N/A</v>
      </c>
      <c r="T14" s="7" t="e">
        <f>VLOOKUP(A14,'[1]root data'!B:R,17,)</f>
        <v>#N/A</v>
      </c>
      <c r="U14" s="7" t="e">
        <f>VLOOKUP(A14,'[1]root data'!B:S,18,)</f>
        <v>#N/A</v>
      </c>
      <c r="V14" s="13">
        <f>VLOOKUP(A14,[1]leaf_photosynthesis!B:C,2,)</f>
        <v>4.0517674760000002</v>
      </c>
      <c r="W14" s="13">
        <f>VLOOKUP(A14,[1]leaf_photosynthesis!B:D,3,)</f>
        <v>19.3684828777129</v>
      </c>
      <c r="X14" s="13" t="e">
        <f>VLOOKUP(A14,[1]leaf_respiration!B:C,2,)</f>
        <v>#N/A</v>
      </c>
      <c r="Y14" s="13" t="e">
        <f>VLOOKUP(A14,[1]leaf_respiration!B:D,3,)</f>
        <v>#N/A</v>
      </c>
      <c r="Z14" s="13" t="e">
        <f>VLOOKUP(A14,'[1]stem _respiration'!AA:AB,2,)</f>
        <v>#N/A</v>
      </c>
      <c r="AA14" s="13" t="e">
        <f>VLOOKUP(A14,'[1]stem _respiration'!AA:AC,3,)</f>
        <v>#N/A</v>
      </c>
      <c r="AB14" s="13" t="e">
        <f>VLOOKUP(A14,'[1]stem _respiration'!AA:AD,3,)</f>
        <v>#N/A</v>
      </c>
      <c r="AC14">
        <v>1.49</v>
      </c>
      <c r="AD14">
        <v>49.49</v>
      </c>
      <c r="AE14">
        <v>0.77</v>
      </c>
    </row>
    <row r="15" spans="1:34" x14ac:dyDescent="0.25">
      <c r="A15" s="13" t="s">
        <v>43</v>
      </c>
      <c r="B15" s="13" t="s">
        <v>41</v>
      </c>
      <c r="C15" s="13" t="s">
        <v>175</v>
      </c>
      <c r="D15" s="13" t="s">
        <v>214</v>
      </c>
      <c r="E15" s="13">
        <f>VLOOKUP(A15,'[1]Huble value'!C:D,2,)</f>
        <v>9.8746238655226528E-5</v>
      </c>
      <c r="F15" s="13">
        <f>VLOOKUP(A15,[1]SLA!C:G,5,)</f>
        <v>127.487484885127</v>
      </c>
      <c r="G15" s="13">
        <f>VLOOKUP(A15,[1]SLA!C:H,6,)</f>
        <v>0.6228910168718651</v>
      </c>
      <c r="H15" s="13">
        <f>VLOOKUP(A15,[1]SLA!C:I,7,)</f>
        <v>21.08643</v>
      </c>
      <c r="I15" s="13">
        <f>VLOOKUP(A15,[1]WD!C:G,5,)</f>
        <v>0.45606694560669458</v>
      </c>
      <c r="J15" s="13">
        <f>VLOOKUP(A15,[1]WD!C:H,6,)</f>
        <v>0.52762730227518961</v>
      </c>
      <c r="K15" s="13">
        <f>VLOOKUP(A15,[1]Ks!B:R,17,)</f>
        <v>3.2297331110352601</v>
      </c>
      <c r="L15" s="13">
        <f>VLOOKUP(A15,[1]TLP!B:L,11,)</f>
        <v>-1.9102000000000001</v>
      </c>
      <c r="M15" s="13">
        <f>VLOOKUP(A15,[1]DBH_H!B:D,3,)</f>
        <v>11</v>
      </c>
      <c r="N15" s="13">
        <f>VLOOKUP(A15,[1]DBH_H!B:C,2,)</f>
        <v>12</v>
      </c>
      <c r="O15" s="7" t="e">
        <f>VLOOKUP(A15,'[1]root data'!B:J,9,)</f>
        <v>#N/A</v>
      </c>
      <c r="P15" s="7" t="e">
        <f>VLOOKUP(A15,'[1]root data'!B:K,10,)</f>
        <v>#N/A</v>
      </c>
      <c r="Q15" s="7" t="e">
        <f>VLOOKUP(A15,'[1]root data'!B:L,11,)</f>
        <v>#N/A</v>
      </c>
      <c r="R15" s="7" t="e">
        <f>VLOOKUP(A15,'[1]root data'!B:M,12,)</f>
        <v>#N/A</v>
      </c>
      <c r="S15" s="7" t="e">
        <f>VLOOKUP(A15,'[1]root data'!B:Q,16,)</f>
        <v>#N/A</v>
      </c>
      <c r="T15" s="7" t="e">
        <f>VLOOKUP(A15,'[1]root data'!B:R,17,)</f>
        <v>#N/A</v>
      </c>
      <c r="U15" s="7" t="e">
        <f>VLOOKUP(A15,'[1]root data'!B:S,18,)</f>
        <v>#N/A</v>
      </c>
      <c r="V15" s="13">
        <f>VLOOKUP(A15,[1]leaf_photosynthesis!B:C,2,)</f>
        <v>5.476160052</v>
      </c>
      <c r="W15" s="13">
        <f>VLOOKUP(A15,[1]leaf_photosynthesis!B:D,3,)</f>
        <v>24.8460372199768</v>
      </c>
      <c r="X15" s="13" t="e">
        <f>VLOOKUP(A15,[1]leaf_respiration!B:C,2,)</f>
        <v>#N/A</v>
      </c>
      <c r="Y15" s="13" t="e">
        <f>VLOOKUP(A15,[1]leaf_respiration!B:D,3,)</f>
        <v>#N/A</v>
      </c>
      <c r="Z15" s="13" t="e">
        <f>VLOOKUP(A15,'[1]stem _respiration'!AA:AB,2,)</f>
        <v>#N/A</v>
      </c>
      <c r="AA15" s="13" t="e">
        <f>VLOOKUP(A15,'[1]stem _respiration'!AA:AC,3,)</f>
        <v>#N/A</v>
      </c>
      <c r="AB15" s="13" t="e">
        <f>VLOOKUP(A15,'[1]stem _respiration'!AA:AD,3,)</f>
        <v>#N/A</v>
      </c>
      <c r="AC15">
        <v>1.72</v>
      </c>
      <c r="AD15">
        <v>50.11</v>
      </c>
      <c r="AE15">
        <v>0.77</v>
      </c>
    </row>
    <row r="16" spans="1:34" x14ac:dyDescent="0.25">
      <c r="A16" s="13" t="s">
        <v>44</v>
      </c>
      <c r="B16" s="13" t="s">
        <v>45</v>
      </c>
      <c r="C16" s="13" t="s">
        <v>176</v>
      </c>
      <c r="D16" s="13" t="s">
        <v>215</v>
      </c>
      <c r="E16" s="13">
        <f>VLOOKUP(A16,'[1]Huble value'!C:D,2,)</f>
        <v>1.6606787974866695E-4</v>
      </c>
      <c r="F16" s="13">
        <f>VLOOKUP(A16,[1]SLA!C:G,5,)</f>
        <v>71.7403445800431</v>
      </c>
      <c r="G16" s="13">
        <f>VLOOKUP(A16,[1]SLA!C:H,6,)</f>
        <v>0.4945573294629898</v>
      </c>
      <c r="H16" s="13">
        <f>VLOOKUP(A16,[1]SLA!C:I,7,)</f>
        <v>9.99343</v>
      </c>
      <c r="I16" s="13">
        <f>VLOOKUP(A16,[1]WD!C:G,5,)</f>
        <v>0.54751232631107127</v>
      </c>
      <c r="J16" s="13">
        <f>VLOOKUP(A16,[1]WD!C:H,6,)</f>
        <v>0.43449074074074079</v>
      </c>
      <c r="K16" s="13">
        <f>VLOOKUP(A16,[1]Ks!B:R,17,)</f>
        <v>2.7745482638062899</v>
      </c>
      <c r="L16" s="13">
        <f>VLOOKUP(A16,[1]TLP!B:L,11,)</f>
        <v>-1.8997999999999999</v>
      </c>
      <c r="M16" s="13">
        <f>VLOOKUP(A16,[1]DBH_H!B:D,3,)</f>
        <v>15</v>
      </c>
      <c r="N16" s="13">
        <f>VLOOKUP(A16,[1]DBH_H!B:C,2,)</f>
        <v>19.2</v>
      </c>
      <c r="O16" s="7">
        <f>VLOOKUP(A16,'[1]root data'!B:J,9,)</f>
        <v>0.29924242424242425</v>
      </c>
      <c r="P16" s="7">
        <f>VLOOKUP(A16,'[1]root data'!B:K,10,)</f>
        <v>65.136774818270894</v>
      </c>
      <c r="Q16" s="7">
        <f>VLOOKUP(A16,'[1]root data'!B:L,11,)</f>
        <v>54.096176695292897</v>
      </c>
      <c r="R16" s="7">
        <f>VLOOKUP(A16,'[1]root data'!B:M,12,)</f>
        <v>0.36599999999999999</v>
      </c>
      <c r="S16" s="7">
        <f>VLOOKUP(A16,'[1]root data'!B:Q,16,)</f>
        <v>59.396329113924047</v>
      </c>
      <c r="T16" s="7">
        <f>VLOOKUP(A16,'[1]root data'!B:R,17,)</f>
        <v>674.56075949367084</v>
      </c>
      <c r="U16" s="7">
        <f>VLOOKUP(A16,'[1]root data'!B:S,18,)</f>
        <v>0.13424871699010979</v>
      </c>
      <c r="V16" s="13">
        <f>VLOOKUP(A16,[1]leaf_photosynthesis!B:C,2,)</f>
        <v>6.1158616209999996</v>
      </c>
      <c r="W16" s="13">
        <f>VLOOKUP(A16,[1]leaf_photosynthesis!B:D,3,)</f>
        <v>26.136320964706201</v>
      </c>
      <c r="X16" s="13" t="e">
        <f>VLOOKUP(A16,[1]leaf_respiration!B:C,2,)</f>
        <v>#N/A</v>
      </c>
      <c r="Y16" s="13" t="e">
        <f>VLOOKUP(A16,[1]leaf_respiration!B:D,3,)</f>
        <v>#N/A</v>
      </c>
      <c r="Z16" s="13" t="e">
        <f>VLOOKUP(A16,'[1]stem _respiration'!AA:AB,2,)</f>
        <v>#N/A</v>
      </c>
      <c r="AA16" s="13" t="e">
        <f>VLOOKUP(A16,'[1]stem _respiration'!AA:AC,3,)</f>
        <v>#N/A</v>
      </c>
      <c r="AB16" s="13" t="e">
        <f>VLOOKUP(A16,'[1]stem _respiration'!AA:AD,3,)</f>
        <v>#N/A</v>
      </c>
      <c r="AC16">
        <v>1.39</v>
      </c>
      <c r="AD16">
        <v>48.17</v>
      </c>
      <c r="AE16">
        <v>0.61</v>
      </c>
      <c r="AF16">
        <v>1.1399999999999999</v>
      </c>
      <c r="AG16">
        <v>49.52</v>
      </c>
      <c r="AH16">
        <v>0.72</v>
      </c>
    </row>
    <row r="17" spans="1:34" x14ac:dyDescent="0.25">
      <c r="A17" s="13" t="s">
        <v>46</v>
      </c>
      <c r="B17" s="13" t="s">
        <v>45</v>
      </c>
      <c r="C17" s="13" t="s">
        <v>176</v>
      </c>
      <c r="D17" s="13" t="s">
        <v>215</v>
      </c>
      <c r="E17" s="13">
        <f>VLOOKUP(A17,'[1]Huble value'!C:D,2,)</f>
        <v>1.5771856119658426E-4</v>
      </c>
      <c r="F17" s="13">
        <f>VLOOKUP(A17,[1]SLA!C:G,5,)</f>
        <v>97.613510638297896</v>
      </c>
      <c r="G17" s="13">
        <f>VLOOKUP(A17,[1]SLA!C:H,6,)</f>
        <v>0.53694581280788178</v>
      </c>
      <c r="H17" s="13">
        <f>VLOOKUP(A17,[1]SLA!C:I,7,)</f>
        <v>9.1756700000000002</v>
      </c>
      <c r="I17" s="13">
        <f>VLOOKUP(A17,[1]WD!C:G,5,)</f>
        <v>0.54247730220492862</v>
      </c>
      <c r="J17" s="13">
        <f>VLOOKUP(A17,[1]WD!C:H,6,)</f>
        <v>0.45039421813403419</v>
      </c>
      <c r="K17" s="13">
        <f>VLOOKUP(A17,[1]Ks!B:R,17,)</f>
        <v>5.1271875811635104</v>
      </c>
      <c r="L17" s="13">
        <f>VLOOKUP(A17,[1]TLP!B:L,11,)</f>
        <v>-1.95804</v>
      </c>
      <c r="M17" s="13">
        <f>VLOOKUP(A17,[1]DBH_H!B:D,3,)</f>
        <v>14.2</v>
      </c>
      <c r="N17" s="13">
        <f>VLOOKUP(A17,[1]DBH_H!B:C,2,)</f>
        <v>25.5</v>
      </c>
      <c r="O17" s="7">
        <f>VLOOKUP(A17,'[1]root data'!B:J,9,)</f>
        <v>0.48823529411764705</v>
      </c>
      <c r="P17" s="7">
        <f>VLOOKUP(A17,'[1]root data'!B:K,10,)</f>
        <v>23.1491402520981</v>
      </c>
      <c r="Q17" s="7">
        <f>VLOOKUP(A17,'[1]root data'!B:L,11,)</f>
        <v>17.864776978324301</v>
      </c>
      <c r="R17" s="7">
        <f>VLOOKUP(A17,'[1]root data'!B:M,12,)</f>
        <v>0.33500000000000002</v>
      </c>
      <c r="S17" s="7">
        <f>VLOOKUP(A17,'[1]root data'!B:Q,16,)</f>
        <v>43.046867469879516</v>
      </c>
      <c r="T17" s="7">
        <f>VLOOKUP(A17,'[1]root data'!B:R,17,)</f>
        <v>449.76626506024098</v>
      </c>
      <c r="U17" s="7">
        <f>VLOOKUP(A17,'[1]root data'!B:S,18,)</f>
        <v>0.229300770782109</v>
      </c>
      <c r="V17" s="13">
        <f>VLOOKUP(A17,[1]leaf_photosynthesis!B:C,2,)</f>
        <v>2.721143176</v>
      </c>
      <c r="W17" s="13">
        <f>VLOOKUP(A17,[1]leaf_photosynthesis!B:D,3,)</f>
        <v>13.9418977643305</v>
      </c>
      <c r="X17" s="13">
        <f>VLOOKUP(A17,[1]leaf_respiration!B:C,2,)</f>
        <v>-0.70310067605436299</v>
      </c>
      <c r="Y17" s="13">
        <f>VLOOKUP(A17,[1]leaf_respiration!B:D,3,)</f>
        <v>-0.26546976918052401</v>
      </c>
      <c r="Z17" s="13">
        <f>VLOOKUP(A17,'[1]stem _respiration'!AA:AB,2,)</f>
        <v>2.0913501934463707</v>
      </c>
      <c r="AA17" s="13">
        <f>VLOOKUP(A17,'[1]stem _respiration'!AA:AC,3,)</f>
        <v>5.9917360128788663E-2</v>
      </c>
      <c r="AB17" s="13">
        <f>VLOOKUP(A17,'[1]stem _respiration'!AA:AD,3,)</f>
        <v>5.9917360128788663E-2</v>
      </c>
      <c r="AC17">
        <v>1.38</v>
      </c>
      <c r="AD17">
        <v>48.25</v>
      </c>
      <c r="AE17">
        <v>0.56999999999999995</v>
      </c>
      <c r="AF17">
        <v>1.01</v>
      </c>
      <c r="AG17">
        <v>51.43</v>
      </c>
      <c r="AH17">
        <v>0.5</v>
      </c>
    </row>
    <row r="18" spans="1:34" x14ac:dyDescent="0.25">
      <c r="A18" s="13" t="s">
        <v>47</v>
      </c>
      <c r="B18" s="13" t="s">
        <v>45</v>
      </c>
      <c r="C18" s="13" t="s">
        <v>176</v>
      </c>
      <c r="D18" s="13" t="s">
        <v>215</v>
      </c>
      <c r="E18" s="13">
        <f>VLOOKUP(A18,'[1]Huble value'!C:D,2,)</f>
        <v>1.3560492904784912E-4</v>
      </c>
      <c r="F18" s="13">
        <f>VLOOKUP(A18,[1]SLA!C:G,5,)</f>
        <v>95.435513078470805</v>
      </c>
      <c r="G18" s="13">
        <f>VLOOKUP(A18,[1]SLA!C:H,6,)</f>
        <v>0.54570383912248632</v>
      </c>
      <c r="H18" s="13">
        <f>VLOOKUP(A18,[1]SLA!C:I,7,)</f>
        <v>9.4862900000000021</v>
      </c>
      <c r="I18" s="13">
        <f>VLOOKUP(A18,[1]WD!C:G,5,)</f>
        <v>0.63132530120481922</v>
      </c>
      <c r="J18" s="13">
        <f>VLOOKUP(A18,[1]WD!C:H,6,)</f>
        <v>0.40902255639097745</v>
      </c>
      <c r="K18" s="13">
        <f>VLOOKUP(A18,[1]Ks!B:R,17,)</f>
        <v>0.80425568972889605</v>
      </c>
      <c r="L18" s="13">
        <f>VLOOKUP(A18,[1]TLP!B:L,11,)</f>
        <v>-1.9725999999999999</v>
      </c>
      <c r="M18" s="13">
        <f>VLOOKUP(A18,[1]DBH_H!B:D,3,)</f>
        <v>14.5</v>
      </c>
      <c r="N18" s="13">
        <f>VLOOKUP(A18,[1]DBH_H!B:C,2,)</f>
        <v>35.6</v>
      </c>
      <c r="O18" s="7">
        <f>VLOOKUP(A18,'[1]root data'!B:J,9,)</f>
        <v>0.40684410646387831</v>
      </c>
      <c r="P18" s="7">
        <f>VLOOKUP(A18,'[1]root data'!B:K,10,)</f>
        <v>20.2550133613951</v>
      </c>
      <c r="Q18" s="7">
        <f>VLOOKUP(A18,'[1]root data'!B:L,11,)</f>
        <v>16.3371972048934</v>
      </c>
      <c r="R18" s="7">
        <f>VLOOKUP(A18,'[1]root data'!B:M,12,)</f>
        <v>0.44800000000000001</v>
      </c>
      <c r="S18" s="7">
        <f>VLOOKUP(A18,'[1]root data'!B:Q,16,)</f>
        <v>18.533504672897198</v>
      </c>
      <c r="T18" s="7">
        <f>VLOOKUP(A18,'[1]root data'!B:R,17,)</f>
        <v>260.13551401869159</v>
      </c>
      <c r="U18" s="7">
        <f>VLOOKUP(A18,'[1]root data'!B:S,18,)</f>
        <v>0.30652438587696051</v>
      </c>
      <c r="V18" s="13">
        <f>VLOOKUP(A18,[1]leaf_photosynthesis!B:C,2,)</f>
        <v>2.4510623310000001</v>
      </c>
      <c r="W18" s="13">
        <f>VLOOKUP(A18,[1]leaf_photosynthesis!B:D,3,)</f>
        <v>14.4985192620157</v>
      </c>
      <c r="X18" s="13" t="e">
        <f>VLOOKUP(A18,[1]leaf_respiration!B:C,2,)</f>
        <v>#N/A</v>
      </c>
      <c r="Y18" s="13" t="e">
        <f>VLOOKUP(A18,[1]leaf_respiration!B:D,3,)</f>
        <v>#N/A</v>
      </c>
      <c r="Z18" s="13" t="e">
        <f>VLOOKUP(A18,'[1]stem _respiration'!AA:AB,2,)</f>
        <v>#DIV/0!</v>
      </c>
      <c r="AA18" s="13" t="e">
        <f>VLOOKUP(A18,'[1]stem _respiration'!AA:AC,3,)</f>
        <v>#DIV/0!</v>
      </c>
      <c r="AB18" s="13" t="e">
        <f>VLOOKUP(A18,'[1]stem _respiration'!AA:AD,3,)</f>
        <v>#DIV/0!</v>
      </c>
      <c r="AC18">
        <v>1.18</v>
      </c>
      <c r="AD18">
        <v>48.82</v>
      </c>
      <c r="AE18">
        <v>0.62</v>
      </c>
      <c r="AF18">
        <v>1.01</v>
      </c>
      <c r="AG18">
        <v>45.74</v>
      </c>
      <c r="AH18">
        <v>0.63</v>
      </c>
    </row>
    <row r="19" spans="1:34" x14ac:dyDescent="0.25">
      <c r="A19" s="13" t="s">
        <v>48</v>
      </c>
      <c r="B19" s="13" t="s">
        <v>49</v>
      </c>
      <c r="C19" s="13" t="s">
        <v>177</v>
      </c>
      <c r="D19" s="13" t="s">
        <v>216</v>
      </c>
      <c r="E19" s="13">
        <f>VLOOKUP(A19,'[1]Huble value'!C:D,2,)</f>
        <v>1.0767920296119406E-4</v>
      </c>
      <c r="F19" s="13">
        <f>VLOOKUP(A19,[1]SLA!C:G,5,)</f>
        <v>66.217922657412004</v>
      </c>
      <c r="G19" s="13">
        <f>VLOOKUP(A19,[1]SLA!C:H,6,)</f>
        <v>0.53584167529628357</v>
      </c>
      <c r="H19" s="13">
        <f>VLOOKUP(A19,[1]SLA!C:I,7,)</f>
        <v>26.712310000000002</v>
      </c>
      <c r="I19" s="13">
        <f>VLOOKUP(A19,[1]WD!C:G,5,)</f>
        <v>0.61261922230374177</v>
      </c>
      <c r="J19" s="13">
        <f>VLOOKUP(A19,[1]WD!C:H,6,)</f>
        <v>0.46474358974358976</v>
      </c>
      <c r="K19" s="13">
        <f>VLOOKUP(A19,[1]Ks!B:R,17,)</f>
        <v>0.67637933114005999</v>
      </c>
      <c r="L19" s="13" t="e">
        <f>VLOOKUP(A19,[1]TLP!B:L,11,)</f>
        <v>#N/A</v>
      </c>
      <c r="M19" s="13">
        <f>VLOOKUP(A19,[1]DBH_H!B:D,3,)</f>
        <v>13.5</v>
      </c>
      <c r="N19" s="13">
        <f>VLOOKUP(A19,[1]DBH_H!B:C,2,)</f>
        <v>22.2</v>
      </c>
      <c r="O19" s="7">
        <f>VLOOKUP(A19,'[1]root data'!B:J,9,)</f>
        <v>0.44192634560906519</v>
      </c>
      <c r="P19" s="7">
        <f>VLOOKUP(A19,'[1]root data'!B:K,10,)</f>
        <v>41.970544463800998</v>
      </c>
      <c r="Q19" s="7">
        <f>VLOOKUP(A19,'[1]root data'!B:L,11,)</f>
        <v>32.739401675250299</v>
      </c>
      <c r="R19" s="7">
        <f>VLOOKUP(A19,'[1]root data'!B:M,12,)</f>
        <v>0.49399999999999999</v>
      </c>
      <c r="S19" s="7">
        <f>VLOOKUP(A19,'[1]root data'!B:Q,16,)</f>
        <v>15.521923076923077</v>
      </c>
      <c r="T19" s="7">
        <f>VLOOKUP(A19,'[1]root data'!B:R,17,)</f>
        <v>242.03782051282053</v>
      </c>
      <c r="U19" s="7">
        <f>VLOOKUP(A19,'[1]root data'!B:S,18,)</f>
        <v>0.30118155842149968</v>
      </c>
      <c r="V19" s="13">
        <f>VLOOKUP(A19,[1]leaf_photosynthesis!B:C,2,)</f>
        <v>5.5202889180000003</v>
      </c>
      <c r="W19" s="13">
        <f>VLOOKUP(A19,[1]leaf_photosynthesis!B:D,3,)</f>
        <v>27.015156288644501</v>
      </c>
      <c r="X19" s="13">
        <f>VLOOKUP(A19,[1]leaf_respiration!B:C,2,)</f>
        <v>-0.33850000000000002</v>
      </c>
      <c r="Y19" s="13">
        <f>VLOOKUP(A19,[1]leaf_respiration!B:D,3,)</f>
        <v>3.7225029581376502E-2</v>
      </c>
      <c r="Z19" s="13">
        <f>VLOOKUP(A19,'[1]stem _respiration'!AA:AB,2,)</f>
        <v>0.55785400125007611</v>
      </c>
      <c r="AA19" s="13">
        <f>VLOOKUP(A19,'[1]stem _respiration'!AA:AC,3,)</f>
        <v>1.6188529686309593E-2</v>
      </c>
      <c r="AB19" s="13">
        <f>VLOOKUP(A19,'[1]stem _respiration'!AA:AD,3,)</f>
        <v>1.6188529686309593E-2</v>
      </c>
      <c r="AC19">
        <v>1.03</v>
      </c>
      <c r="AD19">
        <v>49.64</v>
      </c>
      <c r="AE19">
        <v>0.51</v>
      </c>
      <c r="AF19">
        <v>0.83</v>
      </c>
      <c r="AG19">
        <v>50.22</v>
      </c>
      <c r="AH19">
        <v>0.38</v>
      </c>
    </row>
    <row r="20" spans="1:34" x14ac:dyDescent="0.25">
      <c r="A20" s="13" t="s">
        <v>50</v>
      </c>
      <c r="B20" s="13" t="s">
        <v>49</v>
      </c>
      <c r="C20" s="13" t="s">
        <v>177</v>
      </c>
      <c r="D20" s="13" t="s">
        <v>216</v>
      </c>
      <c r="E20" s="13">
        <f>VLOOKUP(A20,'[1]Huble value'!C:D,2,)</f>
        <v>1.7246453035265019E-4</v>
      </c>
      <c r="F20" s="13">
        <f>VLOOKUP(A20,[1]SLA!C:G,5,)</f>
        <v>78.864076617275003</v>
      </c>
      <c r="G20" s="13">
        <f>VLOOKUP(A20,[1]SLA!C:H,6,)</f>
        <v>0.53495798319327736</v>
      </c>
      <c r="H20" s="13">
        <f>VLOOKUP(A20,[1]SLA!C:I,7,)</f>
        <v>21.82169</v>
      </c>
      <c r="I20" s="13">
        <f>VLOOKUP(A20,[1]WD!C:G,5,)</f>
        <v>0.62649450023912001</v>
      </c>
      <c r="J20" s="13">
        <f>VLOOKUP(A20,[1]WD!C:H,6,)</f>
        <v>0.45890128046261869</v>
      </c>
      <c r="K20" s="13">
        <f>VLOOKUP(A20,[1]Ks!B:R,17,)</f>
        <v>2.8946231439433601</v>
      </c>
      <c r="L20" s="13">
        <f>VLOOKUP(A20,[1]TLP!B:L,11,)</f>
        <v>-2.0038</v>
      </c>
      <c r="M20" s="13">
        <f>VLOOKUP(A20,[1]DBH_H!B:D,3,)</f>
        <v>12.5</v>
      </c>
      <c r="N20" s="13">
        <f>VLOOKUP(A20,[1]DBH_H!B:C,2,)</f>
        <v>20.350000000000001</v>
      </c>
      <c r="O20" s="7" t="e">
        <f>VLOOKUP(A20,'[1]root data'!B:J,9,)</f>
        <v>#N/A</v>
      </c>
      <c r="P20" s="7" t="e">
        <f>VLOOKUP(A20,'[1]root data'!B:K,10,)</f>
        <v>#N/A</v>
      </c>
      <c r="Q20" s="7" t="e">
        <f>VLOOKUP(A20,'[1]root data'!B:L,11,)</f>
        <v>#N/A</v>
      </c>
      <c r="R20" s="7" t="e">
        <f>VLOOKUP(A20,'[1]root data'!B:M,12,)</f>
        <v>#N/A</v>
      </c>
      <c r="S20" s="7" t="e">
        <f>VLOOKUP(A20,'[1]root data'!B:Q,16,)</f>
        <v>#N/A</v>
      </c>
      <c r="T20" s="7" t="e">
        <f>VLOOKUP(A20,'[1]root data'!B:R,17,)</f>
        <v>#N/A</v>
      </c>
      <c r="U20" s="7" t="e">
        <f>VLOOKUP(A20,'[1]root data'!B:S,18,)</f>
        <v>#N/A</v>
      </c>
      <c r="V20" s="13">
        <f>VLOOKUP(A20,[1]leaf_photosynthesis!B:C,2,)</f>
        <v>3.352236897</v>
      </c>
      <c r="W20" s="13">
        <f>VLOOKUP(A20,[1]leaf_photosynthesis!B:D,3,)</f>
        <v>18.780218146773599</v>
      </c>
      <c r="X20" s="13">
        <f>VLOOKUP(A20,[1]leaf_respiration!B:C,2,)</f>
        <v>-1.23479699880974</v>
      </c>
      <c r="Y20" s="13">
        <f>VLOOKUP(A20,[1]leaf_respiration!B:D,3,)</f>
        <v>-0.25809101706267501</v>
      </c>
      <c r="Z20" s="13" t="e">
        <f>VLOOKUP(A20,'[1]stem _respiration'!AA:AB,2,)</f>
        <v>#N/A</v>
      </c>
      <c r="AA20" s="13" t="e">
        <f>VLOOKUP(A20,'[1]stem _respiration'!AA:AC,3,)</f>
        <v>#N/A</v>
      </c>
      <c r="AB20" s="13" t="e">
        <f>VLOOKUP(A20,'[1]stem _respiration'!AA:AD,3,)</f>
        <v>#N/A</v>
      </c>
      <c r="AC20">
        <v>1</v>
      </c>
      <c r="AD20">
        <v>49.4</v>
      </c>
      <c r="AE20">
        <v>0.5</v>
      </c>
    </row>
    <row r="21" spans="1:34" x14ac:dyDescent="0.25">
      <c r="A21" s="13" t="s">
        <v>51</v>
      </c>
      <c r="B21" s="13" t="s">
        <v>49</v>
      </c>
      <c r="C21" s="13" t="s">
        <v>177</v>
      </c>
      <c r="D21" s="13" t="s">
        <v>216</v>
      </c>
      <c r="E21" s="13">
        <f>VLOOKUP(A21,'[1]Huble value'!C:D,2,)</f>
        <v>1.0552852599348685E-4</v>
      </c>
      <c r="F21" s="13">
        <f>VLOOKUP(A21,[1]SLA!C:G,5,)</f>
        <v>81.530416951469604</v>
      </c>
      <c r="G21" s="13">
        <f>VLOOKUP(A21,[1]SLA!C:H,6,)</f>
        <v>0.52829276156698368</v>
      </c>
      <c r="H21" s="13">
        <f>VLOOKUP(A21,[1]SLA!C:I,7,)</f>
        <v>23.855799999999999</v>
      </c>
      <c r="I21" s="13">
        <f>VLOOKUP(A21,[1]WD!C:G,5,)</f>
        <v>0.69700996677740867</v>
      </c>
      <c r="J21" s="13">
        <f>VLOOKUP(A21,[1]WD!C:H,6,)</f>
        <v>0.41331096196868011</v>
      </c>
      <c r="K21" s="13">
        <f>VLOOKUP(A21,[1]Ks!B:R,17,)</f>
        <v>2.2619524054303</v>
      </c>
      <c r="L21" s="13">
        <f>VLOOKUP(A21,[1]TLP!B:L,11,)</f>
        <v>-2.0329199999999998</v>
      </c>
      <c r="M21" s="13">
        <f>VLOOKUP(A21,[1]DBH_H!B:D,3,)</f>
        <v>13.5</v>
      </c>
      <c r="N21" s="13">
        <f>VLOOKUP(A21,[1]DBH_H!B:C,2,)</f>
        <v>24.5</v>
      </c>
      <c r="O21" s="7" t="e">
        <f>VLOOKUP(A21,'[1]root data'!B:J,9,)</f>
        <v>#N/A</v>
      </c>
      <c r="P21" s="7" t="e">
        <f>VLOOKUP(A21,'[1]root data'!B:K,10,)</f>
        <v>#N/A</v>
      </c>
      <c r="Q21" s="7" t="e">
        <f>VLOOKUP(A21,'[1]root data'!B:L,11,)</f>
        <v>#N/A</v>
      </c>
      <c r="R21" s="7" t="e">
        <f>VLOOKUP(A21,'[1]root data'!B:M,12,)</f>
        <v>#N/A</v>
      </c>
      <c r="S21" s="7" t="e">
        <f>VLOOKUP(A21,'[1]root data'!B:Q,16,)</f>
        <v>#N/A</v>
      </c>
      <c r="T21" s="7" t="e">
        <f>VLOOKUP(A21,'[1]root data'!B:R,17,)</f>
        <v>#N/A</v>
      </c>
      <c r="U21" s="7" t="e">
        <f>VLOOKUP(A21,'[1]root data'!B:S,18,)</f>
        <v>#N/A</v>
      </c>
      <c r="V21" s="13">
        <f>VLOOKUP(A21,[1]leaf_photosynthesis!B:C,2,)</f>
        <v>2.5840462259999999</v>
      </c>
      <c r="W21" s="13">
        <f>VLOOKUP(A21,[1]leaf_photosynthesis!B:D,3,)</f>
        <v>16.340929654362</v>
      </c>
      <c r="X21" s="13" t="e">
        <f>VLOOKUP(A21,[1]leaf_respiration!B:C,2,)</f>
        <v>#N/A</v>
      </c>
      <c r="Y21" s="13" t="e">
        <f>VLOOKUP(A21,[1]leaf_respiration!B:D,3,)</f>
        <v>#N/A</v>
      </c>
      <c r="Z21" s="13" t="e">
        <f>VLOOKUP(A21,'[1]stem _respiration'!AA:AB,2,)</f>
        <v>#N/A</v>
      </c>
      <c r="AA21" s="13" t="e">
        <f>VLOOKUP(A21,'[1]stem _respiration'!AA:AC,3,)</f>
        <v>#N/A</v>
      </c>
      <c r="AB21" s="13" t="e">
        <f>VLOOKUP(A21,'[1]stem _respiration'!AA:AD,3,)</f>
        <v>#N/A</v>
      </c>
      <c r="AC21">
        <v>0.99</v>
      </c>
      <c r="AD21">
        <v>49.39</v>
      </c>
      <c r="AE21">
        <v>0.63</v>
      </c>
    </row>
    <row r="22" spans="1:34" x14ac:dyDescent="0.25">
      <c r="A22" s="13" t="s">
        <v>52</v>
      </c>
      <c r="B22" s="13" t="s">
        <v>53</v>
      </c>
      <c r="C22" s="13" t="s">
        <v>178</v>
      </c>
      <c r="D22" s="13" t="s">
        <v>217</v>
      </c>
      <c r="E22" s="13">
        <f>VLOOKUP(A22,'[1]Huble value'!C:D,2,)</f>
        <v>1.7004130690385105E-4</v>
      </c>
      <c r="F22" s="13">
        <f>VLOOKUP(A22,[1]SLA!C:G,5,)</f>
        <v>189.512067156348</v>
      </c>
      <c r="G22" s="13">
        <f>VLOOKUP(A22,[1]SLA!C:H,6,)</f>
        <v>0.65854532425653889</v>
      </c>
      <c r="H22" s="13">
        <f>VLOOKUP(A22,[1]SLA!C:I,7,)</f>
        <v>18.060500000000001</v>
      </c>
      <c r="I22" s="13">
        <f>VLOOKUP(A22,[1]WD!C:G,5,)</f>
        <v>0.42366412213740456</v>
      </c>
      <c r="J22" s="13">
        <f>VLOOKUP(A22,[1]WD!C:H,6,)</f>
        <v>0.52309344790547796</v>
      </c>
      <c r="K22" s="13">
        <f>VLOOKUP(A22,[1]Ks!B:R,17,)</f>
        <v>0.22917813532947501</v>
      </c>
      <c r="L22" s="13">
        <f>VLOOKUP(A22,[1]TLP!B:L,11,)</f>
        <v>-2.0557999999999996</v>
      </c>
      <c r="M22" s="13">
        <f>VLOOKUP(A22,[1]DBH_H!B:D,3,)</f>
        <v>6.5</v>
      </c>
      <c r="N22" s="13">
        <f>VLOOKUP(A22,[1]DBH_H!B:C,2,)</f>
        <v>7.5</v>
      </c>
      <c r="O22" s="7" t="e">
        <f>VLOOKUP(A22,'[1]root data'!B:J,9,)</f>
        <v>#N/A</v>
      </c>
      <c r="P22" s="7" t="e">
        <f>VLOOKUP(A22,'[1]root data'!B:K,10,)</f>
        <v>#N/A</v>
      </c>
      <c r="Q22" s="7" t="e">
        <f>VLOOKUP(A22,'[1]root data'!B:L,11,)</f>
        <v>#N/A</v>
      </c>
      <c r="R22" s="7" t="e">
        <f>VLOOKUP(A22,'[1]root data'!B:M,12,)</f>
        <v>#N/A</v>
      </c>
      <c r="S22" s="7" t="e">
        <f>VLOOKUP(A22,'[1]root data'!B:Q,16,)</f>
        <v>#N/A</v>
      </c>
      <c r="T22" s="7" t="e">
        <f>VLOOKUP(A22,'[1]root data'!B:R,17,)</f>
        <v>#N/A</v>
      </c>
      <c r="U22" s="7" t="e">
        <f>VLOOKUP(A22,'[1]root data'!B:S,18,)</f>
        <v>#N/A</v>
      </c>
      <c r="V22" s="13">
        <f>VLOOKUP(A22,[1]leaf_photosynthesis!B:C,2,)</f>
        <v>0.48746028800000002</v>
      </c>
      <c r="W22" s="13">
        <f>VLOOKUP(A22,[1]leaf_photosynthesis!B:D,3,)</f>
        <v>1.6880584477303699</v>
      </c>
      <c r="X22" s="13" t="e">
        <f>VLOOKUP(A22,[1]leaf_respiration!B:C,2,)</f>
        <v>#N/A</v>
      </c>
      <c r="Y22" s="13" t="e">
        <f>VLOOKUP(A22,[1]leaf_respiration!B:D,3,)</f>
        <v>#N/A</v>
      </c>
      <c r="Z22" s="13" t="e">
        <f>VLOOKUP(A22,'[1]stem _respiration'!AA:AB,2,)</f>
        <v>#N/A</v>
      </c>
      <c r="AA22" s="13" t="e">
        <f>VLOOKUP(A22,'[1]stem _respiration'!AA:AC,3,)</f>
        <v>#N/A</v>
      </c>
      <c r="AB22" s="13" t="e">
        <f>VLOOKUP(A22,'[1]stem _respiration'!AA:AD,3,)</f>
        <v>#N/A</v>
      </c>
      <c r="AC22">
        <v>2.34</v>
      </c>
      <c r="AD22">
        <v>48.04</v>
      </c>
      <c r="AE22">
        <v>0.87</v>
      </c>
    </row>
    <row r="23" spans="1:34" x14ac:dyDescent="0.25">
      <c r="A23" s="13" t="s">
        <v>54</v>
      </c>
      <c r="B23" s="13" t="s">
        <v>53</v>
      </c>
      <c r="C23" s="13" t="s">
        <v>178</v>
      </c>
      <c r="D23" s="13" t="s">
        <v>217</v>
      </c>
      <c r="E23" s="13">
        <f>VLOOKUP(A23,'[1]Huble value'!C:D,2,)</f>
        <v>1.0161265520889894E-4</v>
      </c>
      <c r="F23" s="13">
        <f>VLOOKUP(A23,[1]SLA!C:G,5,)</f>
        <v>153.19558591697299</v>
      </c>
      <c r="G23" s="13">
        <f>VLOOKUP(A23,[1]SLA!C:H,6,)</f>
        <v>0.64449841210536141</v>
      </c>
      <c r="H23" s="13">
        <f>VLOOKUP(A23,[1]SLA!C:I,7,)</f>
        <v>29.153119999999998</v>
      </c>
      <c r="I23" s="13">
        <f>VLOOKUP(A23,[1]WD!C:G,5,)</f>
        <v>0.4570906877662812</v>
      </c>
      <c r="J23" s="13">
        <f>VLOOKUP(A23,[1]WD!C:H,6,)</f>
        <v>0.50947093403004573</v>
      </c>
      <c r="K23" s="13">
        <f>VLOOKUP(A23,[1]Ks!B:R,17,)</f>
        <v>0.231956020720958</v>
      </c>
      <c r="L23" s="13">
        <f>VLOOKUP(A23,[1]TLP!B:L,11,)</f>
        <v>-2.3969199999999997</v>
      </c>
      <c r="M23" s="13">
        <f>VLOOKUP(A23,[1]DBH_H!B:D,3,)</f>
        <v>7.8</v>
      </c>
      <c r="N23" s="13">
        <f>VLOOKUP(A23,[1]DBH_H!B:C,2,)</f>
        <v>9.35</v>
      </c>
      <c r="O23" s="7">
        <f>VLOOKUP(A23,'[1]root data'!B:J,9,)</f>
        <v>0.4681818181818182</v>
      </c>
      <c r="P23" s="7">
        <f>VLOOKUP(A23,'[1]root data'!B:K,10,)</f>
        <v>69.187345597083905</v>
      </c>
      <c r="Q23" s="7">
        <f>VLOOKUP(A23,'[1]root data'!B:L,11,)</f>
        <v>54.116850758021897</v>
      </c>
      <c r="R23" s="7">
        <f>VLOOKUP(A23,'[1]root data'!B:M,12,)</f>
        <v>0.35199999999999998</v>
      </c>
      <c r="S23" s="7">
        <f>VLOOKUP(A23,'[1]root data'!B:Q,16,)</f>
        <v>29.250776699029128</v>
      </c>
      <c r="T23" s="7">
        <f>VLOOKUP(A23,'[1]root data'!B:R,17,)</f>
        <v>323.0009708737864</v>
      </c>
      <c r="U23" s="7">
        <f>VLOOKUP(A23,'[1]root data'!B:S,18,)</f>
        <v>0.29188392654726819</v>
      </c>
      <c r="V23" s="13">
        <f>VLOOKUP(A23,[1]leaf_photosynthesis!B:C,2,)</f>
        <v>7.9405001540000004</v>
      </c>
      <c r="W23" s="13">
        <f>VLOOKUP(A23,[1]leaf_photosynthesis!B:D,3,)</f>
        <v>30.782702123418701</v>
      </c>
      <c r="X23" s="13">
        <f>VLOOKUP(A23,[1]leaf_respiration!B:C,2,)</f>
        <v>-1.3993821617358</v>
      </c>
      <c r="Y23" s="13">
        <f>VLOOKUP(A23,[1]leaf_respiration!B:D,3,)</f>
        <v>-1.2780100743679099</v>
      </c>
      <c r="Z23" s="13">
        <f>VLOOKUP(A23,'[1]stem _respiration'!AA:AB,2,)</f>
        <v>0.22525001683262552</v>
      </c>
      <c r="AA23" s="13">
        <f>VLOOKUP(A23,'[1]stem _respiration'!AA:AC,3,)</f>
        <v>2.4166873222828782E-2</v>
      </c>
      <c r="AB23" s="13">
        <f>VLOOKUP(A23,'[1]stem _respiration'!AA:AD,3,)</f>
        <v>2.4166873222828782E-2</v>
      </c>
      <c r="AC23">
        <v>2.04</v>
      </c>
      <c r="AD23">
        <v>47.6</v>
      </c>
      <c r="AE23">
        <v>0.99</v>
      </c>
      <c r="AF23">
        <v>0.73</v>
      </c>
      <c r="AG23">
        <v>46.33</v>
      </c>
      <c r="AH23">
        <v>0.67</v>
      </c>
    </row>
    <row r="24" spans="1:34" x14ac:dyDescent="0.25">
      <c r="A24" s="13" t="s">
        <v>55</v>
      </c>
      <c r="B24" s="13" t="s">
        <v>53</v>
      </c>
      <c r="C24" s="13" t="s">
        <v>178</v>
      </c>
      <c r="D24" s="13" t="s">
        <v>217</v>
      </c>
      <c r="E24" s="13">
        <f>VLOOKUP(A24,'[1]Huble value'!C:D,2,)</f>
        <v>1.0797874564706771E-4</v>
      </c>
      <c r="F24" s="13">
        <f>VLOOKUP(A24,[1]SLA!C:G,5,)</f>
        <v>157.63568977350701</v>
      </c>
      <c r="G24" s="13">
        <f>VLOOKUP(A24,[1]SLA!C:H,6,)</f>
        <v>0.6487463837994214</v>
      </c>
      <c r="H24" s="13">
        <f>VLOOKUP(A24,[1]SLA!C:I,7,)</f>
        <v>22.96752</v>
      </c>
      <c r="I24" s="13">
        <f>VLOOKUP(A24,[1]WD!C:G,5,)</f>
        <v>0.4084798345398139</v>
      </c>
      <c r="J24" s="13">
        <f>VLOOKUP(A24,[1]WD!C:H,6,)</f>
        <v>0.5591517857142857</v>
      </c>
      <c r="K24" s="13">
        <f>VLOOKUP(A24,[1]Ks!B:R,17,)</f>
        <v>2.1427405651245</v>
      </c>
      <c r="L24" s="13">
        <f>VLOOKUP(A24,[1]TLP!B:L,11,)</f>
        <v>-2.0141999999999998</v>
      </c>
      <c r="M24" s="13">
        <f>VLOOKUP(A24,[1]DBH_H!B:D,3,)</f>
        <v>10.5</v>
      </c>
      <c r="N24" s="13">
        <f>VLOOKUP(A24,[1]DBH_H!B:C,2,)</f>
        <v>16</v>
      </c>
      <c r="O24" s="7" t="e">
        <f>VLOOKUP(A24,'[1]root data'!B:J,9,)</f>
        <v>#N/A</v>
      </c>
      <c r="P24" s="7" t="e">
        <f>VLOOKUP(A24,'[1]root data'!B:K,10,)</f>
        <v>#N/A</v>
      </c>
      <c r="Q24" s="7" t="e">
        <f>VLOOKUP(A24,'[1]root data'!B:L,11,)</f>
        <v>#N/A</v>
      </c>
      <c r="R24" s="7" t="e">
        <f>VLOOKUP(A24,'[1]root data'!B:M,12,)</f>
        <v>#N/A</v>
      </c>
      <c r="S24" s="7" t="e">
        <f>VLOOKUP(A24,'[1]root data'!B:Q,16,)</f>
        <v>#N/A</v>
      </c>
      <c r="T24" s="7" t="e">
        <f>VLOOKUP(A24,'[1]root data'!B:R,17,)</f>
        <v>#N/A</v>
      </c>
      <c r="U24" s="7" t="e">
        <f>VLOOKUP(A24,'[1]root data'!B:S,18,)</f>
        <v>#N/A</v>
      </c>
      <c r="V24" s="13">
        <f>VLOOKUP(A24,[1]leaf_photosynthesis!B:C,2,)</f>
        <v>4.4373412119999998</v>
      </c>
      <c r="W24" s="13">
        <f>VLOOKUP(A24,[1]leaf_photosynthesis!B:D,3,)</f>
        <v>23.942597953554799</v>
      </c>
      <c r="X24" s="13" t="e">
        <f>VLOOKUP(A24,[1]leaf_respiration!B:C,2,)</f>
        <v>#N/A</v>
      </c>
      <c r="Y24" s="13" t="e">
        <f>VLOOKUP(A24,[1]leaf_respiration!B:D,3,)</f>
        <v>#N/A</v>
      </c>
      <c r="Z24" s="13" t="e">
        <f>VLOOKUP(A24,'[1]stem _respiration'!AA:AB,2,)</f>
        <v>#N/A</v>
      </c>
      <c r="AA24" s="13" t="e">
        <f>VLOOKUP(A24,'[1]stem _respiration'!AA:AC,3,)</f>
        <v>#N/A</v>
      </c>
      <c r="AB24" s="13" t="e">
        <f>VLOOKUP(A24,'[1]stem _respiration'!AA:AD,3,)</f>
        <v>#N/A</v>
      </c>
      <c r="AC24">
        <v>2.75</v>
      </c>
      <c r="AD24">
        <v>48.28</v>
      </c>
      <c r="AE24">
        <v>1.2</v>
      </c>
    </row>
    <row r="25" spans="1:34" x14ac:dyDescent="0.25">
      <c r="A25" s="13" t="s">
        <v>56</v>
      </c>
      <c r="B25" s="13" t="s">
        <v>57</v>
      </c>
      <c r="C25" s="13" t="s">
        <v>168</v>
      </c>
      <c r="D25" s="13" t="s">
        <v>218</v>
      </c>
      <c r="E25" s="13">
        <f>VLOOKUP(A25,'[1]Huble value'!C:D,2,)</f>
        <v>2.0211776372494497E-4</v>
      </c>
      <c r="F25" s="13">
        <f>VLOOKUP(A25,[1]SLA!C:G,5,)</f>
        <v>100.097867298578</v>
      </c>
      <c r="G25" s="13">
        <f>VLOOKUP(A25,[1]SLA!C:H,6,)</f>
        <v>0.60113421550094526</v>
      </c>
      <c r="H25" s="13">
        <f>VLOOKUP(A25,[1]SLA!C:I,7,)</f>
        <v>16.896519999999999</v>
      </c>
      <c r="I25" s="13">
        <f>VLOOKUP(A25,[1]WD!C:G,5,)</f>
        <v>0.56317335945151814</v>
      </c>
      <c r="J25" s="13">
        <f>VLOOKUP(A25,[1]WD!C:H,6,)</f>
        <v>0.46610956360259981</v>
      </c>
      <c r="K25" s="13">
        <f>VLOOKUP(A25,[1]Ks!B:R,17,)</f>
        <v>4.0619589921734702</v>
      </c>
      <c r="L25" s="13">
        <f>VLOOKUP(A25,[1]TLP!B:L,11,)</f>
        <v>-1.6959599999999999</v>
      </c>
      <c r="M25" s="13">
        <f>VLOOKUP(A25,[1]DBH_H!B:D,3,)</f>
        <v>9.5</v>
      </c>
      <c r="N25" s="13">
        <f>VLOOKUP(A25,[1]DBH_H!B:C,2,)</f>
        <v>15.9</v>
      </c>
      <c r="O25" s="7">
        <f>VLOOKUP(A25,'[1]root data'!B:J,9,)</f>
        <v>0.41176470588235298</v>
      </c>
      <c r="P25" s="7">
        <f>VLOOKUP(A25,'[1]root data'!B:K,10,)</f>
        <v>11.652129524022801</v>
      </c>
      <c r="Q25" s="7">
        <f>VLOOKUP(A25,'[1]root data'!B:L,11,)</f>
        <v>9.3449268975113995</v>
      </c>
      <c r="R25" s="7">
        <f>VLOOKUP(A25,'[1]root data'!B:M,12,)</f>
        <v>0.434</v>
      </c>
      <c r="S25" s="7">
        <f>VLOOKUP(A25,'[1]root data'!B:Q,16,)</f>
        <v>20.579485714285713</v>
      </c>
      <c r="T25" s="7">
        <f>VLOOKUP(A25,'[1]root data'!B:R,17,)</f>
        <v>280.97142857142853</v>
      </c>
      <c r="U25" s="7">
        <f>VLOOKUP(A25,'[1]root data'!B:S,18,)</f>
        <v>0.28906985579543765</v>
      </c>
      <c r="V25" s="13">
        <f>VLOOKUP(A25,[1]leaf_photosynthesis!B:C,2,)</f>
        <v>1.9971891349999999</v>
      </c>
      <c r="W25" s="13">
        <f>VLOOKUP(A25,[1]leaf_photosynthesis!B:D,3,)</f>
        <v>13.198951809655901</v>
      </c>
      <c r="X25" s="13">
        <f>VLOOKUP(A25,[1]leaf_respiration!B:C,2,)</f>
        <v>-0.51394134690356197</v>
      </c>
      <c r="Y25" s="13">
        <f>VLOOKUP(A25,[1]leaf_respiration!B:D,3,)</f>
        <v>8.1378006503578904E-2</v>
      </c>
      <c r="Z25" s="13">
        <f>VLOOKUP(A25,'[1]stem _respiration'!AA:AB,2,)</f>
        <v>0.29649670074647078</v>
      </c>
      <c r="AA25" s="13">
        <f>VLOOKUP(A25,'[1]stem _respiration'!AA:AC,3,)</f>
        <v>1.3161875280962899E-2</v>
      </c>
      <c r="AB25" s="13">
        <f>VLOOKUP(A25,'[1]stem _respiration'!AA:AD,3,)</f>
        <v>1.3161875280962899E-2</v>
      </c>
      <c r="AC25">
        <v>1.39</v>
      </c>
      <c r="AD25">
        <v>50.11</v>
      </c>
      <c r="AE25">
        <v>0.51</v>
      </c>
      <c r="AF25">
        <v>0.9</v>
      </c>
      <c r="AG25">
        <v>46.59</v>
      </c>
      <c r="AH25">
        <v>0.76</v>
      </c>
    </row>
    <row r="26" spans="1:34" x14ac:dyDescent="0.25">
      <c r="A26" s="13" t="s">
        <v>58</v>
      </c>
      <c r="B26" s="13" t="s">
        <v>57</v>
      </c>
      <c r="C26" s="13" t="s">
        <v>168</v>
      </c>
      <c r="D26" s="13" t="s">
        <v>218</v>
      </c>
      <c r="E26" s="13">
        <f>VLOOKUP(A26,'[1]Huble value'!C:D,2,)</f>
        <v>8.6242917411088441E-5</v>
      </c>
      <c r="F26" s="13">
        <f>VLOOKUP(A26,[1]SLA!C:G,5,)</f>
        <v>104.925984251969</v>
      </c>
      <c r="G26" s="13">
        <f>VLOOKUP(A26,[1]SLA!C:H,6,)</f>
        <v>0.59782854557792353</v>
      </c>
      <c r="H26" s="13">
        <f>VLOOKUP(A26,[1]SLA!C:I,7,)</f>
        <v>18.655840000000001</v>
      </c>
      <c r="I26" s="13">
        <f>VLOOKUP(A26,[1]WD!C:G,5,)</f>
        <v>0.57334710743801665</v>
      </c>
      <c r="J26" s="13">
        <f>VLOOKUP(A26,[1]WD!C:H,6,)</f>
        <v>0.44940476190476186</v>
      </c>
      <c r="K26" s="13">
        <f>VLOOKUP(A26,[1]Ks!B:R,17,)</f>
        <v>3.93485980671751</v>
      </c>
      <c r="L26" s="13">
        <f>VLOOKUP(A26,[1]TLP!B:L,11,)</f>
        <v>-1.5711599999999999</v>
      </c>
      <c r="M26" s="13">
        <f>VLOOKUP(A26,[1]DBH_H!B:D,3,)</f>
        <v>11</v>
      </c>
      <c r="N26" s="13">
        <f>VLOOKUP(A26,[1]DBH_H!B:C,2,)</f>
        <v>21.2</v>
      </c>
      <c r="O26" s="7" t="e">
        <f>VLOOKUP(A26,'[1]root data'!B:J,9,)</f>
        <v>#N/A</v>
      </c>
      <c r="P26" s="7" t="e">
        <f>VLOOKUP(A26,'[1]root data'!B:K,10,)</f>
        <v>#N/A</v>
      </c>
      <c r="Q26" s="7" t="e">
        <f>VLOOKUP(A26,'[1]root data'!B:L,11,)</f>
        <v>#N/A</v>
      </c>
      <c r="R26" s="7" t="e">
        <f>VLOOKUP(A26,'[1]root data'!B:M,12,)</f>
        <v>#N/A</v>
      </c>
      <c r="S26" s="7" t="e">
        <f>VLOOKUP(A26,'[1]root data'!B:Q,16,)</f>
        <v>#N/A</v>
      </c>
      <c r="T26" s="7" t="e">
        <f>VLOOKUP(A26,'[1]root data'!B:R,17,)</f>
        <v>#N/A</v>
      </c>
      <c r="U26" s="7" t="e">
        <f>VLOOKUP(A26,'[1]root data'!B:S,18,)</f>
        <v>#N/A</v>
      </c>
      <c r="V26" s="13">
        <f>VLOOKUP(A26,[1]leaf_photosynthesis!B:C,2,)</f>
        <v>3.6187832759999998</v>
      </c>
      <c r="W26" s="13">
        <f>VLOOKUP(A26,[1]leaf_photosynthesis!B:D,3,)</f>
        <v>23.4143597177613</v>
      </c>
      <c r="X26" s="13" t="e">
        <f>VLOOKUP(A26,[1]leaf_respiration!B:C,2,)</f>
        <v>#N/A</v>
      </c>
      <c r="Y26" s="13" t="e">
        <f>VLOOKUP(A26,[1]leaf_respiration!B:D,3,)</f>
        <v>#N/A</v>
      </c>
      <c r="Z26" s="13" t="e">
        <f>VLOOKUP(A26,'[1]stem _respiration'!AA:AB,2,)</f>
        <v>#N/A</v>
      </c>
      <c r="AA26" s="13" t="e">
        <f>VLOOKUP(A26,'[1]stem _respiration'!AA:AC,3,)</f>
        <v>#N/A</v>
      </c>
      <c r="AB26" s="13" t="e">
        <f>VLOOKUP(A26,'[1]stem _respiration'!AA:AD,3,)</f>
        <v>#N/A</v>
      </c>
      <c r="AC26">
        <v>1.28</v>
      </c>
      <c r="AD26">
        <v>48.62</v>
      </c>
      <c r="AE26">
        <v>0.52</v>
      </c>
    </row>
    <row r="27" spans="1:34" x14ac:dyDescent="0.25">
      <c r="A27" s="13" t="s">
        <v>59</v>
      </c>
      <c r="B27" s="13" t="s">
        <v>57</v>
      </c>
      <c r="C27" s="13" t="s">
        <v>168</v>
      </c>
      <c r="D27" s="13" t="s">
        <v>218</v>
      </c>
      <c r="E27" s="13">
        <f>VLOOKUP(A27,'[1]Huble value'!C:D,2,)</f>
        <v>9.8163946339452848E-5</v>
      </c>
      <c r="F27" s="13">
        <f>VLOOKUP(A27,[1]SLA!C:G,5,)</f>
        <v>117.344710743802</v>
      </c>
      <c r="G27" s="13">
        <f>VLOOKUP(A27,[1]SLA!C:H,6,)</f>
        <v>0.64062964062964067</v>
      </c>
      <c r="H27" s="13">
        <f>VLOOKUP(A27,[1]SLA!C:I,7,)</f>
        <v>14.198709999999998</v>
      </c>
      <c r="I27" s="13">
        <f>VLOOKUP(A27,[1]WD!C:G,5,)</f>
        <v>0.56464572680788894</v>
      </c>
      <c r="J27" s="13">
        <f>VLOOKUP(A27,[1]WD!C:H,6,)</f>
        <v>0.48943196829590485</v>
      </c>
      <c r="K27" s="13">
        <f>VLOOKUP(A27,[1]Ks!B:R,17,)</f>
        <v>2.071287777692</v>
      </c>
      <c r="L27" s="13">
        <f>VLOOKUP(A27,[1]TLP!B:L,11,)</f>
        <v>-1.3673199999999999</v>
      </c>
      <c r="M27" s="13">
        <f>VLOOKUP(A27,[1]DBH_H!B:D,3,)</f>
        <v>13.5</v>
      </c>
      <c r="N27" s="13">
        <f>VLOOKUP(A27,[1]DBH_H!B:C,2,)</f>
        <v>24.5</v>
      </c>
      <c r="O27" s="7" t="e">
        <f>VLOOKUP(A27,'[1]root data'!B:J,9,)</f>
        <v>#N/A</v>
      </c>
      <c r="P27" s="7" t="e">
        <f>VLOOKUP(A27,'[1]root data'!B:K,10,)</f>
        <v>#N/A</v>
      </c>
      <c r="Q27" s="7" t="e">
        <f>VLOOKUP(A27,'[1]root data'!B:L,11,)</f>
        <v>#N/A</v>
      </c>
      <c r="R27" s="7" t="e">
        <f>VLOOKUP(A27,'[1]root data'!B:M,12,)</f>
        <v>#N/A</v>
      </c>
      <c r="S27" s="7" t="e">
        <f>VLOOKUP(A27,'[1]root data'!B:Q,16,)</f>
        <v>#N/A</v>
      </c>
      <c r="T27" s="7" t="e">
        <f>VLOOKUP(A27,'[1]root data'!B:R,17,)</f>
        <v>#N/A</v>
      </c>
      <c r="U27" s="7" t="e">
        <f>VLOOKUP(A27,'[1]root data'!B:S,18,)</f>
        <v>#N/A</v>
      </c>
      <c r="V27" s="13">
        <f>VLOOKUP(A27,[1]leaf_photosynthesis!B:C,2,)</f>
        <v>5.9432317049999996</v>
      </c>
      <c r="W27" s="13">
        <f>VLOOKUP(A27,[1]leaf_photosynthesis!B:D,3,)</f>
        <v>25.357037949302001</v>
      </c>
      <c r="X27" s="13" t="e">
        <f>VLOOKUP(A27,[1]leaf_respiration!B:C,2,)</f>
        <v>#N/A</v>
      </c>
      <c r="Y27" s="13" t="e">
        <f>VLOOKUP(A27,[1]leaf_respiration!B:D,3,)</f>
        <v>#N/A</v>
      </c>
      <c r="Z27" s="13" t="e">
        <f>VLOOKUP(A27,'[1]stem _respiration'!AA:AB,2,)</f>
        <v>#N/A</v>
      </c>
      <c r="AA27" s="13" t="e">
        <f>VLOOKUP(A27,'[1]stem _respiration'!AA:AC,3,)</f>
        <v>#N/A</v>
      </c>
      <c r="AB27" s="13" t="e">
        <f>VLOOKUP(A27,'[1]stem _respiration'!AA:AD,3,)</f>
        <v>#N/A</v>
      </c>
      <c r="AC27">
        <v>1.42</v>
      </c>
      <c r="AD27">
        <v>48.24</v>
      </c>
      <c r="AE27">
        <v>0.7</v>
      </c>
    </row>
    <row r="28" spans="1:34" x14ac:dyDescent="0.25">
      <c r="A28" s="13" t="s">
        <v>60</v>
      </c>
      <c r="B28" s="13" t="s">
        <v>61</v>
      </c>
      <c r="C28" s="13" t="s">
        <v>179</v>
      </c>
      <c r="D28" s="13" t="s">
        <v>219</v>
      </c>
      <c r="E28" s="13">
        <f>VLOOKUP(A28,'[1]Huble value'!C:D,2,)</f>
        <v>1.4289971009458872E-4</v>
      </c>
      <c r="F28" s="13">
        <f>VLOOKUP(A28,[1]SLA!C:G,5,)</f>
        <v>94.584352685501401</v>
      </c>
      <c r="G28" s="13">
        <f>VLOOKUP(A28,[1]SLA!C:H,6,)</f>
        <v>0.56637049003769524</v>
      </c>
      <c r="H28" s="13">
        <f>VLOOKUP(A28,[1]SLA!C:I,7,)</f>
        <v>30.465619999999998</v>
      </c>
      <c r="I28" s="13">
        <f>VLOOKUP(A28,[1]WD!C:G,5,)</f>
        <v>0.51693989071038249</v>
      </c>
      <c r="J28" s="13">
        <f>VLOOKUP(A28,[1]WD!C:H,6,)</f>
        <v>0.4544405997693195</v>
      </c>
      <c r="K28" s="13">
        <f>VLOOKUP(A28,[1]Ks!B:R,17,)</f>
        <v>0.68314656145186403</v>
      </c>
      <c r="L28" s="13">
        <f>VLOOKUP(A28,[1]TLP!B:L,11,)</f>
        <v>-2.0038</v>
      </c>
      <c r="M28" s="13">
        <f>VLOOKUP(A28,[1]DBH_H!B:D,3,)</f>
        <v>8</v>
      </c>
      <c r="N28" s="13">
        <f>VLOOKUP(A28,[1]DBH_H!B:C,2,)</f>
        <v>11.7</v>
      </c>
      <c r="O28" s="7">
        <f>VLOOKUP(A28,'[1]root data'!B:J,9,)</f>
        <v>0.43561208267090623</v>
      </c>
      <c r="P28" s="7">
        <f>VLOOKUP(A28,'[1]root data'!B:K,10,)</f>
        <v>11.671774048795299</v>
      </c>
      <c r="Q28" s="7">
        <f>VLOOKUP(A28,'[1]root data'!B:L,11,)</f>
        <v>8.8214725459628003</v>
      </c>
      <c r="R28" s="7">
        <f>VLOOKUP(A28,'[1]root data'!B:M,12,)</f>
        <v>0.51900000000000002</v>
      </c>
      <c r="S28" s="7">
        <f>VLOOKUP(A28,'[1]root data'!B:Q,16,)</f>
        <v>12.423138686131388</v>
      </c>
      <c r="T28" s="7">
        <f>VLOOKUP(A28,'[1]root data'!B:R,17,)</f>
        <v>202.31459854014599</v>
      </c>
      <c r="U28" s="7">
        <f>VLOOKUP(A28,'[1]root data'!B:S,18,)</f>
        <v>0.33256463163005218</v>
      </c>
      <c r="V28" s="13">
        <f>VLOOKUP(A28,[1]leaf_photosynthesis!B:C,2,)</f>
        <v>3.842043882</v>
      </c>
      <c r="W28" s="13">
        <f>VLOOKUP(A28,[1]leaf_photosynthesis!B:D,3,)</f>
        <v>17.1053734871359</v>
      </c>
      <c r="X28" s="13">
        <f>VLOOKUP(A28,[1]leaf_respiration!B:C,2,)</f>
        <v>-1.09253297374227</v>
      </c>
      <c r="Y28" s="13">
        <f>VLOOKUP(A28,[1]leaf_respiration!B:D,3,)</f>
        <v>-0.42569821267956998</v>
      </c>
      <c r="Z28" s="13">
        <f>VLOOKUP(A28,'[1]stem _respiration'!AA:AB,2,)</f>
        <v>0.47285290905237853</v>
      </c>
      <c r="AA28" s="13">
        <f>VLOOKUP(A28,'[1]stem _respiration'!AA:AC,3,)</f>
        <v>3.074673809461697E-2</v>
      </c>
      <c r="AB28" s="13">
        <f>VLOOKUP(A28,'[1]stem _respiration'!AA:AD,3,)</f>
        <v>3.074673809461697E-2</v>
      </c>
      <c r="AC28">
        <v>1.32</v>
      </c>
      <c r="AD28">
        <v>51.55</v>
      </c>
      <c r="AE28">
        <v>0.54</v>
      </c>
      <c r="AF28">
        <v>0.66</v>
      </c>
      <c r="AG28">
        <v>46.17</v>
      </c>
      <c r="AH28">
        <v>0.62</v>
      </c>
    </row>
    <row r="29" spans="1:34" x14ac:dyDescent="0.25">
      <c r="A29" s="13" t="s">
        <v>62</v>
      </c>
      <c r="B29" s="13" t="s">
        <v>61</v>
      </c>
      <c r="C29" s="13" t="s">
        <v>179</v>
      </c>
      <c r="D29" s="13" t="s">
        <v>219</v>
      </c>
      <c r="E29" s="13">
        <f>VLOOKUP(A29,'[1]Huble value'!C:D,2,)</f>
        <v>1.3815725360042337E-4</v>
      </c>
      <c r="F29" s="13">
        <f>VLOOKUP(A29,[1]SLA!C:G,5,)</f>
        <v>78.010781194768498</v>
      </c>
      <c r="G29" s="13">
        <f>VLOOKUP(A29,[1]SLA!C:H,6,)</f>
        <v>0.55009541984732824</v>
      </c>
      <c r="H29" s="13">
        <f>VLOOKUP(A29,[1]SLA!C:I,7,)</f>
        <v>22.06925</v>
      </c>
      <c r="I29" s="13">
        <f>VLOOKUP(A29,[1]WD!C:G,5,)</f>
        <v>0.41821946169772262</v>
      </c>
      <c r="J29" s="13">
        <f>VLOOKUP(A29,[1]WD!C:H,6,)</f>
        <v>0.51558752997601909</v>
      </c>
      <c r="K29" s="13">
        <f>VLOOKUP(A29,[1]Ks!B:R,17,)</f>
        <v>4.3761132077083298</v>
      </c>
      <c r="L29" s="13">
        <f>VLOOKUP(A29,[1]TLP!B:L,11,)</f>
        <v>-1.94556</v>
      </c>
      <c r="M29" s="13">
        <f>VLOOKUP(A29,[1]DBH_H!B:D,3,)</f>
        <v>7.8</v>
      </c>
      <c r="N29" s="13">
        <f>VLOOKUP(A29,[1]DBH_H!B:C,2,)</f>
        <v>13.5</v>
      </c>
      <c r="O29" s="7" t="e">
        <f>VLOOKUP(A29,'[1]root data'!B:J,9,)</f>
        <v>#N/A</v>
      </c>
      <c r="P29" s="7" t="e">
        <f>VLOOKUP(A29,'[1]root data'!B:K,10,)</f>
        <v>#N/A</v>
      </c>
      <c r="Q29" s="7" t="e">
        <f>VLOOKUP(A29,'[1]root data'!B:L,11,)</f>
        <v>#N/A</v>
      </c>
      <c r="R29" s="7" t="e">
        <f>VLOOKUP(A29,'[1]root data'!B:M,12,)</f>
        <v>#N/A</v>
      </c>
      <c r="S29" s="7" t="e">
        <f>VLOOKUP(A29,'[1]root data'!B:Q,16,)</f>
        <v>#N/A</v>
      </c>
      <c r="T29" s="7" t="e">
        <f>VLOOKUP(A29,'[1]root data'!B:R,17,)</f>
        <v>#N/A</v>
      </c>
      <c r="U29" s="7" t="e">
        <f>VLOOKUP(A29,'[1]root data'!B:S,18,)</f>
        <v>#N/A</v>
      </c>
      <c r="V29" s="13">
        <f>VLOOKUP(A29,[1]leaf_photosynthesis!B:C,2,)</f>
        <v>2.710231447</v>
      </c>
      <c r="W29" s="13">
        <f>VLOOKUP(A29,[1]leaf_photosynthesis!B:D,3,)</f>
        <v>16.1386748206235</v>
      </c>
      <c r="X29" s="13" t="e">
        <f>VLOOKUP(A29,[1]leaf_respiration!B:C,2,)</f>
        <v>#N/A</v>
      </c>
      <c r="Y29" s="13" t="e">
        <f>VLOOKUP(A29,[1]leaf_respiration!B:D,3,)</f>
        <v>#N/A</v>
      </c>
      <c r="Z29" s="13" t="e">
        <f>VLOOKUP(A29,'[1]stem _respiration'!AA:AB,2,)</f>
        <v>#N/A</v>
      </c>
      <c r="AA29" s="13" t="e">
        <f>VLOOKUP(A29,'[1]stem _respiration'!AA:AC,3,)</f>
        <v>#N/A</v>
      </c>
      <c r="AB29" s="13" t="e">
        <f>VLOOKUP(A29,'[1]stem _respiration'!AA:AD,3,)</f>
        <v>#N/A</v>
      </c>
      <c r="AC29">
        <v>1.45</v>
      </c>
      <c r="AD29">
        <v>50.92</v>
      </c>
      <c r="AE29">
        <v>0.6</v>
      </c>
    </row>
    <row r="30" spans="1:34" x14ac:dyDescent="0.25">
      <c r="A30" s="13" t="s">
        <v>63</v>
      </c>
      <c r="B30" s="13" t="s">
        <v>61</v>
      </c>
      <c r="C30" s="13" t="s">
        <v>179</v>
      </c>
      <c r="D30" s="13" t="s">
        <v>219</v>
      </c>
      <c r="E30" s="13">
        <f>VLOOKUP(A30,'[1]Huble value'!C:D,2,)</f>
        <v>9.9903633598135894E-5</v>
      </c>
      <c r="F30" s="13">
        <f>VLOOKUP(A30,[1]SLA!C:G,5,)</f>
        <v>125.07271491675201</v>
      </c>
      <c r="G30" s="13">
        <f>VLOOKUP(A30,[1]SLA!C:H,6,)</f>
        <v>0.64048375274859526</v>
      </c>
      <c r="H30" s="13">
        <f>VLOOKUP(A30,[1]SLA!C:I,7,)</f>
        <v>36.808900000000001</v>
      </c>
      <c r="I30" s="13">
        <f>VLOOKUP(A30,[1]WD!C:G,5,)</f>
        <v>0.38893925657298278</v>
      </c>
      <c r="J30" s="13">
        <f>VLOOKUP(A30,[1]WD!C:H,6,)</f>
        <v>0.54337413517828625</v>
      </c>
      <c r="K30" s="13">
        <f>VLOOKUP(A30,[1]Ks!B:R,17,)</f>
        <v>8.6516825333845802</v>
      </c>
      <c r="L30" s="13">
        <f>VLOOKUP(A30,[1]TLP!B:L,11,)</f>
        <v>-1.8997999999999999</v>
      </c>
      <c r="M30" s="13">
        <f>VLOOKUP(A30,[1]DBH_H!B:D,3,)</f>
        <v>8.5</v>
      </c>
      <c r="N30" s="13">
        <f>VLOOKUP(A30,[1]DBH_H!B:C,2,)</f>
        <v>8.5</v>
      </c>
      <c r="O30" s="7" t="e">
        <f>VLOOKUP(A30,'[1]root data'!B:J,9,)</f>
        <v>#N/A</v>
      </c>
      <c r="P30" s="7" t="e">
        <f>VLOOKUP(A30,'[1]root data'!B:K,10,)</f>
        <v>#N/A</v>
      </c>
      <c r="Q30" s="7" t="e">
        <f>VLOOKUP(A30,'[1]root data'!B:L,11,)</f>
        <v>#N/A</v>
      </c>
      <c r="R30" s="7" t="e">
        <f>VLOOKUP(A30,'[1]root data'!B:M,12,)</f>
        <v>#N/A</v>
      </c>
      <c r="S30" s="7" t="e">
        <f>VLOOKUP(A30,'[1]root data'!B:Q,16,)</f>
        <v>#N/A</v>
      </c>
      <c r="T30" s="7" t="e">
        <f>VLOOKUP(A30,'[1]root data'!B:R,17,)</f>
        <v>#N/A</v>
      </c>
      <c r="U30" s="7" t="e">
        <f>VLOOKUP(A30,'[1]root data'!B:S,18,)</f>
        <v>#N/A</v>
      </c>
      <c r="V30" s="13">
        <f>VLOOKUP(A30,[1]leaf_photosynthesis!B:C,2,)</f>
        <v>6.2213777920000002</v>
      </c>
      <c r="W30" s="13">
        <f>VLOOKUP(A30,[1]leaf_photosynthesis!B:D,3,)</f>
        <v>24.204191142458502</v>
      </c>
      <c r="X30" s="13" t="e">
        <f>VLOOKUP(A30,[1]leaf_respiration!B:C,2,)</f>
        <v>#N/A</v>
      </c>
      <c r="Y30" s="13" t="e">
        <f>VLOOKUP(A30,[1]leaf_respiration!B:D,3,)</f>
        <v>#N/A</v>
      </c>
      <c r="Z30" s="13" t="e">
        <f>VLOOKUP(A30,'[1]stem _respiration'!AA:AB,2,)</f>
        <v>#N/A</v>
      </c>
      <c r="AA30" s="13" t="e">
        <f>VLOOKUP(A30,'[1]stem _respiration'!AA:AC,3,)</f>
        <v>#N/A</v>
      </c>
      <c r="AB30" s="13" t="e">
        <f>VLOOKUP(A30,'[1]stem _respiration'!AA:AD,3,)</f>
        <v>#N/A</v>
      </c>
      <c r="AC30">
        <v>1.67</v>
      </c>
      <c r="AD30">
        <v>49.56</v>
      </c>
      <c r="AE30">
        <v>0.62</v>
      </c>
    </row>
    <row r="31" spans="1:34" x14ac:dyDescent="0.25">
      <c r="A31" s="13" t="s">
        <v>64</v>
      </c>
      <c r="B31" s="13" t="s">
        <v>65</v>
      </c>
      <c r="C31" s="13" t="s">
        <v>180</v>
      </c>
      <c r="D31" s="13" t="s">
        <v>220</v>
      </c>
      <c r="E31" s="13">
        <f>VLOOKUP(A31,'[1]Huble value'!C:D,2,)</f>
        <v>8.3273347011411739E-5</v>
      </c>
      <c r="F31" s="13">
        <f>VLOOKUP(A31,[1]SLA!C:G,5,)</f>
        <v>134.81181434599199</v>
      </c>
      <c r="G31" s="13">
        <f>VLOOKUP(A31,[1]SLA!C:H,6,)</f>
        <v>0.64414414414414423</v>
      </c>
      <c r="H31" s="13">
        <f>VLOOKUP(A31,[1]SLA!C:I,7,)</f>
        <v>6.3900800000000002</v>
      </c>
      <c r="I31" s="13">
        <f>VLOOKUP(A31,[1]WD!C:G,5,)</f>
        <v>0.37328453796889294</v>
      </c>
      <c r="J31" s="13">
        <f>VLOOKUP(A31,[1]WD!C:H,6,)</f>
        <v>0.66856214459788799</v>
      </c>
      <c r="K31" s="13">
        <f>VLOOKUP(A31,[1]Ks!B:R,17,)</f>
        <v>5.20949525572171</v>
      </c>
      <c r="L31" s="13" t="e">
        <f>VLOOKUP(A31,[1]TLP!B:L,11,)</f>
        <v>#N/A</v>
      </c>
      <c r="M31" s="13">
        <f>VLOOKUP(A31,[1]DBH_H!B:D,3,)</f>
        <v>12</v>
      </c>
      <c r="N31" s="13">
        <f>VLOOKUP(A31,[1]DBH_H!B:C,2,)</f>
        <v>17</v>
      </c>
      <c r="O31" s="7" t="e">
        <f>VLOOKUP(A31,'[1]root data'!B:J,9,)</f>
        <v>#N/A</v>
      </c>
      <c r="P31" s="7" t="e">
        <f>VLOOKUP(A31,'[1]root data'!B:K,10,)</f>
        <v>#N/A</v>
      </c>
      <c r="Q31" s="7" t="e">
        <f>VLOOKUP(A31,'[1]root data'!B:L,11,)</f>
        <v>#N/A</v>
      </c>
      <c r="R31" s="7" t="e">
        <f>VLOOKUP(A31,'[1]root data'!B:M,12,)</f>
        <v>#N/A</v>
      </c>
      <c r="S31" s="7" t="e">
        <f>VLOOKUP(A31,'[1]root data'!B:Q,16,)</f>
        <v>#N/A</v>
      </c>
      <c r="T31" s="7" t="e">
        <f>VLOOKUP(A31,'[1]root data'!B:R,17,)</f>
        <v>#N/A</v>
      </c>
      <c r="U31" s="7" t="e">
        <f>VLOOKUP(A31,'[1]root data'!B:S,18,)</f>
        <v>#N/A</v>
      </c>
      <c r="V31" s="13">
        <f>VLOOKUP(A31,[1]leaf_photosynthesis!B:C,2,)</f>
        <v>11.940987890000001</v>
      </c>
      <c r="W31" s="13">
        <f>VLOOKUP(A31,[1]leaf_photosynthesis!B:D,3,)</f>
        <v>42.485605595236002</v>
      </c>
      <c r="X31" s="13" t="e">
        <f>VLOOKUP(A31,[1]leaf_respiration!B:C,2,)</f>
        <v>#N/A</v>
      </c>
      <c r="Y31" s="13" t="e">
        <f>VLOOKUP(A31,[1]leaf_respiration!B:D,3,)</f>
        <v>#N/A</v>
      </c>
      <c r="Z31" s="13" t="e">
        <f>VLOOKUP(A31,'[1]stem _respiration'!AA:AB,2,)</f>
        <v>#N/A</v>
      </c>
      <c r="AA31" s="13" t="e">
        <f>VLOOKUP(A31,'[1]stem _respiration'!AA:AC,3,)</f>
        <v>#N/A</v>
      </c>
      <c r="AB31" s="13" t="e">
        <f>VLOOKUP(A31,'[1]stem _respiration'!AA:AD,3,)</f>
        <v>#N/A</v>
      </c>
      <c r="AC31">
        <v>1.41</v>
      </c>
      <c r="AD31">
        <v>51.94</v>
      </c>
      <c r="AE31">
        <v>0.61</v>
      </c>
    </row>
    <row r="32" spans="1:34" x14ac:dyDescent="0.25">
      <c r="A32" s="13" t="s">
        <v>66</v>
      </c>
      <c r="B32" s="13" t="s">
        <v>65</v>
      </c>
      <c r="C32" s="13" t="s">
        <v>180</v>
      </c>
      <c r="D32" s="13" t="s">
        <v>220</v>
      </c>
      <c r="E32" s="13">
        <f>VLOOKUP(A32,'[1]Huble value'!C:D,2,)</f>
        <v>1.9654190301521629E-4</v>
      </c>
      <c r="F32" s="13">
        <f>VLOOKUP(A32,[1]SLA!C:G,5,)</f>
        <v>88.3673745173745</v>
      </c>
      <c r="G32" s="13">
        <f>VLOOKUP(A32,[1]SLA!C:H,6,)</f>
        <v>0.5639730639730639</v>
      </c>
      <c r="H32" s="13">
        <f>VLOOKUP(A32,[1]SLA!C:I,7,)</f>
        <v>4.5774300000000006</v>
      </c>
      <c r="I32" s="13">
        <f>VLOOKUP(A32,[1]WD!C:G,5,)</f>
        <v>0.44089091947458597</v>
      </c>
      <c r="J32" s="13">
        <f>VLOOKUP(A32,[1]WD!C:H,6,)</f>
        <v>0.59707724425887265</v>
      </c>
      <c r="K32" s="13">
        <f>VLOOKUP(A32,[1]Ks!B:R,17,)</f>
        <v>0.90833097243388305</v>
      </c>
      <c r="L32" s="13" t="e">
        <f>VLOOKUP(A32,[1]TLP!B:L,11,)</f>
        <v>#N/A</v>
      </c>
      <c r="M32" s="13">
        <f>VLOOKUP(A32,[1]DBH_H!B:D,3,)</f>
        <v>12</v>
      </c>
      <c r="N32" s="13">
        <f>VLOOKUP(A32,[1]DBH_H!B:C,2,)</f>
        <v>13.5</v>
      </c>
      <c r="O32" s="7" t="e">
        <f>VLOOKUP(A32,'[1]root data'!B:J,9,)</f>
        <v>#N/A</v>
      </c>
      <c r="P32" s="7" t="e">
        <f>VLOOKUP(A32,'[1]root data'!B:K,10,)</f>
        <v>#N/A</v>
      </c>
      <c r="Q32" s="7" t="e">
        <f>VLOOKUP(A32,'[1]root data'!B:L,11,)</f>
        <v>#N/A</v>
      </c>
      <c r="R32" s="7" t="e">
        <f>VLOOKUP(A32,'[1]root data'!B:M,12,)</f>
        <v>#N/A</v>
      </c>
      <c r="S32" s="7" t="e">
        <f>VLOOKUP(A32,'[1]root data'!B:Q,16,)</f>
        <v>#N/A</v>
      </c>
      <c r="T32" s="7" t="e">
        <f>VLOOKUP(A32,'[1]root data'!B:R,17,)</f>
        <v>#N/A</v>
      </c>
      <c r="U32" s="7" t="e">
        <f>VLOOKUP(A32,'[1]root data'!B:S,18,)</f>
        <v>#N/A</v>
      </c>
      <c r="V32" s="13">
        <f>VLOOKUP(A32,[1]leaf_photosynthesis!B:C,2,)</f>
        <v>4.3026017630000002</v>
      </c>
      <c r="W32" s="13">
        <f>VLOOKUP(A32,[1]leaf_photosynthesis!B:D,3,)</f>
        <v>15.754504038262199</v>
      </c>
      <c r="X32" s="13" t="e">
        <f>VLOOKUP(A32,[1]leaf_respiration!B:C,2,)</f>
        <v>#N/A</v>
      </c>
      <c r="Y32" s="13" t="e">
        <f>VLOOKUP(A32,[1]leaf_respiration!B:D,3,)</f>
        <v>#N/A</v>
      </c>
      <c r="Z32" s="13" t="e">
        <f>VLOOKUP(A32,'[1]stem _respiration'!AA:AB,2,)</f>
        <v>#N/A</v>
      </c>
      <c r="AA32" s="13" t="e">
        <f>VLOOKUP(A32,'[1]stem _respiration'!AA:AC,3,)</f>
        <v>#N/A</v>
      </c>
      <c r="AB32" s="13" t="e">
        <f>VLOOKUP(A32,'[1]stem _respiration'!AA:AD,3,)</f>
        <v>#N/A</v>
      </c>
      <c r="AC32">
        <v>2.13</v>
      </c>
      <c r="AD32">
        <v>53.07</v>
      </c>
      <c r="AE32">
        <v>0.56000000000000005</v>
      </c>
    </row>
    <row r="33" spans="1:34" x14ac:dyDescent="0.25">
      <c r="A33" s="13" t="s">
        <v>67</v>
      </c>
      <c r="B33" s="13" t="s">
        <v>65</v>
      </c>
      <c r="C33" s="13" t="s">
        <v>180</v>
      </c>
      <c r="D33" s="13" t="s">
        <v>220</v>
      </c>
      <c r="E33" s="13">
        <f>VLOOKUP(A33,'[1]Huble value'!C:D,2,)</f>
        <v>1.5219697833995704E-4</v>
      </c>
      <c r="F33" s="13">
        <f>VLOOKUP(A33,[1]SLA!C:G,5,)</f>
        <v>114.722733612273</v>
      </c>
      <c r="G33" s="13">
        <f>VLOOKUP(A33,[1]SLA!C:H,6,)</f>
        <v>0.59422750424448212</v>
      </c>
      <c r="H33" s="13">
        <f>VLOOKUP(A33,[1]SLA!C:I,7,)</f>
        <v>8.225620000000001</v>
      </c>
      <c r="I33" s="13">
        <f>VLOOKUP(A33,[1]WD!C:G,5,)</f>
        <v>0.49431818181818182</v>
      </c>
      <c r="J33" s="13">
        <f>VLOOKUP(A33,[1]WD!C:H,6,)</f>
        <v>0.61447562776957165</v>
      </c>
      <c r="K33" s="13">
        <f>VLOOKUP(A33,[1]Ks!B:R,17,)</f>
        <v>2.2739500997241899</v>
      </c>
      <c r="L33" s="13" t="e">
        <f>VLOOKUP(A33,[1]TLP!B:L,11,)</f>
        <v>#N/A</v>
      </c>
      <c r="M33" s="13">
        <f>VLOOKUP(A33,[1]DBH_H!B:D,3,)</f>
        <v>11.5</v>
      </c>
      <c r="N33" s="13">
        <f>VLOOKUP(A33,[1]DBH_H!B:C,2,)</f>
        <v>15</v>
      </c>
      <c r="O33" s="7">
        <f>VLOOKUP(A33,'[1]root data'!B:J,9,)</f>
        <v>0.40862422997946612</v>
      </c>
      <c r="P33" s="7">
        <f>VLOOKUP(A33,'[1]root data'!B:K,10,)</f>
        <v>8.7425761087569391</v>
      </c>
      <c r="Q33" s="7">
        <f>VLOOKUP(A33,'[1]root data'!B:L,11,)</f>
        <v>7.4992361086660697</v>
      </c>
      <c r="R33" s="7">
        <f>VLOOKUP(A33,'[1]root data'!B:M,12,)</f>
        <v>0.503</v>
      </c>
      <c r="S33" s="7">
        <f>VLOOKUP(A33,'[1]root data'!B:Q,16,)</f>
        <v>17.565929648241209</v>
      </c>
      <c r="T33" s="7">
        <f>VLOOKUP(A33,'[1]root data'!B:R,17,)</f>
        <v>277.36934673366835</v>
      </c>
      <c r="U33" s="7">
        <f>VLOOKUP(A33,'[1]root data'!B:S,18,)</f>
        <v>0.25144994377124374</v>
      </c>
      <c r="V33" s="13">
        <f>VLOOKUP(A33,[1]leaf_photosynthesis!B:C,2,)</f>
        <v>5.4598033340000001</v>
      </c>
      <c r="W33" s="13">
        <f>VLOOKUP(A33,[1]leaf_photosynthesis!B:D,3,)</f>
        <v>21.456093178417799</v>
      </c>
      <c r="X33" s="13">
        <f>VLOOKUP(A33,[1]leaf_respiration!B:C,2,)</f>
        <v>-1.1662485449307101</v>
      </c>
      <c r="Y33" s="13">
        <f>VLOOKUP(A33,[1]leaf_respiration!B:D,3,)</f>
        <v>4.5706408071396303E-3</v>
      </c>
      <c r="Z33" s="13">
        <f>VLOOKUP(A33,'[1]stem _respiration'!AA:AB,2,)</f>
        <v>0.45012561101296961</v>
      </c>
      <c r="AA33" s="13">
        <f>VLOOKUP(A33,'[1]stem _respiration'!AA:AC,3,)</f>
        <v>3.6819884211732962E-2</v>
      </c>
      <c r="AB33" s="13">
        <f>VLOOKUP(A33,'[1]stem _respiration'!AA:AD,3,)</f>
        <v>3.6819884211732962E-2</v>
      </c>
      <c r="AC33">
        <v>1.55</v>
      </c>
      <c r="AD33">
        <v>52.84</v>
      </c>
      <c r="AE33">
        <v>0.72</v>
      </c>
      <c r="AF33">
        <v>0.67</v>
      </c>
      <c r="AG33">
        <v>46.27</v>
      </c>
      <c r="AH33">
        <v>0.32</v>
      </c>
    </row>
    <row r="34" spans="1:34" x14ac:dyDescent="0.25">
      <c r="A34" s="13" t="s">
        <v>68</v>
      </c>
      <c r="B34" s="13" t="s">
        <v>69</v>
      </c>
      <c r="C34" s="13" t="s">
        <v>181</v>
      </c>
      <c r="D34" s="13" t="s">
        <v>221</v>
      </c>
      <c r="E34" s="13">
        <f>VLOOKUP(A34,'[1]Huble value'!C:D,2,)</f>
        <v>4.5545599819923878E-5</v>
      </c>
      <c r="F34" s="13">
        <f>VLOOKUP(A34,[1]SLA!C:G,5,)</f>
        <v>215.46818181818199</v>
      </c>
      <c r="G34" s="13">
        <f>VLOOKUP(A34,[1]SLA!C:H,6,)</f>
        <v>0.52645739910313893</v>
      </c>
      <c r="H34" s="13">
        <f>VLOOKUP(A34,[1]SLA!C:I,7,)</f>
        <v>11.376720000000001</v>
      </c>
      <c r="I34" s="13">
        <f>VLOOKUP(A34,[1]WD!C:G,5,)</f>
        <v>0.46465481603968595</v>
      </c>
      <c r="J34" s="13">
        <f>VLOOKUP(A34,[1]WD!C:H,6,)</f>
        <v>0.61254739744915543</v>
      </c>
      <c r="K34" s="13">
        <f>VLOOKUP(A34,[1]Ks!B:R,17,)</f>
        <v>2.4267004039501101</v>
      </c>
      <c r="L34" s="13" t="e">
        <f>VLOOKUP(A34,[1]TLP!B:L,11,)</f>
        <v>#N/A</v>
      </c>
      <c r="M34" s="13">
        <f>VLOOKUP(A34,[1]DBH_H!B:D,3,)</f>
        <v>10.8</v>
      </c>
      <c r="N34" s="13">
        <f>VLOOKUP(A34,[1]DBH_H!B:C,2,)</f>
        <v>18.2</v>
      </c>
      <c r="O34" s="7">
        <f>VLOOKUP(A34,'[1]root data'!B:J,9,)</f>
        <v>0.30637079455977095</v>
      </c>
      <c r="P34" s="7">
        <f>VLOOKUP(A34,'[1]root data'!B:K,10,)</f>
        <v>4.0726152240484801</v>
      </c>
      <c r="Q34" s="7">
        <f>VLOOKUP(A34,'[1]root data'!B:L,11,)</f>
        <v>3.6224433849383901</v>
      </c>
      <c r="R34" s="7">
        <f>VLOOKUP(A34,'[1]root data'!B:M,12,)</f>
        <v>0.68600000000000005</v>
      </c>
      <c r="S34" s="7">
        <f>VLOOKUP(A34,'[1]root data'!B:Q,16,)</f>
        <v>10.598808411214954</v>
      </c>
      <c r="T34" s="7">
        <f>VLOOKUP(A34,'[1]root data'!B:R,17,)</f>
        <v>229.25724299065422</v>
      </c>
      <c r="U34" s="7">
        <f>VLOOKUP(A34,'[1]root data'!B:S,18,)</f>
        <v>0.22563367213529584</v>
      </c>
      <c r="V34" s="13">
        <f>VLOOKUP(A34,[1]leaf_photosynthesis!B:C,2,)</f>
        <v>1.392024878</v>
      </c>
      <c r="W34" s="13">
        <f>VLOOKUP(A34,[1]leaf_photosynthesis!B:D,3,)</f>
        <v>6.9298281000219202</v>
      </c>
      <c r="X34" s="13">
        <f>VLOOKUP(A34,[1]leaf_respiration!B:C,2,)</f>
        <v>-0.33972866123706202</v>
      </c>
      <c r="Y34" s="13">
        <f>VLOOKUP(A34,[1]leaf_respiration!B:D,3,)</f>
        <v>-0.28419723015169202</v>
      </c>
      <c r="Z34" s="13">
        <f>VLOOKUP(A34,'[1]stem _respiration'!AA:AB,2,)</f>
        <v>0.16098255720583191</v>
      </c>
      <c r="AA34" s="13">
        <f>VLOOKUP(A34,'[1]stem _respiration'!AA:AC,3,)</f>
        <v>7.656491336798475E-3</v>
      </c>
      <c r="AB34" s="13">
        <f>VLOOKUP(A34,'[1]stem _respiration'!AA:AD,3,)</f>
        <v>7.656491336798475E-3</v>
      </c>
      <c r="AC34">
        <v>1.93</v>
      </c>
      <c r="AD34">
        <v>51.88</v>
      </c>
      <c r="AE34">
        <v>0.55000000000000004</v>
      </c>
      <c r="AF34">
        <v>0.95</v>
      </c>
      <c r="AG34">
        <v>47.7</v>
      </c>
      <c r="AH34">
        <v>0.53</v>
      </c>
    </row>
    <row r="35" spans="1:34" x14ac:dyDescent="0.25">
      <c r="A35" s="13" t="s">
        <v>70</v>
      </c>
      <c r="B35" s="13" t="s">
        <v>69</v>
      </c>
      <c r="C35" s="13" t="s">
        <v>181</v>
      </c>
      <c r="D35" s="13" t="s">
        <v>221</v>
      </c>
      <c r="E35" s="13">
        <f>VLOOKUP(A35,'[1]Huble value'!C:D,2,)</f>
        <v>4.9662914076163346E-5</v>
      </c>
      <c r="F35" s="13">
        <f>VLOOKUP(A35,[1]SLA!C:G,5,)</f>
        <v>203.88190709046501</v>
      </c>
      <c r="G35" s="13">
        <f>VLOOKUP(A35,[1]SLA!C:H,6,)</f>
        <v>0.62199630314232901</v>
      </c>
      <c r="H35" s="13">
        <f>VLOOKUP(A35,[1]SLA!C:I,7,)</f>
        <v>8.3387700000000002</v>
      </c>
      <c r="I35" s="13">
        <f>VLOOKUP(A35,[1]WD!C:G,5,)</f>
        <v>0.41895734597156403</v>
      </c>
      <c r="J35" s="13">
        <f>VLOOKUP(A35,[1]WD!C:H,6,)</f>
        <v>0.64152473641524743</v>
      </c>
      <c r="K35" s="13">
        <f>VLOOKUP(A35,[1]Ks!B:R,17,)</f>
        <v>6.8532100597630103</v>
      </c>
      <c r="L35" s="13" t="e">
        <f>VLOOKUP(A35,[1]TLP!B:L,11,)</f>
        <v>#N/A</v>
      </c>
      <c r="M35" s="13">
        <f>VLOOKUP(A35,[1]DBH_H!B:D,3,)</f>
        <v>11</v>
      </c>
      <c r="N35" s="13">
        <f>VLOOKUP(A35,[1]DBH_H!B:C,2,)</f>
        <v>15.7</v>
      </c>
      <c r="O35" s="7" t="e">
        <f>VLOOKUP(A35,'[1]root data'!B:J,9,)</f>
        <v>#N/A</v>
      </c>
      <c r="P35" s="7" t="e">
        <f>VLOOKUP(A35,'[1]root data'!B:K,10,)</f>
        <v>#N/A</v>
      </c>
      <c r="Q35" s="7" t="e">
        <f>VLOOKUP(A35,'[1]root data'!B:L,11,)</f>
        <v>#N/A</v>
      </c>
      <c r="R35" s="7" t="e">
        <f>VLOOKUP(A35,'[1]root data'!B:M,12,)</f>
        <v>#N/A</v>
      </c>
      <c r="S35" s="7" t="e">
        <f>VLOOKUP(A35,'[1]root data'!B:Q,16,)</f>
        <v>#N/A</v>
      </c>
      <c r="T35" s="7" t="e">
        <f>VLOOKUP(A35,'[1]root data'!B:R,17,)</f>
        <v>#N/A</v>
      </c>
      <c r="U35" s="7" t="e">
        <f>VLOOKUP(A35,'[1]root data'!B:S,18,)</f>
        <v>#N/A</v>
      </c>
      <c r="V35" s="13">
        <f>VLOOKUP(A35,[1]leaf_photosynthesis!B:C,2,)</f>
        <v>2.6179425090000001</v>
      </c>
      <c r="W35" s="13">
        <f>VLOOKUP(A35,[1]leaf_photosynthesis!B:D,3,)</f>
        <v>14.5390000543201</v>
      </c>
      <c r="X35" s="13" t="e">
        <f>VLOOKUP(A35,[1]leaf_respiration!B:C,2,)</f>
        <v>#N/A</v>
      </c>
      <c r="Y35" s="13" t="e">
        <f>VLOOKUP(A35,[1]leaf_respiration!B:D,3,)</f>
        <v>#N/A</v>
      </c>
      <c r="Z35" s="13" t="e">
        <f>VLOOKUP(A35,'[1]stem _respiration'!AA:AB,2,)</f>
        <v>#N/A</v>
      </c>
      <c r="AA35" s="13" t="e">
        <f>VLOOKUP(A35,'[1]stem _respiration'!AA:AC,3,)</f>
        <v>#N/A</v>
      </c>
      <c r="AB35" s="13" t="e">
        <f>VLOOKUP(A35,'[1]stem _respiration'!AA:AD,3,)</f>
        <v>#N/A</v>
      </c>
      <c r="AC35">
        <v>1.41</v>
      </c>
      <c r="AD35">
        <v>50.19</v>
      </c>
      <c r="AE35">
        <v>0.6</v>
      </c>
    </row>
    <row r="36" spans="1:34" x14ac:dyDescent="0.25">
      <c r="A36" s="13" t="s">
        <v>71</v>
      </c>
      <c r="B36" s="13" t="s">
        <v>69</v>
      </c>
      <c r="C36" s="13" t="s">
        <v>181</v>
      </c>
      <c r="D36" s="13" t="s">
        <v>221</v>
      </c>
      <c r="E36" s="13">
        <f>VLOOKUP(A36,'[1]Huble value'!C:D,2,)</f>
        <v>3.4596607114819361E-5</v>
      </c>
      <c r="F36" s="13">
        <f>VLOOKUP(A36,[1]SLA!C:G,5,)</f>
        <v>234.96241134751801</v>
      </c>
      <c r="G36" s="13">
        <f>VLOOKUP(A36,[1]SLA!C:H,6,)</f>
        <v>0.65242399342645852</v>
      </c>
      <c r="H36" s="13">
        <f>VLOOKUP(A36,[1]SLA!C:I,7,)</f>
        <v>9.9389099999999999</v>
      </c>
      <c r="I36" s="13">
        <f>VLOOKUP(A36,[1]WD!C:G,5,)</f>
        <v>0.53904873752201998</v>
      </c>
      <c r="J36" s="13">
        <f>VLOOKUP(A36,[1]WD!C:H,6,)</f>
        <v>0.54845056566650263</v>
      </c>
      <c r="K36" s="13">
        <f>VLOOKUP(A36,[1]Ks!B:R,17,)</f>
        <v>8.0973931579679306</v>
      </c>
      <c r="L36" s="13" t="e">
        <f>VLOOKUP(A36,[1]TLP!B:L,11,)</f>
        <v>#N/A</v>
      </c>
      <c r="M36" s="13">
        <f>VLOOKUP(A36,[1]DBH_H!B:D,3,)</f>
        <v>9</v>
      </c>
      <c r="N36" s="13">
        <f>VLOOKUP(A36,[1]DBH_H!B:C,2,)</f>
        <v>11.15</v>
      </c>
      <c r="O36" s="7" t="e">
        <f>VLOOKUP(A36,'[1]root data'!B:J,9,)</f>
        <v>#N/A</v>
      </c>
      <c r="P36" s="7" t="e">
        <f>VLOOKUP(A36,'[1]root data'!B:K,10,)</f>
        <v>#N/A</v>
      </c>
      <c r="Q36" s="7" t="e">
        <f>VLOOKUP(A36,'[1]root data'!B:L,11,)</f>
        <v>#N/A</v>
      </c>
      <c r="R36" s="7" t="e">
        <f>VLOOKUP(A36,'[1]root data'!B:M,12,)</f>
        <v>#N/A</v>
      </c>
      <c r="S36" s="7" t="e">
        <f>VLOOKUP(A36,'[1]root data'!B:Q,16,)</f>
        <v>#N/A</v>
      </c>
      <c r="T36" s="7" t="e">
        <f>VLOOKUP(A36,'[1]root data'!B:R,17,)</f>
        <v>#N/A</v>
      </c>
      <c r="U36" s="7" t="e">
        <f>VLOOKUP(A36,'[1]root data'!B:S,18,)</f>
        <v>#N/A</v>
      </c>
      <c r="V36" s="13">
        <f>VLOOKUP(A36,[1]leaf_photosynthesis!B:C,2,)</f>
        <v>4.1940793530000002</v>
      </c>
      <c r="W36" s="13">
        <f>VLOOKUP(A36,[1]leaf_photosynthesis!B:D,3,)</f>
        <v>20.404533954689999</v>
      </c>
      <c r="X36" s="13" t="e">
        <f>VLOOKUP(A36,[1]leaf_respiration!B:C,2,)</f>
        <v>#N/A</v>
      </c>
      <c r="Y36" s="13" t="e">
        <f>VLOOKUP(A36,[1]leaf_respiration!B:D,3,)</f>
        <v>#N/A</v>
      </c>
      <c r="Z36" s="13" t="e">
        <f>VLOOKUP(A36,'[1]stem _respiration'!AA:AB,2,)</f>
        <v>#N/A</v>
      </c>
      <c r="AA36" s="13" t="e">
        <f>VLOOKUP(A36,'[1]stem _respiration'!AA:AC,3,)</f>
        <v>#N/A</v>
      </c>
      <c r="AB36" s="13" t="e">
        <f>VLOOKUP(A36,'[1]stem _respiration'!AA:AD,3,)</f>
        <v>#N/A</v>
      </c>
      <c r="AC36">
        <v>1.25</v>
      </c>
      <c r="AD36">
        <v>49.94</v>
      </c>
      <c r="AE36">
        <v>0.64</v>
      </c>
    </row>
    <row r="37" spans="1:34" x14ac:dyDescent="0.25">
      <c r="A37" s="13" t="s">
        <v>72</v>
      </c>
      <c r="B37" s="13" t="s">
        <v>73</v>
      </c>
      <c r="C37" s="13" t="s">
        <v>182</v>
      </c>
      <c r="D37" s="13" t="s">
        <v>222</v>
      </c>
      <c r="E37" s="13">
        <f>VLOOKUP(A37,'[1]Huble value'!C:D,2,)</f>
        <v>4.2923626044605946E-4</v>
      </c>
      <c r="F37" s="13">
        <f>VLOOKUP(A37,[1]SLA!C:G,5,)</f>
        <v>143.484518828452</v>
      </c>
      <c r="G37" s="13">
        <f>VLOOKUP(A37,[1]SLA!C:H,6,)</f>
        <v>0.61011419249592169</v>
      </c>
      <c r="H37" s="13">
        <f>VLOOKUP(A37,[1]SLA!C:I,7,)</f>
        <v>3.4292799999999999</v>
      </c>
      <c r="I37" s="13">
        <f>VLOOKUP(A37,[1]WD!C:G,5,)</f>
        <v>0.64372093023255816</v>
      </c>
      <c r="J37" s="13">
        <f>VLOOKUP(A37,[1]WD!C:H,6,)</f>
        <v>0.43510204081632664</v>
      </c>
      <c r="K37" s="13">
        <f>VLOOKUP(A37,[1]Ks!B:R,17,)</f>
        <v>1.8012451530057201</v>
      </c>
      <c r="L37" s="13">
        <f>VLOOKUP(A37,[1]TLP!B:L,11,)</f>
        <v>-1.2425199999999998</v>
      </c>
      <c r="M37" s="13">
        <f>VLOOKUP(A37,[1]DBH_H!B:D,3,)</f>
        <v>8</v>
      </c>
      <c r="N37" s="13">
        <f>VLOOKUP(A37,[1]DBH_H!B:C,2,)</f>
        <v>11.2</v>
      </c>
      <c r="O37" s="7">
        <f>VLOOKUP(A37,'[1]root data'!B:J,9,)</f>
        <v>0.22950819672131145</v>
      </c>
      <c r="P37" s="7">
        <f>VLOOKUP(A37,'[1]root data'!B:K,10,)</f>
        <v>11.301738595798801</v>
      </c>
      <c r="Q37" s="7">
        <f>VLOOKUP(A37,'[1]root data'!B:L,11,)</f>
        <v>9.7674882303957506</v>
      </c>
      <c r="R37" s="7">
        <f>VLOOKUP(A37,'[1]root data'!B:M,12,)</f>
        <v>0.35799999999999998</v>
      </c>
      <c r="S37" s="7">
        <f>VLOOKUP(A37,'[1]root data'!B:Q,16,)</f>
        <v>71.420204081632662</v>
      </c>
      <c r="T37" s="7">
        <f>VLOOKUP(A37,'[1]root data'!B:R,17,)</f>
        <v>794.52091836734689</v>
      </c>
      <c r="U37" s="7">
        <f>VLOOKUP(A37,'[1]root data'!B:S,18,)</f>
        <v>0.11206724034420651</v>
      </c>
      <c r="V37" s="13">
        <f>VLOOKUP(A37,[1]leaf_photosynthesis!B:C,2,)</f>
        <v>3.6357743920000001</v>
      </c>
      <c r="W37" s="13">
        <f>VLOOKUP(A37,[1]leaf_photosynthesis!B:D,3,)</f>
        <v>15.7956210527643</v>
      </c>
      <c r="X37" s="13">
        <f>VLOOKUP(A37,[1]leaf_respiration!B:C,2,)</f>
        <v>-0.40934346842584102</v>
      </c>
      <c r="Y37" s="13">
        <f>VLOOKUP(A37,[1]leaf_respiration!B:D,3,)</f>
        <v>-0.12853296472481601</v>
      </c>
      <c r="Z37" s="13">
        <f>VLOOKUP(A37,'[1]stem _respiration'!AA:AB,2,)</f>
        <v>0.15915665819819991</v>
      </c>
      <c r="AA37" s="13">
        <f>VLOOKUP(A37,'[1]stem _respiration'!AA:AC,3,)</f>
        <v>8.5256830557636498E-3</v>
      </c>
      <c r="AB37" s="13">
        <f>VLOOKUP(A37,'[1]stem _respiration'!AA:AD,3,)</f>
        <v>8.5256830557636498E-3</v>
      </c>
      <c r="AC37">
        <v>1.26</v>
      </c>
      <c r="AD37">
        <v>49.95</v>
      </c>
      <c r="AE37">
        <v>0.43</v>
      </c>
      <c r="AF37">
        <v>0.88</v>
      </c>
      <c r="AG37">
        <v>46</v>
      </c>
      <c r="AH37">
        <v>0.48</v>
      </c>
    </row>
    <row r="38" spans="1:34" x14ac:dyDescent="0.25">
      <c r="A38" s="13" t="s">
        <v>74</v>
      </c>
      <c r="B38" s="13" t="s">
        <v>74</v>
      </c>
      <c r="C38" s="13" t="s">
        <v>183</v>
      </c>
      <c r="D38" s="13" t="s">
        <v>223</v>
      </c>
      <c r="E38" s="13">
        <f>VLOOKUP(A38,'[1]Huble value'!C:D,2,)</f>
        <v>1.279899793862306E-4</v>
      </c>
      <c r="F38" s="13">
        <f>VLOOKUP(A38,[1]SLA!C:G,5,)</f>
        <v>98.012069433143495</v>
      </c>
      <c r="G38" s="13">
        <f>VLOOKUP(A38,[1]SLA!C:H,6,)</f>
        <v>0.5345872254481191</v>
      </c>
      <c r="H38" s="13">
        <f>VLOOKUP(A38,[1]SLA!C:I,7,)</f>
        <v>36.137050000000002</v>
      </c>
      <c r="I38" s="13">
        <f>VLOOKUP(A38,[1]WD!C:G,5,)</f>
        <v>0.64276568501920617</v>
      </c>
      <c r="J38" s="13">
        <f>VLOOKUP(A38,[1]WD!C:H,6,)</f>
        <v>0.42232451093210588</v>
      </c>
      <c r="K38" s="13" t="e">
        <f>VLOOKUP(A38,[1]Ks!B:R,17,)</f>
        <v>#DIV/0!</v>
      </c>
      <c r="L38" s="13">
        <f>VLOOKUP(A38,[1]TLP!B:L,11,)</f>
        <v>-1.8873199999999999</v>
      </c>
      <c r="M38" s="13">
        <f>VLOOKUP(A38,[1]DBH_H!B:D,3,)</f>
        <v>3.2</v>
      </c>
      <c r="N38" s="13">
        <f>VLOOKUP(A38,[1]DBH_H!B:C,2,)</f>
        <v>2.2999999999999998</v>
      </c>
      <c r="O38" s="7">
        <f>VLOOKUP(A38,'[1]root data'!B:J,9,)</f>
        <v>0.2929155313351498</v>
      </c>
      <c r="P38" s="7">
        <f>VLOOKUP(A38,'[1]root data'!B:K,10,)</f>
        <v>2.2456755906796202</v>
      </c>
      <c r="Q38" s="7">
        <f>VLOOKUP(A38,'[1]root data'!B:L,11,)</f>
        <v>1.89336767947179</v>
      </c>
      <c r="R38" s="7">
        <f>VLOOKUP(A38,'[1]root data'!B:M,12,)</f>
        <v>0.72499999999999998</v>
      </c>
      <c r="S38" s="7">
        <f>VLOOKUP(A38,'[1]root data'!B:Q,16,)</f>
        <v>9.9905581395348833</v>
      </c>
      <c r="T38" s="7">
        <f>VLOOKUP(A38,'[1]root data'!B:R,17,)</f>
        <v>227.81627906976749</v>
      </c>
      <c r="U38" s="7">
        <f>VLOOKUP(A38,'[1]root data'!B:S,18,)</f>
        <v>0.2213767574997812</v>
      </c>
      <c r="V38" s="13">
        <f>VLOOKUP(A38,[1]leaf_photosynthesis!B:C,2,)</f>
        <v>2.9897065900000004</v>
      </c>
      <c r="W38" s="13">
        <f>VLOOKUP(A38,[1]leaf_photosynthesis!B:D,3,)</f>
        <v>17.867784172941899</v>
      </c>
      <c r="X38" s="13">
        <f>VLOOKUP(A38,[1]leaf_respiration!B:C,2,)</f>
        <v>4.0438754845114097E-2</v>
      </c>
      <c r="Y38" s="13">
        <f>VLOOKUP(A38,[1]leaf_respiration!B:D,3,)</f>
        <v>0.35738554099269898</v>
      </c>
      <c r="Z38" s="13">
        <f>VLOOKUP(A38,'[1]stem _respiration'!AA:AB,2,)</f>
        <v>8.1289128455821029E-3</v>
      </c>
      <c r="AA38" s="13">
        <f>VLOOKUP(A38,'[1]stem _respiration'!AA:AC,3,)</f>
        <v>2.023483962517808E-3</v>
      </c>
      <c r="AB38" s="13">
        <f>VLOOKUP(A38,'[1]stem _respiration'!AA:AD,3,)</f>
        <v>2.023483962517808E-3</v>
      </c>
      <c r="AC38">
        <v>1.48</v>
      </c>
      <c r="AD38">
        <v>50.81</v>
      </c>
      <c r="AE38">
        <v>0.59</v>
      </c>
      <c r="AF38">
        <v>0.79</v>
      </c>
      <c r="AG38">
        <v>51.17</v>
      </c>
      <c r="AH38">
        <v>0.26</v>
      </c>
    </row>
    <row r="39" spans="1:34" x14ac:dyDescent="0.25">
      <c r="A39" s="13" t="s">
        <v>75</v>
      </c>
      <c r="B39" s="13" t="s">
        <v>75</v>
      </c>
      <c r="C39" s="13" t="s">
        <v>184</v>
      </c>
      <c r="D39" s="13" t="s">
        <v>224</v>
      </c>
      <c r="E39" s="13">
        <f>VLOOKUP(A39,'[1]Huble value'!C:D,2,)</f>
        <v>1.5701698852025136E-4</v>
      </c>
      <c r="F39" s="13">
        <f>VLOOKUP(A39,[1]SLA!C:G,5,)</f>
        <v>180.134598214286</v>
      </c>
      <c r="G39" s="13">
        <f>VLOOKUP(A39,[1]SLA!C:H,6,)</f>
        <v>0.62066045723962748</v>
      </c>
      <c r="H39" s="13">
        <f>VLOOKUP(A39,[1]SLA!C:I,7,)</f>
        <v>8.0700299999999991</v>
      </c>
      <c r="I39" s="13">
        <f>VLOOKUP(A39,[1]WD!C:G,5,)</f>
        <v>0.57105147382314125</v>
      </c>
      <c r="J39" s="13">
        <f>VLOOKUP(A39,[1]WD!C:H,6,)</f>
        <v>0.50134460238186707</v>
      </c>
      <c r="K39" s="13">
        <f>VLOOKUP(A39,[1]Ks!B:R,17,)</f>
        <v>1.3610614080360499</v>
      </c>
      <c r="L39" s="13">
        <f>VLOOKUP(A39,[1]TLP!B:L,11,)</f>
        <v>-1.6231599999999999</v>
      </c>
      <c r="M39" s="13">
        <f>VLOOKUP(A39,[1]DBH_H!B:D,3,)</f>
        <v>3.2</v>
      </c>
      <c r="N39" s="13">
        <f>VLOOKUP(A39,[1]DBH_H!B:C,2,)</f>
        <v>3.1</v>
      </c>
      <c r="O39" s="7">
        <f>VLOOKUP(A39,'[1]root data'!B:J,9,)</f>
        <v>0.39550949913644212</v>
      </c>
      <c r="P39" s="7">
        <f>VLOOKUP(A39,'[1]root data'!B:K,10,)</f>
        <v>14.236334925244501</v>
      </c>
      <c r="Q39" s="7">
        <f>VLOOKUP(A39,'[1]root data'!B:L,11,)</f>
        <v>12.076529168599601</v>
      </c>
      <c r="R39" s="7">
        <f>VLOOKUP(A39,'[1]root data'!B:M,12,)</f>
        <v>0.41799999999999998</v>
      </c>
      <c r="S39" s="7">
        <f>VLOOKUP(A39,'[1]root data'!B:Q,16,)</f>
        <v>24.353231441048035</v>
      </c>
      <c r="T39" s="7">
        <f>VLOOKUP(A39,'[1]root data'!B:R,17,)</f>
        <v>317.55240174672491</v>
      </c>
      <c r="U39" s="7">
        <f>VLOOKUP(A39,'[1]root data'!B:S,18,)</f>
        <v>0.24403499611035925</v>
      </c>
      <c r="V39" s="13">
        <f>VLOOKUP(A39,[1]leaf_photosynthesis!B:C,2,)</f>
        <v>3.1333517773333335</v>
      </c>
      <c r="W39" s="13">
        <f>VLOOKUP(A39,[1]leaf_photosynthesis!B:D,3,)</f>
        <v>15.6301730937573</v>
      </c>
      <c r="X39" s="13">
        <f>VLOOKUP(A39,[1]leaf_respiration!B:C,2,)</f>
        <v>-0.28094185589037501</v>
      </c>
      <c r="Y39" s="13">
        <f>VLOOKUP(A39,[1]leaf_respiration!B:D,3,)</f>
        <v>-6.2717637337151105E-2</v>
      </c>
      <c r="Z39" s="13">
        <f>VLOOKUP(A39,'[1]stem _respiration'!AA:AB,2,)</f>
        <v>9.9697224898093358E-3</v>
      </c>
      <c r="AA39" s="13">
        <f>VLOOKUP(A39,'[1]stem _respiration'!AA:AC,3,)</f>
        <v>2.1823169510146972E-3</v>
      </c>
      <c r="AB39" s="13">
        <f>VLOOKUP(A39,'[1]stem _respiration'!AA:AD,3,)</f>
        <v>2.1823169510146972E-3</v>
      </c>
      <c r="AC39">
        <v>1.47</v>
      </c>
      <c r="AD39">
        <v>47.15</v>
      </c>
      <c r="AE39">
        <v>0.48</v>
      </c>
      <c r="AF39">
        <v>0.89</v>
      </c>
      <c r="AG39">
        <v>47.81</v>
      </c>
      <c r="AH39">
        <v>0.3</v>
      </c>
    </row>
    <row r="40" spans="1:34" x14ac:dyDescent="0.25">
      <c r="A40" s="13" t="s">
        <v>76</v>
      </c>
      <c r="B40" s="13" t="s">
        <v>76</v>
      </c>
      <c r="C40" s="13" t="s">
        <v>185</v>
      </c>
      <c r="D40" s="13" t="s">
        <v>225</v>
      </c>
      <c r="E40" s="13">
        <f>VLOOKUP(A40,'[1]Huble value'!C:D,2,)</f>
        <v>8.1568336911261465E-5</v>
      </c>
      <c r="F40" s="13">
        <f>VLOOKUP(A40,[1]SLA!C:G,5,)</f>
        <v>145.63297491039401</v>
      </c>
      <c r="G40" s="13">
        <f>VLOOKUP(A40,[1]SLA!C:H,6,)</f>
        <v>0.72552877520905068</v>
      </c>
      <c r="H40" s="13">
        <f>VLOOKUP(A40,[1]SLA!C:I,7,)</f>
        <v>16.25264</v>
      </c>
      <c r="I40" s="13">
        <f>VLOOKUP(A40,[1]WD!C:G,5,)</f>
        <v>0.53121998078770416</v>
      </c>
      <c r="J40" s="13">
        <f>VLOOKUP(A40,[1]WD!C:H,6,)</f>
        <v>0.56931464174454827</v>
      </c>
      <c r="K40" s="13">
        <f>VLOOKUP(A40,[1]Ks!B:R,17,)</f>
        <v>5.2483842639893297</v>
      </c>
      <c r="L40" s="13">
        <f>VLOOKUP(A40,[1]TLP!B:L,11,)</f>
        <v>-1.5773999999999999</v>
      </c>
      <c r="M40" s="13">
        <f>VLOOKUP(A40,[1]DBH_H!B:D,3,)</f>
        <v>3.6</v>
      </c>
      <c r="N40" s="13">
        <f>VLOOKUP(A40,[1]DBH_H!B:C,2,)</f>
        <v>4</v>
      </c>
      <c r="O40" s="7">
        <f>VLOOKUP(A40,'[1]root data'!B:J,9,)</f>
        <v>0.36593059936908517</v>
      </c>
      <c r="P40" s="7">
        <f>VLOOKUP(A40,'[1]root data'!B:K,10,)</f>
        <v>5.54504871836573</v>
      </c>
      <c r="Q40" s="7">
        <f>VLOOKUP(A40,'[1]root data'!B:L,11,)</f>
        <v>4.6051702143622197</v>
      </c>
      <c r="R40" s="7">
        <f>VLOOKUP(A40,'[1]root data'!B:M,12,)</f>
        <v>0.46800000000000003</v>
      </c>
      <c r="S40" s="7">
        <f>VLOOKUP(A40,'[1]root data'!B:Q,16,)</f>
        <v>20.878577586206898</v>
      </c>
      <c r="T40" s="7">
        <f>VLOOKUP(A40,'[1]root data'!B:R,17,)</f>
        <v>306.66681034482764</v>
      </c>
      <c r="U40" s="7">
        <f>VLOOKUP(A40,'[1]root data'!B:S,18,)</f>
        <v>0.21799184409824665</v>
      </c>
      <c r="V40" s="13">
        <f>VLOOKUP(A40,[1]leaf_photosynthesis!B:C,2,)</f>
        <v>2.4417691239999999</v>
      </c>
      <c r="W40" s="13">
        <f>VLOOKUP(A40,[1]leaf_photosynthesis!B:D,3,)</f>
        <v>12.592415972320467</v>
      </c>
      <c r="X40" s="13" t="e">
        <f>VLOOKUP(A40,[1]leaf_respiration!B:C,2,)</f>
        <v>#N/A</v>
      </c>
      <c r="Y40" s="13" t="e">
        <f>VLOOKUP(A40,[1]leaf_respiration!B:D,3,)</f>
        <v>#N/A</v>
      </c>
      <c r="Z40" s="13">
        <f>VLOOKUP(A40,'[1]stem _respiration'!AA:AB,2,)</f>
        <v>7.6526880399382657E-3</v>
      </c>
      <c r="AA40" s="13">
        <f>VLOOKUP(A40,'[1]stem _respiration'!AA:AC,3,)</f>
        <v>1.7461665295798641E-3</v>
      </c>
      <c r="AB40" s="13">
        <f>VLOOKUP(A40,'[1]stem _respiration'!AA:AD,3,)</f>
        <v>1.7461665295798641E-3</v>
      </c>
      <c r="AC40">
        <v>1</v>
      </c>
      <c r="AD40">
        <v>46.75</v>
      </c>
      <c r="AE40">
        <v>0.46</v>
      </c>
      <c r="AF40">
        <v>0.93</v>
      </c>
      <c r="AG40">
        <v>51.39</v>
      </c>
      <c r="AH40">
        <v>0.53</v>
      </c>
    </row>
    <row r="41" spans="1:34" x14ac:dyDescent="0.25">
      <c r="A41" s="13" t="s">
        <v>77</v>
      </c>
      <c r="B41" s="13" t="s">
        <v>77</v>
      </c>
      <c r="C41" s="13" t="s">
        <v>186</v>
      </c>
      <c r="D41" s="13" t="s">
        <v>226</v>
      </c>
      <c r="E41" s="13">
        <f>VLOOKUP(A41,'[1]Huble value'!C:D,2,)</f>
        <v>1.4138959305549258E-4</v>
      </c>
      <c r="F41" s="13">
        <f>VLOOKUP(A41,[1]SLA!C:G,5,)</f>
        <v>351.08125000000001</v>
      </c>
      <c r="G41" s="13">
        <f>VLOOKUP(A41,[1]SLA!C:H,6,)</f>
        <v>0.76888888888888896</v>
      </c>
      <c r="H41" s="13">
        <f>VLOOKUP(A41,[1]SLA!C:I,7,)</f>
        <v>7.3024900000000006</v>
      </c>
      <c r="I41" s="13">
        <f>VLOOKUP(A41,[1]WD!C:G,5,)</f>
        <v>0.53742901393908105</v>
      </c>
      <c r="J41" s="13">
        <f>VLOOKUP(A41,[1]WD!C:H,6,)</f>
        <v>0.52071823204419898</v>
      </c>
      <c r="K41" s="13">
        <f>VLOOKUP(A41,[1]Ks!B:R,17,)</f>
        <v>1.78857485433798</v>
      </c>
      <c r="L41" s="13">
        <f>VLOOKUP(A41,[1]TLP!B:L,11,)</f>
        <v>-1.7354799999999999</v>
      </c>
      <c r="M41" s="13">
        <f>VLOOKUP(A41,[1]DBH_H!B:D,3,)</f>
        <v>3.3</v>
      </c>
      <c r="N41" s="13">
        <f>VLOOKUP(A41,[1]DBH_H!B:C,2,)</f>
        <v>2.5</v>
      </c>
      <c r="O41" s="7">
        <f>VLOOKUP(A41,'[1]root data'!B:J,9,)</f>
        <v>0.41909385113268605</v>
      </c>
      <c r="P41" s="7">
        <f>VLOOKUP(A41,'[1]root data'!B:K,10,)</f>
        <v>7.48155977022512</v>
      </c>
      <c r="Q41" s="7">
        <f>VLOOKUP(A41,'[1]root data'!B:L,11,)</f>
        <v>6.7201082662225602</v>
      </c>
      <c r="R41" s="7">
        <f>VLOOKUP(A41,'[1]root data'!B:M,12,)</f>
        <v>0.254</v>
      </c>
      <c r="S41" s="7">
        <f>VLOOKUP(A41,'[1]root data'!B:Q,16,)</f>
        <v>51.508146718146719</v>
      </c>
      <c r="T41" s="7">
        <f>VLOOKUP(A41,'[1]root data'!B:R,17,)</f>
        <v>407.78841698841705</v>
      </c>
      <c r="U41" s="7">
        <f>VLOOKUP(A41,'[1]root data'!B:S,18,)</f>
        <v>0.29105047871623141</v>
      </c>
      <c r="V41" s="13">
        <f>VLOOKUP(A41,[1]leaf_photosynthesis!B:C,2,)</f>
        <v>2.917402072666667</v>
      </c>
      <c r="W41" s="13">
        <f>VLOOKUP(A41,[1]leaf_photosynthesis!B:D,3,)</f>
        <v>12.800500515224465</v>
      </c>
      <c r="X41" s="13">
        <f>VLOOKUP(A41,[1]leaf_respiration!B:C,2,)</f>
        <v>6.7528041707849401E-2</v>
      </c>
      <c r="Y41" s="13">
        <f>VLOOKUP(A41,[1]leaf_respiration!B:D,3,)</f>
        <v>0.99343996886943298</v>
      </c>
      <c r="Z41" s="13">
        <f>VLOOKUP(A41,'[1]stem _respiration'!AA:AB,2,)</f>
        <v>6.8471212786198402E-3</v>
      </c>
      <c r="AA41" s="13">
        <f>VLOOKUP(A41,'[1]stem _respiration'!AA:AC,3,)</f>
        <v>2.0384820621228254E-3</v>
      </c>
      <c r="AB41" s="13">
        <f>VLOOKUP(A41,'[1]stem _respiration'!AA:AD,3,)</f>
        <v>2.0384820621228254E-3</v>
      </c>
      <c r="AC41">
        <v>1.9</v>
      </c>
      <c r="AD41">
        <v>47.55</v>
      </c>
      <c r="AE41">
        <v>0.83</v>
      </c>
      <c r="AF41">
        <v>0.85</v>
      </c>
      <c r="AG41">
        <v>48.12</v>
      </c>
      <c r="AH41">
        <v>0.43</v>
      </c>
    </row>
    <row r="42" spans="1:34" x14ac:dyDescent="0.25">
      <c r="A42" s="13" t="s">
        <v>78</v>
      </c>
      <c r="B42" s="13" t="s">
        <v>78</v>
      </c>
      <c r="C42" s="13" t="s">
        <v>187</v>
      </c>
      <c r="D42" s="13" t="s">
        <v>227</v>
      </c>
      <c r="E42" s="13">
        <f>VLOOKUP(A42,'[1]Huble value'!C:D,2,)</f>
        <v>1.4736830485369301E-4</v>
      </c>
      <c r="F42" s="13">
        <f>VLOOKUP(A42,[1]SLA!C:G,5,)</f>
        <v>114.43884892086299</v>
      </c>
      <c r="G42" s="13">
        <f>VLOOKUP(A42,[1]SLA!C:H,6,)</f>
        <v>0.61312127236580527</v>
      </c>
      <c r="H42" s="13">
        <f>VLOOKUP(A42,[1]SLA!C:I,7,)</f>
        <v>11.1349</v>
      </c>
      <c r="I42" s="13">
        <f>VLOOKUP(A42,[1]WD!C:G,5,)</f>
        <v>0.52487736510161176</v>
      </c>
      <c r="J42" s="13">
        <f>VLOOKUP(A42,[1]WD!C:H,6,)</f>
        <v>0.53708281829419036</v>
      </c>
      <c r="K42" s="13">
        <f>VLOOKUP(A42,[1]Ks!B:R,17,)</f>
        <v>4.2451590476829804</v>
      </c>
      <c r="L42" s="13">
        <f>VLOOKUP(A42,[1]TLP!B:L,11,)</f>
        <v>-1.6231599999999999</v>
      </c>
      <c r="M42" s="13">
        <f>VLOOKUP(A42,[1]DBH_H!B:D,3,)</f>
        <v>6</v>
      </c>
      <c r="N42" s="13">
        <f>VLOOKUP(A42,[1]DBH_H!B:C,2,)</f>
        <v>5.7</v>
      </c>
      <c r="O42" s="7">
        <f>VLOOKUP(A42,'[1]root data'!B:J,9,)</f>
        <v>0.33552631578947373</v>
      </c>
      <c r="P42" s="7">
        <f>VLOOKUP(A42,'[1]root data'!B:K,10,)</f>
        <v>20.077941544662</v>
      </c>
      <c r="Q42" s="7">
        <f>VLOOKUP(A42,'[1]root data'!B:L,11,)</f>
        <v>17.407003212628201</v>
      </c>
      <c r="R42" s="7">
        <f>VLOOKUP(A42,'[1]root data'!B:M,12,)</f>
        <v>0.224</v>
      </c>
      <c r="S42" s="7">
        <f>VLOOKUP(A42,'[1]root data'!B:Q,16,)</f>
        <v>98.75245098039214</v>
      </c>
      <c r="T42" s="7">
        <f>VLOOKUP(A42,'[1]root data'!B:R,17,)</f>
        <v>682.4764705882352</v>
      </c>
      <c r="U42" s="7">
        <f>VLOOKUP(A42,'[1]root data'!B:S,18,)</f>
        <v>0.18763796909492275</v>
      </c>
      <c r="V42" s="13">
        <f>VLOOKUP(A42,[1]leaf_photosynthesis!B:C,2,)</f>
        <v>6.2836634163333338</v>
      </c>
      <c r="W42" s="13">
        <f>VLOOKUP(A42,[1]leaf_photosynthesis!B:D,3,)</f>
        <v>22.593165121217268</v>
      </c>
      <c r="X42" s="13">
        <f>VLOOKUP(A42,[1]leaf_respiration!B:C,2,)</f>
        <v>-0.36547832732020602</v>
      </c>
      <c r="Y42" s="13">
        <f>VLOOKUP(A42,[1]leaf_respiration!B:D,3,)</f>
        <v>0.14920173103944701</v>
      </c>
      <c r="Z42" s="13">
        <f>VLOOKUP(A42,'[1]stem _respiration'!AA:AB,2,)</f>
        <v>2.2257656585010419E-2</v>
      </c>
      <c r="AA42" s="13">
        <f>VLOOKUP(A42,'[1]stem _respiration'!AA:AC,3,)</f>
        <v>2.9245132311412798E-3</v>
      </c>
      <c r="AB42" s="13">
        <f>VLOOKUP(A42,'[1]stem _respiration'!AA:AD,3,)</f>
        <v>2.9245132311412798E-3</v>
      </c>
      <c r="AC42">
        <v>1.89</v>
      </c>
      <c r="AD42">
        <v>46.45</v>
      </c>
      <c r="AE42">
        <v>0.41</v>
      </c>
      <c r="AF42">
        <v>0.95</v>
      </c>
      <c r="AG42">
        <v>47.4</v>
      </c>
      <c r="AH42">
        <v>0.28000000000000003</v>
      </c>
    </row>
    <row r="43" spans="1:34" x14ac:dyDescent="0.25">
      <c r="A43" s="13" t="s">
        <v>79</v>
      </c>
      <c r="B43" s="13" t="s">
        <v>79</v>
      </c>
      <c r="C43" s="13" t="s">
        <v>169</v>
      </c>
      <c r="D43" s="13" t="s">
        <v>170</v>
      </c>
      <c r="E43" s="13">
        <f>VLOOKUP(A43,'[1]Huble value'!C:D,2,)</f>
        <v>1.1174207046489867E-4</v>
      </c>
      <c r="F43" s="13">
        <f>VLOOKUP(A43,[1]SLA!C:G,5,)</f>
        <v>148.40883940620799</v>
      </c>
      <c r="G43" s="13">
        <f>VLOOKUP(A43,[1]SLA!C:H,6,)</f>
        <v>0.68156424581005581</v>
      </c>
      <c r="H43" s="13">
        <f>VLOOKUP(A43,[1]SLA!C:I,7,)</f>
        <v>21.99419</v>
      </c>
      <c r="I43" s="13">
        <f>VLOOKUP(A43,[1]WD!C:G,5,)</f>
        <v>0.58079470198675498</v>
      </c>
      <c r="J43" s="13">
        <f>VLOOKUP(A43,[1]WD!C:H,6,)</f>
        <v>0.47263980757666868</v>
      </c>
      <c r="K43" s="13">
        <f>VLOOKUP(A43,[1]Ks!B:R,17,)</f>
        <v>2.5641912080412701</v>
      </c>
      <c r="L43" s="13">
        <f>VLOOKUP(A43,[1]TLP!B:L,11,)</f>
        <v>-1.9621999999999999</v>
      </c>
      <c r="M43" s="13">
        <f>VLOOKUP(A43,[1]DBH_H!B:D,3,)</f>
        <v>1.8</v>
      </c>
      <c r="N43" s="13">
        <f>VLOOKUP(A43,[1]DBH_H!B:C,2,)</f>
        <v>1.2</v>
      </c>
      <c r="O43" s="7">
        <f>VLOOKUP(A43,'[1]root data'!B:J,9,)</f>
        <v>0.42265795206971674</v>
      </c>
      <c r="P43" s="7">
        <f>VLOOKUP(A43,'[1]root data'!B:K,10,)</f>
        <v>20.1199678388057</v>
      </c>
      <c r="Q43" s="7">
        <f>VLOOKUP(A43,'[1]root data'!B:L,11,)</f>
        <v>17.0675514275631</v>
      </c>
      <c r="R43" s="7">
        <f>VLOOKUP(A43,'[1]root data'!B:M,12,)</f>
        <v>0.24299999999999999</v>
      </c>
      <c r="S43" s="7">
        <f>VLOOKUP(A43,'[1]root data'!B:Q,16,)</f>
        <v>47.823092783505153</v>
      </c>
      <c r="T43" s="7">
        <f>VLOOKUP(A43,'[1]root data'!B:R,17,)</f>
        <v>365.78659793814433</v>
      </c>
      <c r="U43" s="7">
        <f>VLOOKUP(A43,'[1]root data'!B:S,18,)</f>
        <v>0.3073754258100293</v>
      </c>
      <c r="V43" s="13">
        <f>VLOOKUP(A43,[1]leaf_photosynthesis!B:C,2,)</f>
        <v>4.429070894333333</v>
      </c>
      <c r="W43" s="13">
        <f>VLOOKUP(A43,[1]leaf_photosynthesis!B:D,3,)</f>
        <v>18.076000474152867</v>
      </c>
      <c r="X43" s="13">
        <f>VLOOKUP(A43,[1]leaf_respiration!B:C,2,)</f>
        <v>-0.16349872084872699</v>
      </c>
      <c r="Y43" s="13">
        <f>VLOOKUP(A43,[1]leaf_respiration!B:D,3,)</f>
        <v>0.28112653355884798</v>
      </c>
      <c r="Z43" s="13">
        <f>VLOOKUP(A43,'[1]stem _respiration'!AA:AB,2,)</f>
        <v>7.056654961300814E-3</v>
      </c>
      <c r="AA43" s="13">
        <f>VLOOKUP(A43,'[1]stem _respiration'!AA:AC,3,)</f>
        <v>2.0249998083550422E-3</v>
      </c>
      <c r="AB43" s="13">
        <f>VLOOKUP(A43,'[1]stem _respiration'!AA:AD,3,)</f>
        <v>2.0249998083550422E-3</v>
      </c>
      <c r="AC43">
        <v>1.94</v>
      </c>
      <c r="AD43">
        <v>48.39</v>
      </c>
      <c r="AE43">
        <v>0.63</v>
      </c>
      <c r="AF43">
        <v>1.33</v>
      </c>
      <c r="AG43">
        <v>46.34</v>
      </c>
      <c r="AH43">
        <v>0.71</v>
      </c>
    </row>
    <row r="44" spans="1:34" x14ac:dyDescent="0.25">
      <c r="A44" s="13" t="s">
        <v>80</v>
      </c>
      <c r="B44" s="13" t="s">
        <v>80</v>
      </c>
      <c r="C44" s="13" t="s">
        <v>188</v>
      </c>
      <c r="D44" s="13" t="s">
        <v>228</v>
      </c>
      <c r="E44" s="13" t="str">
        <f>VLOOKUP(A44,'[1]Huble value'!C:D,2,)</f>
        <v>NA</v>
      </c>
      <c r="F44" s="13">
        <f>VLOOKUP(A44,[1]SLA!C:G,5,)</f>
        <v>252.73989169675099</v>
      </c>
      <c r="G44" s="13">
        <f>VLOOKUP(A44,[1]SLA!C:H,6,)</f>
        <v>0.68893879842784944</v>
      </c>
      <c r="H44" s="13"/>
      <c r="I44" s="13">
        <f>VLOOKUP(A44,[1]WD!C:G,5,)</f>
        <v>0.53023983315954115</v>
      </c>
      <c r="J44" s="13">
        <f>VLOOKUP(A44,[1]WD!C:H,6,)</f>
        <v>0.51525262154432794</v>
      </c>
      <c r="K44" s="13">
        <f>VLOOKUP(A44,[1]Ks!B:R,17,)</f>
        <v>3.7741495334035098</v>
      </c>
      <c r="L44" s="13">
        <f>VLOOKUP(A44,[1]TLP!B:L,11,)</f>
        <v>-1.6751599999999998</v>
      </c>
      <c r="M44" s="13">
        <f>VLOOKUP(A44,[1]DBH_H!B:D,3,)</f>
        <v>2.5499999999999998</v>
      </c>
      <c r="N44" s="13">
        <f>VLOOKUP(A44,[1]DBH_H!B:C,2,)</f>
        <v>3.55</v>
      </c>
      <c r="O44" s="7">
        <f>VLOOKUP(A44,'[1]root data'!B:J,9,)</f>
        <v>0.33892617449664431</v>
      </c>
      <c r="P44" s="7">
        <f>VLOOKUP(A44,'[1]root data'!B:K,10,)</f>
        <v>27.613137677508899</v>
      </c>
      <c r="Q44" s="7">
        <f>VLOOKUP(A44,'[1]root data'!B:L,11,)</f>
        <v>24.560883465404</v>
      </c>
      <c r="R44" s="7">
        <f>VLOOKUP(A44,'[1]root data'!B:M,12,)</f>
        <v>0.224</v>
      </c>
      <c r="S44" s="7">
        <f>VLOOKUP(A44,'[1]root data'!B:Q,16,)</f>
        <v>85.862376237623764</v>
      </c>
      <c r="T44" s="7">
        <f>VLOOKUP(A44,'[1]root data'!B:R,17,)</f>
        <v>600.92376237623762</v>
      </c>
      <c r="U44" s="7">
        <f>VLOOKUP(A44,'[1]root data'!B:S,18,)</f>
        <v>0.22593056549749463</v>
      </c>
      <c r="V44" s="13">
        <f>VLOOKUP(A44,[1]leaf_photosynthesis!B:C,2,)</f>
        <v>4.4390019463333337</v>
      </c>
      <c r="W44" s="13">
        <f>VLOOKUP(A44,[1]leaf_photosynthesis!B:D,3,)</f>
        <v>16.347178093970232</v>
      </c>
      <c r="X44" s="13">
        <f>VLOOKUP(A44,[1]leaf_respiration!B:C,2,)</f>
        <v>-0.362287078746307</v>
      </c>
      <c r="Y44" s="13">
        <f>VLOOKUP(A44,[1]leaf_respiration!B:D,3,)</f>
        <v>-3.3324621320938899E-2</v>
      </c>
      <c r="Z44" s="13">
        <f>VLOOKUP(A44,'[1]stem _respiration'!AA:AB,2,)</f>
        <v>1.0537896221124035E-2</v>
      </c>
      <c r="AA44" s="13">
        <f>VLOOKUP(A44,'[1]stem _respiration'!AA:AC,3,)</f>
        <v>2.2082033160838962E-3</v>
      </c>
      <c r="AB44" s="13">
        <f>VLOOKUP(A44,'[1]stem _respiration'!AA:AD,3,)</f>
        <v>2.2082033160838962E-3</v>
      </c>
      <c r="AC44">
        <v>2.02</v>
      </c>
      <c r="AD44">
        <v>49.82</v>
      </c>
      <c r="AE44">
        <v>0.83</v>
      </c>
      <c r="AF44">
        <v>0.6</v>
      </c>
      <c r="AG44">
        <v>48.39</v>
      </c>
      <c r="AH44">
        <v>0.47</v>
      </c>
    </row>
    <row r="45" spans="1:34" x14ac:dyDescent="0.25">
      <c r="A45" s="13" t="s">
        <v>81</v>
      </c>
      <c r="B45" s="13" t="s">
        <v>81</v>
      </c>
      <c r="C45" s="13" t="s">
        <v>189</v>
      </c>
      <c r="D45" s="13" t="s">
        <v>229</v>
      </c>
      <c r="E45" s="13">
        <f>VLOOKUP(A45,'[1]Huble value'!C:D,2,)</f>
        <v>9.4214002743368131E-5</v>
      </c>
      <c r="F45" s="13">
        <f>VLOOKUP(A45,[1]SLA!C:G,5,)</f>
        <v>90.021959095801904</v>
      </c>
      <c r="G45" s="13">
        <f>VLOOKUP(A45,[1]SLA!C:H,6,)</f>
        <v>0.55028440033885995</v>
      </c>
      <c r="H45" s="13">
        <v>1397.9510027987101</v>
      </c>
      <c r="I45" s="13">
        <f>VLOOKUP(A45,[1]WD!C:G,5,)</f>
        <v>0.62098138747884946</v>
      </c>
      <c r="J45" s="13">
        <f>VLOOKUP(A45,[1]WD!C:H,6,)</f>
        <v>0.42790335151987524</v>
      </c>
      <c r="K45" s="13">
        <f>VLOOKUP(A45,[1]Ks!B:R,17,)</f>
        <v>0.28132370814345697</v>
      </c>
      <c r="L45" s="13">
        <f>VLOOKUP(A45,[1]TLP!B:L,11,)</f>
        <v>-1.9996399999999999</v>
      </c>
      <c r="M45" s="13">
        <f>VLOOKUP(A45,[1]DBH_H!B:D,3,)</f>
        <v>6</v>
      </c>
      <c r="N45" s="13">
        <f>VLOOKUP(A45,[1]DBH_H!B:C,2,)</f>
        <v>4.0999999999999996</v>
      </c>
      <c r="O45" s="7">
        <f>VLOOKUP(A45,'[1]root data'!B:J,9,)</f>
        <v>0.33333333333333331</v>
      </c>
      <c r="P45" s="7">
        <f>VLOOKUP(A45,'[1]root data'!B:K,10,)</f>
        <v>4.91657554732521</v>
      </c>
      <c r="Q45" s="7">
        <f>VLOOKUP(A45,'[1]root data'!B:L,11,)</f>
        <v>4.2491332979690402</v>
      </c>
      <c r="R45" s="7">
        <f>VLOOKUP(A45,'[1]root data'!B:M,12,)</f>
        <v>0.34499999999999997</v>
      </c>
      <c r="S45" s="7">
        <f>VLOOKUP(A45,'[1]root data'!B:Q,16,)</f>
        <v>38.043389830508474</v>
      </c>
      <c r="T45" s="7">
        <f>VLOOKUP(A45,'[1]root data'!B:R,17,)</f>
        <v>410.60720338983049</v>
      </c>
      <c r="U45" s="7">
        <f>VLOOKUP(A45,'[1]root data'!B:S,18,)</f>
        <v>0.22956751814167037</v>
      </c>
      <c r="V45" s="13">
        <f>VLOOKUP(A45,[1]leaf_photosynthesis!B:C,2,)</f>
        <v>4.2655583760000004</v>
      </c>
      <c r="W45" s="13">
        <f>VLOOKUP(A45,[1]leaf_photosynthesis!B:D,3,)</f>
        <v>17.964969220296634</v>
      </c>
      <c r="X45" s="13">
        <f>VLOOKUP(A45,[1]leaf_respiration!B:C,2,)</f>
        <v>-0.51916340393136595</v>
      </c>
      <c r="Y45" s="13">
        <f>VLOOKUP(A45,[1]leaf_respiration!B:D,3,)</f>
        <v>-8.0394572270315896E-3</v>
      </c>
      <c r="Z45" s="13">
        <f>VLOOKUP(A45,'[1]stem _respiration'!AA:AB,2,)</f>
        <v>2.0506572350470542E-2</v>
      </c>
      <c r="AA45" s="13">
        <f>VLOOKUP(A45,'[1]stem _respiration'!AA:AC,3,)</f>
        <v>3.2217410139238627E-3</v>
      </c>
      <c r="AB45" s="13">
        <f>VLOOKUP(A45,'[1]stem _respiration'!AA:AD,3,)</f>
        <v>3.2217410139238627E-3</v>
      </c>
      <c r="AC45">
        <v>1.31</v>
      </c>
      <c r="AD45">
        <v>51.46</v>
      </c>
      <c r="AE45">
        <v>0.62</v>
      </c>
      <c r="AF45">
        <v>1.17</v>
      </c>
      <c r="AG45">
        <v>49.46</v>
      </c>
      <c r="AH45">
        <v>0.43</v>
      </c>
    </row>
    <row r="46" spans="1:34" x14ac:dyDescent="0.25">
      <c r="A46" s="13" t="s">
        <v>82</v>
      </c>
      <c r="B46" s="13" t="s">
        <v>82</v>
      </c>
      <c r="C46" s="13" t="s">
        <v>190</v>
      </c>
      <c r="D46" s="13" t="s">
        <v>230</v>
      </c>
      <c r="E46" s="13">
        <f>VLOOKUP(A46,'[1]Huble value'!C:D,2,)</f>
        <v>1.3412599373213423E-4</v>
      </c>
      <c r="F46" s="13">
        <f>VLOOKUP(A46,[1]SLA!C:G,5,)</f>
        <v>136.401781737194</v>
      </c>
      <c r="G46" s="13">
        <f>VLOOKUP(A46,[1]SLA!C:H,6,)</f>
        <v>0.6172208013640238</v>
      </c>
      <c r="H46" s="13">
        <v>866.69692115812995</v>
      </c>
      <c r="I46" s="13">
        <f>VLOOKUP(A46,[1]WD!C:G,5,)</f>
        <v>0.60416666666666663</v>
      </c>
      <c r="J46" s="13">
        <f>VLOOKUP(A46,[1]WD!C:H,6,)</f>
        <v>0.47223518432104522</v>
      </c>
      <c r="K46" s="13">
        <f>VLOOKUP(A46,[1]Ks!B:R,17,)</f>
        <v>1.68841928945677</v>
      </c>
      <c r="L46" s="13">
        <f>VLOOKUP(A46,[1]TLP!B:L,11,)</f>
        <v>-2.1390000000000002</v>
      </c>
      <c r="M46" s="13">
        <f>VLOOKUP(A46,[1]DBH_H!B:D,3,)</f>
        <v>3.5</v>
      </c>
      <c r="N46" s="13">
        <f>VLOOKUP(A46,[1]DBH_H!B:C,2,)</f>
        <v>2.7</v>
      </c>
      <c r="O46" s="7">
        <f>VLOOKUP(A46,'[1]root data'!B:J,9,)</f>
        <v>0.47432024169184289</v>
      </c>
      <c r="P46" s="7">
        <f>VLOOKUP(A46,'[1]root data'!B:K,10,)</f>
        <v>24.622773642713199</v>
      </c>
      <c r="Q46" s="7">
        <f>VLOOKUP(A46,'[1]root data'!B:L,11,)</f>
        <v>21.081633556053401</v>
      </c>
      <c r="R46" s="7">
        <f>VLOOKUP(A46,'[1]root data'!B:M,12,)</f>
        <v>0.254</v>
      </c>
      <c r="S46" s="7">
        <f>VLOOKUP(A46,'[1]root data'!B:Q,16,)</f>
        <v>47.189936305732481</v>
      </c>
      <c r="T46" s="7">
        <f>VLOOKUP(A46,'[1]root data'!B:R,17,)</f>
        <v>376.37388535031857</v>
      </c>
      <c r="U46" s="7">
        <f>VLOOKUP(A46,'[1]root data'!B:S,18,)</f>
        <v>0.32519988400513689</v>
      </c>
      <c r="V46" s="13">
        <f>VLOOKUP(A46,[1]leaf_photosynthesis!B:C,2,)</f>
        <v>3.2825402990000003</v>
      </c>
      <c r="W46" s="13">
        <f>VLOOKUP(A46,[1]leaf_photosynthesis!B:D,3,)</f>
        <v>12.924027996594234</v>
      </c>
      <c r="X46" s="13">
        <f>VLOOKUP(A46,[1]leaf_respiration!B:C,2,)</f>
        <v>-0.47839999999999999</v>
      </c>
      <c r="Y46" s="13">
        <f>VLOOKUP(A46,[1]leaf_respiration!B:D,3,)</f>
        <v>-0.22538439173445901</v>
      </c>
      <c r="Z46" s="13">
        <f>VLOOKUP(A46,'[1]stem _respiration'!AA:AB,2,)</f>
        <v>1.2152953595496488E-2</v>
      </c>
      <c r="AA46" s="13">
        <f>VLOOKUP(A46,'[1]stem _respiration'!AA:AC,3,)</f>
        <v>2.7745149706722072E-3</v>
      </c>
      <c r="AB46" s="13">
        <f>VLOOKUP(A46,'[1]stem _respiration'!AA:AD,3,)</f>
        <v>2.7745149706722072E-3</v>
      </c>
      <c r="AC46">
        <v>1.32</v>
      </c>
      <c r="AD46">
        <v>48.96</v>
      </c>
      <c r="AE46">
        <v>0.52</v>
      </c>
      <c r="AF46">
        <v>0.78</v>
      </c>
      <c r="AG46">
        <v>48.78</v>
      </c>
      <c r="AH46">
        <v>0.63</v>
      </c>
    </row>
    <row r="47" spans="1:34" x14ac:dyDescent="0.25">
      <c r="A47" s="13" t="s">
        <v>83</v>
      </c>
      <c r="B47" s="13" t="s">
        <v>83</v>
      </c>
      <c r="C47" s="13" t="s">
        <v>191</v>
      </c>
      <c r="D47" s="13" t="s">
        <v>231</v>
      </c>
      <c r="E47" s="13">
        <f>VLOOKUP(A47,'[1]Huble value'!C:D,2,)</f>
        <v>6.9289116937824312E-5</v>
      </c>
      <c r="F47" s="13">
        <f>VLOOKUP(A47,[1]SLA!C:G,5,)</f>
        <v>106.049859831798</v>
      </c>
      <c r="G47" s="13">
        <f>VLOOKUP(A47,[1]SLA!C:H,6,)</f>
        <v>0.53750694573069091</v>
      </c>
      <c r="H47" s="13">
        <v>1648.43902122547</v>
      </c>
      <c r="I47" s="13">
        <f>VLOOKUP(A47,[1]WD!C:G,5,)</f>
        <v>0.60453400503778332</v>
      </c>
      <c r="J47" s="13">
        <f>VLOOKUP(A47,[1]WD!C:H,6,)</f>
        <v>0.50752393980848154</v>
      </c>
      <c r="K47" s="13">
        <f>VLOOKUP(A47,[1]Ks!B:R,17,)</f>
        <v>3.9142083282699902</v>
      </c>
      <c r="L47" s="13">
        <f>VLOOKUP(A47,[1]TLP!B:L,11,)</f>
        <v>-2.1597999999999997</v>
      </c>
      <c r="M47" s="13">
        <f>VLOOKUP(A47,[1]DBH_H!B:D,3,)</f>
        <v>4.5</v>
      </c>
      <c r="N47" s="13">
        <f>VLOOKUP(A47,[1]DBH_H!B:C,2,)</f>
        <v>3.8</v>
      </c>
      <c r="O47" s="7">
        <f>VLOOKUP(A47,'[1]root data'!B:J,9,)</f>
        <v>0.37693298969072164</v>
      </c>
      <c r="P47" s="7">
        <f>VLOOKUP(A47,'[1]root data'!B:K,10,)</f>
        <v>14.8190525105591</v>
      </c>
      <c r="Q47" s="7">
        <f>VLOOKUP(A47,'[1]root data'!B:L,11,)</f>
        <v>11.9526844507596</v>
      </c>
      <c r="R47" s="7">
        <f>VLOOKUP(A47,'[1]root data'!B:M,12,)</f>
        <v>0.33600000000000002</v>
      </c>
      <c r="S47" s="7">
        <f>VLOOKUP(A47,'[1]root data'!B:Q,16,)</f>
        <v>35.44588034188034</v>
      </c>
      <c r="T47" s="7">
        <f>VLOOKUP(A47,'[1]root data'!B:R,17,)</f>
        <v>369.85162393162392</v>
      </c>
      <c r="U47" s="7">
        <f>VLOOKUP(A47,'[1]root data'!B:S,18,)</f>
        <v>0.2596745412416438</v>
      </c>
      <c r="V47" s="13">
        <f>VLOOKUP(A47,[1]leaf_photosynthesis!B:C,2,)</f>
        <v>3.9530928260000002</v>
      </c>
      <c r="W47" s="13">
        <f>VLOOKUP(A47,[1]leaf_photosynthesis!B:D,3,)</f>
        <v>15.037379270234728</v>
      </c>
      <c r="X47" s="13">
        <f>VLOOKUP(A47,[1]leaf_respiration!B:C,2,)</f>
        <v>-0.222115765034194</v>
      </c>
      <c r="Y47" s="13">
        <f>VLOOKUP(A47,[1]leaf_respiration!B:D,3,)</f>
        <v>0.43874660194128801</v>
      </c>
      <c r="Z47" s="13">
        <f>VLOOKUP(A47,'[1]stem _respiration'!AA:AB,2,)</f>
        <v>3.5020115150103247E-2</v>
      </c>
      <c r="AA47" s="13">
        <f>VLOOKUP(A47,'[1]stem _respiration'!AA:AC,3,)</f>
        <v>8.9121703298660204E-3</v>
      </c>
      <c r="AB47" s="13">
        <f>VLOOKUP(A47,'[1]stem _respiration'!AA:AD,3,)</f>
        <v>8.9121703298660204E-3</v>
      </c>
      <c r="AC47">
        <v>1.24</v>
      </c>
      <c r="AD47">
        <v>49.71</v>
      </c>
      <c r="AE47">
        <v>0.57999999999999996</v>
      </c>
      <c r="AF47">
        <v>1.27</v>
      </c>
      <c r="AG47">
        <v>46.75</v>
      </c>
      <c r="AH47">
        <v>0.64</v>
      </c>
    </row>
    <row r="48" spans="1:34" x14ac:dyDescent="0.25">
      <c r="A48" s="13" t="s">
        <v>84</v>
      </c>
      <c r="B48" s="13" t="s">
        <v>84</v>
      </c>
      <c r="C48" s="13" t="s">
        <v>192</v>
      </c>
      <c r="D48" s="13" t="s">
        <v>232</v>
      </c>
      <c r="E48" s="13">
        <f>VLOOKUP(A48,'[1]Huble value'!C:D,2,)</f>
        <v>2.1543677745666464E-4</v>
      </c>
      <c r="F48" s="13">
        <f>VLOOKUP(A48,[1]SLA!C:G,5,)</f>
        <v>95.242563291139206</v>
      </c>
      <c r="G48" s="13">
        <f>VLOOKUP(A48,[1]SLA!C:H,6,)</f>
        <v>0.66021505376344092</v>
      </c>
      <c r="H48" s="13">
        <v>467.82454326923101</v>
      </c>
      <c r="I48" s="13">
        <f>VLOOKUP(A48,[1]WD!C:G,5,)</f>
        <v>0.83580613254203762</v>
      </c>
      <c r="J48" s="13">
        <f>VLOOKUP(A48,[1]WD!C:H,6,)</f>
        <v>0.36561561561561567</v>
      </c>
      <c r="K48" s="13">
        <f>VLOOKUP(A48,[1]Ks!B:R,17,)</f>
        <v>7.7797874029573002</v>
      </c>
      <c r="L48" s="13">
        <f>VLOOKUP(A48,[1]TLP!B:L,11,)</f>
        <v>-2.0807599999999997</v>
      </c>
      <c r="M48" s="13">
        <f>VLOOKUP(A48,[1]DBH_H!B:D,3,)</f>
        <v>3.4</v>
      </c>
      <c r="N48" s="13">
        <f>VLOOKUP(A48,[1]DBH_H!B:C,2,)</f>
        <v>3.6</v>
      </c>
      <c r="O48" s="7">
        <f>VLOOKUP(A48,'[1]root data'!B:J,9,)</f>
        <v>0.35405690200210749</v>
      </c>
      <c r="P48" s="7">
        <f>VLOOKUP(A48,'[1]root data'!B:K,10,)</f>
        <v>8.6146292588893996</v>
      </c>
      <c r="Q48" s="7">
        <f>VLOOKUP(A48,'[1]root data'!B:L,11,)</f>
        <v>7.15446086874113</v>
      </c>
      <c r="R48" s="7">
        <f>VLOOKUP(A48,'[1]root data'!B:M,12,)</f>
        <v>0.38100000000000001</v>
      </c>
      <c r="S48" s="7">
        <f>VLOOKUP(A48,'[1]root data'!B:Q,16,)</f>
        <v>25.390892857142859</v>
      </c>
      <c r="T48" s="7">
        <f>VLOOKUP(A48,'[1]root data'!B:R,17,)</f>
        <v>303.96577380952385</v>
      </c>
      <c r="U48" s="7">
        <f>VLOOKUP(A48,'[1]root data'!B:S,18,)</f>
        <v>0.2791022211885103</v>
      </c>
      <c r="V48" s="13">
        <f>VLOOKUP(A48,[1]leaf_photosynthesis!B:C,2,)</f>
        <v>11.265361759666666</v>
      </c>
      <c r="W48" s="13">
        <f>VLOOKUP(A48,[1]leaf_photosynthesis!B:D,3,)</f>
        <v>44.886492728631765</v>
      </c>
      <c r="X48" s="13">
        <f>VLOOKUP(A48,[1]leaf_respiration!B:C,2,)</f>
        <v>-0.51659542237147105</v>
      </c>
      <c r="Y48" s="13">
        <f>VLOOKUP(A48,[1]leaf_respiration!B:D,3,)</f>
        <v>-0.21826842959051901</v>
      </c>
      <c r="Z48" s="13">
        <f>VLOOKUP(A48,'[1]stem _respiration'!AA:AB,2,)</f>
        <v>4.6147112311798509E-3</v>
      </c>
      <c r="AA48" s="13" t="e">
        <f>VLOOKUP(A48,'[1]stem _respiration'!AA:AC,3,)</f>
        <v>#DIV/0!</v>
      </c>
      <c r="AB48" s="13" t="e">
        <f>VLOOKUP(A48,'[1]stem _respiration'!AA:AD,3,)</f>
        <v>#DIV/0!</v>
      </c>
      <c r="AC48">
        <v>1.08</v>
      </c>
      <c r="AD48">
        <v>48.77</v>
      </c>
      <c r="AE48">
        <v>0.53</v>
      </c>
      <c r="AF48">
        <v>0.73</v>
      </c>
      <c r="AG48">
        <v>45.97</v>
      </c>
      <c r="AH48">
        <v>0.9</v>
      </c>
    </row>
    <row r="49" spans="1:34" x14ac:dyDescent="0.25">
      <c r="A49" s="13" t="s">
        <v>85</v>
      </c>
      <c r="B49" s="13" t="s">
        <v>85</v>
      </c>
      <c r="C49" s="13" t="s">
        <v>193</v>
      </c>
      <c r="D49" s="13" t="s">
        <v>233</v>
      </c>
      <c r="E49" s="13">
        <f>VLOOKUP(A49,'[1]Huble value'!C:D,2,)</f>
        <v>1.7652769545624495E-4</v>
      </c>
      <c r="F49" s="13">
        <f>VLOOKUP(A49,[1]SLA!C:G,5,)</f>
        <v>146.50469707283901</v>
      </c>
      <c r="G49" s="13">
        <f>VLOOKUP(A49,[1]SLA!C:H,6,)</f>
        <v>0.72816432272390819</v>
      </c>
      <c r="H49" s="13">
        <v>176.39165527569801</v>
      </c>
      <c r="I49" s="13">
        <f>VLOOKUP(A49,[1]WD!C:G,5,)</f>
        <v>0.44402985074626861</v>
      </c>
      <c r="J49" s="13">
        <f>VLOOKUP(A49,[1]WD!C:H,6,)</f>
        <v>0.63608562691131498</v>
      </c>
      <c r="K49" s="13" t="e">
        <f>VLOOKUP(A49,[1]Ks!B:R,17,)</f>
        <v>#N/A</v>
      </c>
      <c r="L49" s="13">
        <f>VLOOKUP(A49,[1]TLP!B:L,11,)</f>
        <v>-2.07036</v>
      </c>
      <c r="M49" s="13">
        <f>VLOOKUP(A49,[1]DBH_H!B:D,3,)</f>
        <v>2.7</v>
      </c>
      <c r="N49" s="13">
        <f>VLOOKUP(A49,[1]DBH_H!B:C,2,)</f>
        <v>0.4</v>
      </c>
      <c r="O49" s="7">
        <f>VLOOKUP(A49,'[1]root data'!B:J,9,)</f>
        <v>0</v>
      </c>
      <c r="P49" s="7">
        <f>VLOOKUP(A49,'[1]root data'!B:K,10,)</f>
        <v>0</v>
      </c>
      <c r="Q49" s="7">
        <f>VLOOKUP(A49,'[1]root data'!B:L,11,)</f>
        <v>0</v>
      </c>
      <c r="R49" s="7">
        <f>VLOOKUP(A49,'[1]root data'!B:M,12,)</f>
        <v>0</v>
      </c>
      <c r="S49" s="7">
        <f>VLOOKUP(A49,'[1]root data'!B:Q,16,)</f>
        <v>0</v>
      </c>
      <c r="T49" s="7">
        <f>VLOOKUP(A49,'[1]root data'!B:R,17,)</f>
        <v>0</v>
      </c>
      <c r="U49" s="7">
        <f>VLOOKUP(A49,'[1]root data'!B:S,18,)</f>
        <v>0</v>
      </c>
      <c r="V49" s="13">
        <f>VLOOKUP(A49,[1]leaf_photosynthesis!B:C,2,)</f>
        <v>1.7602842656666666</v>
      </c>
      <c r="W49" s="13">
        <f>VLOOKUP(A49,[1]leaf_photosynthesis!B:D,3,)</f>
        <v>7.8563740944154645</v>
      </c>
      <c r="X49" s="13" t="e">
        <f>VLOOKUP(A49,[1]leaf_respiration!B:C,2,)</f>
        <v>#N/A</v>
      </c>
      <c r="Y49" s="13" t="e">
        <f>VLOOKUP(A49,[1]leaf_respiration!B:D,3,)</f>
        <v>#N/A</v>
      </c>
      <c r="Z49" s="13">
        <f>VLOOKUP(A49,'[1]stem _respiration'!AA:AB,2,)</f>
        <v>0</v>
      </c>
      <c r="AA49" s="13">
        <f>VLOOKUP(A49,'[1]stem _respiration'!AA:AC,3,)</f>
        <v>0</v>
      </c>
      <c r="AB49" s="13">
        <f>VLOOKUP(A49,'[1]stem _respiration'!AA:AD,3,)</f>
        <v>0</v>
      </c>
      <c r="AC49">
        <v>2.14</v>
      </c>
      <c r="AD49">
        <v>48.05</v>
      </c>
      <c r="AE49">
        <v>0.72</v>
      </c>
    </row>
    <row r="50" spans="1:34" x14ac:dyDescent="0.25">
      <c r="A50" s="13" t="s">
        <v>86</v>
      </c>
      <c r="B50" s="13" t="s">
        <v>86</v>
      </c>
      <c r="C50" s="13" t="s">
        <v>194</v>
      </c>
      <c r="D50" s="13" t="s">
        <v>234</v>
      </c>
      <c r="E50" s="13" t="e">
        <f>VLOOKUP(A50,'[1]Huble value'!C:D,2,)</f>
        <v>#N/A</v>
      </c>
      <c r="F50" s="13" t="e">
        <f>VLOOKUP(A50,[1]SLA!C:G,5,)</f>
        <v>#N/A</v>
      </c>
      <c r="G50" s="13" t="e">
        <f>VLOOKUP(A50,[1]SLA!C:H,6,)</f>
        <v>#N/A</v>
      </c>
      <c r="H50" s="13">
        <v>177.39165527569801</v>
      </c>
      <c r="I50" s="13" t="e">
        <f>VLOOKUP(A50,[1]WD!C:G,5,)</f>
        <v>#N/A</v>
      </c>
      <c r="J50" s="13" t="e">
        <f>VLOOKUP(A50,[1]WD!C:H,6,)</f>
        <v>#N/A</v>
      </c>
      <c r="K50" s="13" t="e">
        <f>VLOOKUP(A50,[1]Ks!B:R,17,)</f>
        <v>#N/A</v>
      </c>
      <c r="L50" s="13">
        <f>VLOOKUP(A50,[1]TLP!B:L,11,)</f>
        <v>-2.0516399999999999</v>
      </c>
      <c r="M50" s="13">
        <f>VLOOKUP(A50,[1]DBH_H!B:D,3,)</f>
        <v>3</v>
      </c>
      <c r="N50" s="13">
        <f>VLOOKUP(A50,[1]DBH_H!B:C,2,)</f>
        <v>0.65</v>
      </c>
      <c r="O50" s="7">
        <f>VLOOKUP(A50,'[1]root data'!B:J,9,)</f>
        <v>0</v>
      </c>
      <c r="P50" s="7">
        <f>VLOOKUP(A50,'[1]root data'!B:K,10,)</f>
        <v>0</v>
      </c>
      <c r="Q50" s="7">
        <f>VLOOKUP(A50,'[1]root data'!B:L,11,)</f>
        <v>0</v>
      </c>
      <c r="R50" s="7">
        <f>VLOOKUP(A50,'[1]root data'!B:M,12,)</f>
        <v>0</v>
      </c>
      <c r="S50" s="7">
        <f>VLOOKUP(A50,'[1]root data'!B:Q,16,)</f>
        <v>0</v>
      </c>
      <c r="T50" s="7">
        <f>VLOOKUP(A50,'[1]root data'!B:R,17,)</f>
        <v>0</v>
      </c>
      <c r="U50" s="7">
        <f>VLOOKUP(A50,'[1]root data'!B:S,18,)</f>
        <v>0</v>
      </c>
      <c r="V50" s="13">
        <f>VLOOKUP(A50,[1]leaf_photosynthesis!B:C,2,)</f>
        <v>2.240133573</v>
      </c>
      <c r="W50" s="13">
        <f>VLOOKUP(A50,[1]leaf_photosynthesis!B:D,3,)</f>
        <v>10.281510920813256</v>
      </c>
      <c r="X50" s="13">
        <f>VLOOKUP(A50,[1]leaf_respiration!B:C,2,)</f>
        <v>-0.159226108868813</v>
      </c>
      <c r="Y50" s="13">
        <f>VLOOKUP(A50,[1]leaf_respiration!B:D,3,)</f>
        <v>9.2093940022792295E-2</v>
      </c>
      <c r="Z50" s="13">
        <f>VLOOKUP(A50,'[1]stem _respiration'!AA:AB,2,)</f>
        <v>0</v>
      </c>
      <c r="AA50" s="13" t="e">
        <f>VLOOKUP(A50,'[1]stem _respiration'!AA:AC,3,)</f>
        <v>#DIV/0!</v>
      </c>
      <c r="AB50" s="13" t="e">
        <f>VLOOKUP(A50,'[1]stem _respiration'!AA:AD,3,)</f>
        <v>#DIV/0!</v>
      </c>
    </row>
    <row r="51" spans="1:34" x14ac:dyDescent="0.25">
      <c r="A51" s="13" t="s">
        <v>87</v>
      </c>
      <c r="B51" s="13" t="s">
        <v>88</v>
      </c>
      <c r="C51" s="13" t="s">
        <v>195</v>
      </c>
      <c r="D51" s="13" t="s">
        <v>235</v>
      </c>
      <c r="E51" s="13">
        <f>VLOOKUP(A51,'[1]Huble value'!C:D,2,)</f>
        <v>7.8858547698877282E-5</v>
      </c>
      <c r="F51" s="13">
        <f>VLOOKUP(A51,[1]SLA!C:G,5,)</f>
        <v>147.03483606557401</v>
      </c>
      <c r="G51" s="13">
        <f>VLOOKUP(A51,[1]SLA!C:H,6,)</f>
        <v>0.58319935691318336</v>
      </c>
      <c r="H51" s="13">
        <v>1316.2558524590199</v>
      </c>
      <c r="I51" s="13">
        <f>VLOOKUP(A51,[1]WD!C:G,5,)</f>
        <v>0.32897603485838783</v>
      </c>
      <c r="J51" s="13">
        <f>VLOOKUP(A51,[1]WD!C:H,6,)</f>
        <v>0.59189189189189184</v>
      </c>
      <c r="K51" s="13">
        <f>VLOOKUP(A51,[1]Ks!B:R,17,)</f>
        <v>2.1402623649869699</v>
      </c>
      <c r="L51" s="13">
        <f>VLOOKUP(A51,[1]TLP!B:L,11,)</f>
        <v>-2.08284</v>
      </c>
      <c r="M51" s="13">
        <f>VLOOKUP(A51,[1]DBH_H!B:D,3,)</f>
        <v>13.8</v>
      </c>
      <c r="N51" s="13">
        <f>VLOOKUP(A51,[1]DBH_H!B:C,2,)</f>
        <v>13.1</v>
      </c>
      <c r="O51" s="7">
        <f>VLOOKUP(A51,'[1]root data'!B:J,9,)</f>
        <v>0.27753303964757708</v>
      </c>
      <c r="P51" s="7">
        <f>VLOOKUP(A51,'[1]root data'!B:K,10,)</f>
        <v>9.1634021726711392</v>
      </c>
      <c r="Q51" s="7">
        <f>VLOOKUP(A51,'[1]root data'!B:L,11,)</f>
        <v>9.4726147530592009</v>
      </c>
      <c r="R51" s="7">
        <f>VLOOKUP(A51,'[1]root data'!B:M,12,)</f>
        <v>0.34499999999999997</v>
      </c>
      <c r="S51" s="7">
        <f>VLOOKUP(A51,'[1]root data'!B:Q,16,)</f>
        <v>43.706031746031755</v>
      </c>
      <c r="T51" s="7">
        <f>VLOOKUP(A51,'[1]root data'!B:R,17,)</f>
        <v>472.79047619047617</v>
      </c>
      <c r="U51" s="7">
        <f>VLOOKUP(A51,'[1]root data'!B:S,18,)</f>
        <v>0.21706922096268477</v>
      </c>
      <c r="V51" s="13">
        <f>VLOOKUP(A51,[1]leaf_photosynthesis!B:C,2,)</f>
        <v>2.6589377490000001</v>
      </c>
      <c r="W51" s="13">
        <f>VLOOKUP(A51,[1]leaf_photosynthesis!B:D,3,)</f>
        <v>9.8540412604748102</v>
      </c>
      <c r="X51" s="13">
        <f>VLOOKUP(A51,[1]leaf_respiration!B:C,2,)</f>
        <v>-0.251619632777483</v>
      </c>
      <c r="Y51" s="13">
        <f>VLOOKUP(A51,[1]leaf_respiration!B:D,3,)</f>
        <v>0.55273840415068898</v>
      </c>
      <c r="Z51" s="13">
        <f>VLOOKUP(A51,'[1]stem _respiration'!AA:AB,2,)</f>
        <v>0.16502987947604417</v>
      </c>
      <c r="AA51" s="13">
        <f>VLOOKUP(A51,'[1]stem _respiration'!AA:AC,3,)</f>
        <v>1.4974540808442082E-2</v>
      </c>
      <c r="AB51" s="13">
        <f>VLOOKUP(A51,'[1]stem _respiration'!AA:AD,3,)</f>
        <v>1.4974540808442082E-2</v>
      </c>
      <c r="AC51">
        <v>1.8</v>
      </c>
      <c r="AD51">
        <v>50.33</v>
      </c>
      <c r="AE51">
        <v>0.66</v>
      </c>
      <c r="AF51">
        <v>2.0499999999999998</v>
      </c>
      <c r="AG51">
        <v>48.82</v>
      </c>
      <c r="AH51">
        <v>0.65</v>
      </c>
    </row>
    <row r="52" spans="1:34" x14ac:dyDescent="0.25">
      <c r="A52" s="13" t="s">
        <v>89</v>
      </c>
      <c r="B52" s="13" t="s">
        <v>88</v>
      </c>
      <c r="C52" s="13" t="s">
        <v>195</v>
      </c>
      <c r="D52" s="13" t="s">
        <v>235</v>
      </c>
      <c r="E52" s="13">
        <f>VLOOKUP(A52,'[1]Huble value'!C:D,2,)</f>
        <v>5.4279889252547852E-5</v>
      </c>
      <c r="F52" s="13">
        <f>VLOOKUP(A52,[1]SLA!C:G,5,)</f>
        <v>179.17039928619201</v>
      </c>
      <c r="G52" s="13">
        <f>VLOOKUP(A52,[1]SLA!C:H,6,)</f>
        <v>0.66283092659446441</v>
      </c>
      <c r="H52" s="13">
        <v>1969.2618585545399</v>
      </c>
      <c r="I52" s="13">
        <f>VLOOKUP(A52,[1]WD!C:G,5,)</f>
        <v>0.44749058971141781</v>
      </c>
      <c r="J52" s="13">
        <f>VLOOKUP(A52,[1]WD!C:H,6,)</f>
        <v>0.54882985452245414</v>
      </c>
      <c r="K52" s="13">
        <f>VLOOKUP(A52,[1]Ks!B:R,17,)</f>
        <v>10.5339955159022</v>
      </c>
      <c r="L52" s="13">
        <f>VLOOKUP(A52,[1]TLP!B:L,11,)</f>
        <v>-1.86236</v>
      </c>
      <c r="M52" s="13">
        <f>VLOOKUP(A52,[1]DBH_H!B:D,3,)</f>
        <v>11.5</v>
      </c>
      <c r="N52" s="13">
        <f>VLOOKUP(A52,[1]DBH_H!B:C,2,)</f>
        <v>9.6</v>
      </c>
      <c r="O52" s="7" t="e">
        <f>VLOOKUP(A52,'[1]root data'!B:J,9,)</f>
        <v>#N/A</v>
      </c>
      <c r="P52" s="7" t="e">
        <f>VLOOKUP(A52,'[1]root data'!B:K,10,)</f>
        <v>#N/A</v>
      </c>
      <c r="Q52" s="7" t="e">
        <f>VLOOKUP(A52,'[1]root data'!B:L,11,)</f>
        <v>#N/A</v>
      </c>
      <c r="R52" s="7" t="e">
        <f>VLOOKUP(A52,'[1]root data'!B:M,12,)</f>
        <v>#N/A</v>
      </c>
      <c r="S52" s="7" t="e">
        <f>VLOOKUP(A52,'[1]root data'!B:Q,16,)</f>
        <v>#N/A</v>
      </c>
      <c r="T52" s="7" t="e">
        <f>VLOOKUP(A52,'[1]root data'!B:R,17,)</f>
        <v>#N/A</v>
      </c>
      <c r="U52" s="7" t="e">
        <f>VLOOKUP(A52,'[1]root data'!B:S,18,)</f>
        <v>#N/A</v>
      </c>
      <c r="V52" s="13">
        <f>VLOOKUP(A52,[1]leaf_photosynthesis!B:C,2,)</f>
        <v>4.1191372199999998</v>
      </c>
      <c r="W52" s="13">
        <f>VLOOKUP(A52,[1]leaf_photosynthesis!B:D,3,)</f>
        <v>16.435370990934</v>
      </c>
      <c r="X52" s="13" t="e">
        <f>VLOOKUP(A52,[1]leaf_respiration!B:C,2,)</f>
        <v>#N/A</v>
      </c>
      <c r="Y52" s="13" t="e">
        <f>VLOOKUP(A52,[1]leaf_respiration!B:D,3,)</f>
        <v>#N/A</v>
      </c>
      <c r="Z52" s="13" t="e">
        <f>VLOOKUP(A52,'[1]stem _respiration'!AA:AB,2,)</f>
        <v>#N/A</v>
      </c>
      <c r="AA52" s="13" t="e">
        <f>VLOOKUP(A52,'[1]stem _respiration'!AA:AC,3,)</f>
        <v>#N/A</v>
      </c>
      <c r="AB52" s="13" t="e">
        <f>VLOOKUP(A52,'[1]stem _respiration'!AA:AD,4,)</f>
        <v>#N/A</v>
      </c>
      <c r="AC52">
        <v>2.17</v>
      </c>
      <c r="AD52">
        <v>50.92</v>
      </c>
      <c r="AE52">
        <v>1.03</v>
      </c>
    </row>
    <row r="53" spans="1:34" x14ac:dyDescent="0.25">
      <c r="A53" s="13" t="s">
        <v>90</v>
      </c>
      <c r="B53" s="13" t="s">
        <v>88</v>
      </c>
      <c r="C53" s="13" t="s">
        <v>195</v>
      </c>
      <c r="D53" s="13" t="s">
        <v>235</v>
      </c>
      <c r="E53" s="13">
        <f>VLOOKUP(A53,'[1]Huble value'!C:D,2,)</f>
        <v>6.4484250333284376E-5</v>
      </c>
      <c r="F53" s="13">
        <f>VLOOKUP(A53,[1]SLA!C:G,5,)</f>
        <v>119.642217245241</v>
      </c>
      <c r="G53" s="13">
        <f>VLOOKUP(A53,[1]SLA!C:H,6,)</f>
        <v>0.55557398805573988</v>
      </c>
      <c r="H53" s="13">
        <v>2028.8927200447899</v>
      </c>
      <c r="I53" s="13">
        <f>VLOOKUP(A53,[1]WD!C:G,5,)</f>
        <v>0.47020746887966802</v>
      </c>
      <c r="J53" s="13">
        <f>VLOOKUP(A53,[1]WD!C:H,6,)</f>
        <v>0.52704507512520871</v>
      </c>
      <c r="K53" s="13">
        <f>VLOOKUP(A53,[1]Ks!B:R,17,)</f>
        <v>1.60302055929271</v>
      </c>
      <c r="L53" s="13">
        <f>VLOOKUP(A53,[1]TLP!B:L,11,)</f>
        <v>-1.9871599999999998</v>
      </c>
      <c r="M53" s="13">
        <f>VLOOKUP(A53,[1]DBH_H!B:D,3,)</f>
        <v>11.5</v>
      </c>
      <c r="N53" s="13">
        <f>VLOOKUP(A53,[1]DBH_H!B:C,2,)</f>
        <v>10.5</v>
      </c>
      <c r="O53" s="7" t="e">
        <f>VLOOKUP(A53,'[1]root data'!B:J,9,)</f>
        <v>#N/A</v>
      </c>
      <c r="P53" s="7" t="e">
        <f>VLOOKUP(A53,'[1]root data'!B:K,10,)</f>
        <v>#N/A</v>
      </c>
      <c r="Q53" s="7" t="e">
        <f>VLOOKUP(A53,'[1]root data'!B:L,11,)</f>
        <v>#N/A</v>
      </c>
      <c r="R53" s="7" t="e">
        <f>VLOOKUP(A53,'[1]root data'!B:M,12,)</f>
        <v>#N/A</v>
      </c>
      <c r="S53" s="7" t="e">
        <f>VLOOKUP(A53,'[1]root data'!B:Q,16,)</f>
        <v>#N/A</v>
      </c>
      <c r="T53" s="7" t="e">
        <f>VLOOKUP(A53,'[1]root data'!B:R,17,)</f>
        <v>#N/A</v>
      </c>
      <c r="U53" s="7" t="e">
        <f>VLOOKUP(A53,'[1]root data'!B:S,18,)</f>
        <v>#N/A</v>
      </c>
      <c r="V53" s="13">
        <f>VLOOKUP(A53,[1]leaf_photosynthesis!B:C,2,)</f>
        <v>4.1438186430000004</v>
      </c>
      <c r="W53" s="13">
        <f>VLOOKUP(A53,[1]leaf_photosynthesis!B:D,3,)</f>
        <v>17.975330078985198</v>
      </c>
      <c r="X53" s="13" t="e">
        <f>VLOOKUP(A53,[1]leaf_respiration!B:C,2,)</f>
        <v>#N/A</v>
      </c>
      <c r="Y53" s="13" t="e">
        <f>VLOOKUP(A53,[1]leaf_respiration!B:D,3,)</f>
        <v>#N/A</v>
      </c>
      <c r="Z53" s="13" t="e">
        <f>VLOOKUP(A53,'[1]stem _respiration'!AA:AB,2,)</f>
        <v>#N/A</v>
      </c>
      <c r="AA53" s="13" t="e">
        <f>VLOOKUP(A53,'[1]stem _respiration'!AA:AC,3,)</f>
        <v>#N/A</v>
      </c>
      <c r="AB53" s="13" t="e">
        <f>VLOOKUP(A53,'[1]stem _respiration'!AA:AD,4,)</f>
        <v>#N/A</v>
      </c>
      <c r="AC53">
        <v>2.02</v>
      </c>
      <c r="AD53">
        <v>50.57</v>
      </c>
      <c r="AE53">
        <v>1.1299999999999999</v>
      </c>
    </row>
    <row r="54" spans="1:34" x14ac:dyDescent="0.25">
      <c r="A54" s="13" t="s">
        <v>91</v>
      </c>
      <c r="B54" s="13" t="s">
        <v>92</v>
      </c>
      <c r="C54" s="13" t="s">
        <v>189</v>
      </c>
      <c r="D54" s="13" t="s">
        <v>229</v>
      </c>
      <c r="E54" s="13">
        <f>VLOOKUP(A54,'[1]Huble value'!C:D,2,)</f>
        <v>1.0764845224854427E-4</v>
      </c>
      <c r="F54" s="13">
        <f>VLOOKUP(A54,[1]SLA!C:G,5,)</f>
        <v>119.113491005996</v>
      </c>
      <c r="G54" s="13">
        <f>VLOOKUP(A54,[1]SLA!C:H,6,)</f>
        <v>0.66235519064222248</v>
      </c>
      <c r="H54" s="13">
        <v>722.06598247834802</v>
      </c>
      <c r="I54" s="13">
        <f>VLOOKUP(A54,[1]WD!C:G,5,)</f>
        <v>0.50543840177580468</v>
      </c>
      <c r="J54" s="13">
        <f>VLOOKUP(A54,[1]WD!C:H,6,)</f>
        <v>0.56628571428571428</v>
      </c>
      <c r="K54" s="13">
        <f>VLOOKUP(A54,[1]Ks!B:R,17,)</f>
        <v>3.6749117190826599</v>
      </c>
      <c r="L54" s="13">
        <f>VLOOKUP(A54,[1]TLP!B:L,11,)</f>
        <v>-1.8519600000000001</v>
      </c>
      <c r="M54" s="13">
        <f>VLOOKUP(A54,[1]DBH_H!B:D,3,)</f>
        <v>6.5</v>
      </c>
      <c r="N54" s="13">
        <f>VLOOKUP(A54,[1]DBH_H!B:C,2,)</f>
        <v>11.3</v>
      </c>
      <c r="O54" s="7">
        <f>VLOOKUP(A54,'[1]root data'!B:J,9,)</f>
        <v>0.18736383442265797</v>
      </c>
      <c r="P54" s="7">
        <f>VLOOKUP(A54,'[1]root data'!B:K,10,)</f>
        <v>9.9785602082156508</v>
      </c>
      <c r="Q54" s="7">
        <f>VLOOKUP(A54,'[1]root data'!B:L,11,)</f>
        <v>10.3928922289147</v>
      </c>
      <c r="R54" s="7">
        <f>VLOOKUP(A54,'[1]root data'!B:M,12,)</f>
        <v>0.72099999999999997</v>
      </c>
      <c r="S54" s="7">
        <f>VLOOKUP(A54,'[1]root data'!B:Q,16,)</f>
        <v>15.267674418604651</v>
      </c>
      <c r="T54" s="7">
        <f>VLOOKUP(A54,'[1]root data'!B:R,17,)</f>
        <v>346.14147286821708</v>
      </c>
      <c r="U54" s="7">
        <f>VLOOKUP(A54,'[1]root data'!B:S,18,)</f>
        <v>0.14609286523216308</v>
      </c>
      <c r="V54" s="13">
        <f>VLOOKUP(A54,[1]leaf_photosynthesis!B:C,2,)</f>
        <v>2.4940002849999998</v>
      </c>
      <c r="W54" s="13">
        <f>VLOOKUP(A54,[1]leaf_photosynthesis!B:D,3,)</f>
        <v>9.4452034844523496</v>
      </c>
      <c r="X54" s="13">
        <f>VLOOKUP(A54,[1]leaf_respiration!B:C,2,)</f>
        <v>-0.41144443698954702</v>
      </c>
      <c r="Y54" s="13">
        <f>VLOOKUP(A54,[1]leaf_respiration!B:D,3,)</f>
        <v>-0.37536641666984799</v>
      </c>
      <c r="Z54" s="13">
        <f>VLOOKUP(A54,'[1]stem _respiration'!AA:AB,2,)</f>
        <v>0.1255161693183332</v>
      </c>
      <c r="AA54" s="13">
        <f>VLOOKUP(A54,'[1]stem _respiration'!AA:AC,3,)</f>
        <v>7.5251905454956827E-3</v>
      </c>
      <c r="AB54" s="13">
        <f>VLOOKUP(A54,'[1]stem _respiration'!AA:AD,4,)</f>
        <v>7.3492804550764103E-3</v>
      </c>
      <c r="AC54">
        <v>1.55</v>
      </c>
      <c r="AD54">
        <v>49.62</v>
      </c>
      <c r="AE54">
        <v>0.94</v>
      </c>
      <c r="AF54">
        <v>1.02</v>
      </c>
      <c r="AG54">
        <v>48.15</v>
      </c>
      <c r="AH54">
        <v>0.83</v>
      </c>
    </row>
    <row r="55" spans="1:34" x14ac:dyDescent="0.25">
      <c r="A55" s="13" t="s">
        <v>93</v>
      </c>
      <c r="B55" s="13" t="s">
        <v>92</v>
      </c>
      <c r="C55" s="13" t="s">
        <v>189</v>
      </c>
      <c r="D55" s="13" t="s">
        <v>229</v>
      </c>
      <c r="E55" s="13">
        <f>VLOOKUP(A55,'[1]Huble value'!C:D,2,)</f>
        <v>4.7794351347090368E-5</v>
      </c>
      <c r="F55" s="13">
        <f>VLOOKUP(A55,[1]SLA!C:G,5,)</f>
        <v>129.89681386249299</v>
      </c>
      <c r="G55" s="13">
        <f>VLOOKUP(A55,[1]SLA!C:H,6,)</f>
        <v>0.67454975441149723</v>
      </c>
      <c r="H55" s="13">
        <v>2074.4521173840099</v>
      </c>
      <c r="I55" s="13">
        <f>VLOOKUP(A55,[1]WD!C:G,5,)</f>
        <v>0.55260416666666667</v>
      </c>
      <c r="J55" s="13">
        <f>VLOOKUP(A55,[1]WD!C:H,6,)</f>
        <v>0.52760463045414074</v>
      </c>
      <c r="K55" s="13">
        <f>VLOOKUP(A55,[1]Ks!B:R,17,)</f>
        <v>0.4010361859771</v>
      </c>
      <c r="L55" s="13">
        <f>VLOOKUP(A55,[1]TLP!B:L,11,)</f>
        <v>-1.98092</v>
      </c>
      <c r="M55" s="13">
        <f>VLOOKUP(A55,[1]DBH_H!B:D,3,)</f>
        <v>9.8000000000000007</v>
      </c>
      <c r="N55" s="13">
        <f>VLOOKUP(A55,[1]DBH_H!B:C,2,)</f>
        <v>6.1</v>
      </c>
      <c r="O55" s="7" t="e">
        <f>VLOOKUP(A55,'[1]root data'!B:J,9,)</f>
        <v>#N/A</v>
      </c>
      <c r="P55" s="7" t="e">
        <f>VLOOKUP(A55,'[1]root data'!B:K,10,)</f>
        <v>#N/A</v>
      </c>
      <c r="Q55" s="7" t="e">
        <f>VLOOKUP(A55,'[1]root data'!B:L,11,)</f>
        <v>#N/A</v>
      </c>
      <c r="R55" s="7" t="e">
        <f>VLOOKUP(A55,'[1]root data'!B:M,12,)</f>
        <v>#N/A</v>
      </c>
      <c r="S55" s="7" t="e">
        <f>VLOOKUP(A55,'[1]root data'!B:Q,16,)</f>
        <v>#N/A</v>
      </c>
      <c r="T55" s="7" t="e">
        <f>VLOOKUP(A55,'[1]root data'!B:R,17,)</f>
        <v>#N/A</v>
      </c>
      <c r="U55" s="7" t="e">
        <f>VLOOKUP(A55,'[1]root data'!B:S,18,)</f>
        <v>#N/A</v>
      </c>
      <c r="V55" s="13">
        <f>VLOOKUP(A55,[1]leaf_photosynthesis!B:C,2,)</f>
        <v>1.934611511</v>
      </c>
      <c r="W55" s="13">
        <f>VLOOKUP(A55,[1]leaf_photosynthesis!B:D,3,)</f>
        <v>7.4467420504293198</v>
      </c>
      <c r="X55" s="13" t="e">
        <f>VLOOKUP(A55,[1]leaf_respiration!B:C,2,)</f>
        <v>#N/A</v>
      </c>
      <c r="Y55" s="13" t="e">
        <f>VLOOKUP(A55,[1]leaf_respiration!B:D,3,)</f>
        <v>#N/A</v>
      </c>
      <c r="Z55" s="13" t="e">
        <f>VLOOKUP(A55,'[1]stem _respiration'!AA:AB,2,)</f>
        <v>#N/A</v>
      </c>
      <c r="AA55" s="13" t="e">
        <f>VLOOKUP(A55,'[1]stem _respiration'!AA:AC,3,)</f>
        <v>#N/A</v>
      </c>
      <c r="AB55" s="13" t="e">
        <f>VLOOKUP(A55,'[1]stem _respiration'!AA:AD,4,)</f>
        <v>#N/A</v>
      </c>
      <c r="AC55">
        <v>1.1399999999999999</v>
      </c>
      <c r="AD55">
        <v>47.95</v>
      </c>
      <c r="AE55">
        <v>0.62</v>
      </c>
    </row>
    <row r="56" spans="1:34" x14ac:dyDescent="0.25">
      <c r="A56" s="13" t="s">
        <v>94</v>
      </c>
      <c r="B56" s="13" t="s">
        <v>92</v>
      </c>
      <c r="C56" s="13" t="s">
        <v>189</v>
      </c>
      <c r="D56" s="13" t="s">
        <v>229</v>
      </c>
      <c r="E56" s="13">
        <f>VLOOKUP(A56,'[1]Huble value'!C:D,2,)</f>
        <v>6.8225936645228884E-5</v>
      </c>
      <c r="F56" s="13">
        <f>VLOOKUP(A56,[1]SLA!C:G,5,)</f>
        <v>102.349588566479</v>
      </c>
      <c r="G56" s="13">
        <f>VLOOKUP(A56,[1]SLA!C:H,6,)</f>
        <v>0.6294334777724282</v>
      </c>
      <c r="H56" s="13">
        <v>1692.1457477695999</v>
      </c>
      <c r="I56" s="13">
        <f>VLOOKUP(A56,[1]WD!C:G,5,)</f>
        <v>0.51703958691910501</v>
      </c>
      <c r="J56" s="13">
        <f>VLOOKUP(A56,[1]WD!C:H,6,)</f>
        <v>0.51352226720647776</v>
      </c>
      <c r="K56" s="13" t="e">
        <f>VLOOKUP(A56,[1]Ks!B:R,17,)</f>
        <v>#DIV/0!</v>
      </c>
      <c r="L56" s="13">
        <f>VLOOKUP(A56,[1]TLP!B:L,11,)</f>
        <v>-1.86236</v>
      </c>
      <c r="M56" s="13">
        <f>VLOOKUP(A56,[1]DBH_H!B:D,3,)</f>
        <v>13.5</v>
      </c>
      <c r="N56" s="13">
        <f>VLOOKUP(A56,[1]DBH_H!B:C,2,)</f>
        <v>8</v>
      </c>
      <c r="O56" s="7" t="e">
        <f>VLOOKUP(A56,'[1]root data'!B:J,9,)</f>
        <v>#N/A</v>
      </c>
      <c r="P56" s="7" t="e">
        <f>VLOOKUP(A56,'[1]root data'!B:K,10,)</f>
        <v>#N/A</v>
      </c>
      <c r="Q56" s="7" t="e">
        <f>VLOOKUP(A56,'[1]root data'!B:L,11,)</f>
        <v>#N/A</v>
      </c>
      <c r="R56" s="7" t="e">
        <f>VLOOKUP(A56,'[1]root data'!B:M,12,)</f>
        <v>#N/A</v>
      </c>
      <c r="S56" s="7" t="e">
        <f>VLOOKUP(A56,'[1]root data'!B:Q,16,)</f>
        <v>#N/A</v>
      </c>
      <c r="T56" s="7" t="e">
        <f>VLOOKUP(A56,'[1]root data'!B:R,17,)</f>
        <v>#N/A</v>
      </c>
      <c r="U56" s="7" t="e">
        <f>VLOOKUP(A56,'[1]root data'!B:S,18,)</f>
        <v>#N/A</v>
      </c>
      <c r="V56" s="13">
        <f>VLOOKUP(A56,[1]leaf_photosynthesis!B:C,2,)</f>
        <v>2.4709496500000001</v>
      </c>
      <c r="W56" s="13">
        <f>VLOOKUP(A56,[1]leaf_photosynthesis!B:D,3,)</f>
        <v>8.6744234989184097</v>
      </c>
      <c r="X56" s="13" t="e">
        <f>VLOOKUP(A56,[1]leaf_respiration!B:C,2,)</f>
        <v>#N/A</v>
      </c>
      <c r="Y56" s="13" t="e">
        <f>VLOOKUP(A56,[1]leaf_respiration!B:D,3,)</f>
        <v>#N/A</v>
      </c>
      <c r="Z56" s="13" t="e">
        <f>VLOOKUP(A56,'[1]stem _respiration'!AA:AB,2,)</f>
        <v>#N/A</v>
      </c>
      <c r="AA56" s="13" t="e">
        <f>VLOOKUP(A56,'[1]stem _respiration'!AA:AC,3,)</f>
        <v>#N/A</v>
      </c>
      <c r="AB56" s="13" t="e">
        <f>VLOOKUP(A56,'[1]stem _respiration'!AA:AD,4,)</f>
        <v>#N/A</v>
      </c>
      <c r="AC56">
        <v>1.1000000000000001</v>
      </c>
      <c r="AD56">
        <v>48.83</v>
      </c>
      <c r="AE56">
        <v>0.48</v>
      </c>
    </row>
    <row r="57" spans="1:34" x14ac:dyDescent="0.25">
      <c r="A57" s="13" t="s">
        <v>95</v>
      </c>
      <c r="B57" s="13" t="s">
        <v>96</v>
      </c>
      <c r="C57" s="13" t="s">
        <v>196</v>
      </c>
      <c r="D57" s="13" t="s">
        <v>236</v>
      </c>
      <c r="E57" s="13">
        <f>VLOOKUP(A57,'[1]Huble value'!C:D,2,)</f>
        <v>1.1333276688382671E-4</v>
      </c>
      <c r="F57" s="13">
        <f>VLOOKUP(A57,[1]SLA!C:G,5,)</f>
        <v>146.054254545455</v>
      </c>
      <c r="G57" s="13">
        <f>VLOOKUP(A57,[1]SLA!C:H,6,)</f>
        <v>0.66455232983654555</v>
      </c>
      <c r="H57" s="13">
        <v>405.73871912727299</v>
      </c>
      <c r="I57" s="13">
        <f>VLOOKUP(A57,[1]WD!C:G,5,)</f>
        <v>0.46108490566037735</v>
      </c>
      <c r="J57" s="13">
        <f>VLOOKUP(A57,[1]WD!C:H,6,)</f>
        <v>0.52239413680781754</v>
      </c>
      <c r="K57" s="13">
        <f>VLOOKUP(A57,[1]Ks!B:R,17,)</f>
        <v>29.0562142975269</v>
      </c>
      <c r="L57" s="13">
        <f>VLOOKUP(A57,[1]TLP!B:L,11,)</f>
        <v>-2.1535599999999997</v>
      </c>
      <c r="M57" s="13">
        <f>VLOOKUP(A57,[1]DBH_H!B:D,3,)</f>
        <v>12</v>
      </c>
      <c r="N57" s="13">
        <f>VLOOKUP(A57,[1]DBH_H!B:C,2,)</f>
        <v>10.1</v>
      </c>
      <c r="O57" s="7">
        <f>VLOOKUP(A57,'[1]root data'!B:J,9,)</f>
        <v>0.23794950267788828</v>
      </c>
      <c r="P57" s="7">
        <f>VLOOKUP(A57,'[1]root data'!B:K,10,)</f>
        <v>8.28442280441935</v>
      </c>
      <c r="Q57" s="7">
        <f>VLOOKUP(A57,'[1]root data'!B:L,11,)</f>
        <v>8.36346332151445</v>
      </c>
      <c r="R57" s="7">
        <f>VLOOKUP(A57,'[1]root data'!B:M,12,)</f>
        <v>0.53100000000000003</v>
      </c>
      <c r="S57" s="7">
        <f>VLOOKUP(A57,'[1]root data'!B:Q,16,)</f>
        <v>18.810803858520899</v>
      </c>
      <c r="T57" s="7">
        <f>VLOOKUP(A57,'[1]root data'!B:R,17,)</f>
        <v>313.60064308681677</v>
      </c>
      <c r="U57" s="7">
        <f>VLOOKUP(A57,'[1]root data'!B:S,18,)</f>
        <v>0.22357855083716147</v>
      </c>
      <c r="V57" s="13">
        <f>VLOOKUP(A57,[1]leaf_photosynthesis!B:C,2,)</f>
        <v>4.9632583950000004</v>
      </c>
      <c r="W57" s="13">
        <f>VLOOKUP(A57,[1]leaf_photosynthesis!B:D,3,)</f>
        <v>20.371382093576901</v>
      </c>
      <c r="X57" s="13">
        <f>VLOOKUP(A57,[1]leaf_respiration!B:C,2,)</f>
        <v>-0.38856173116995102</v>
      </c>
      <c r="Y57" s="13">
        <f>VLOOKUP(A57,[1]leaf_respiration!B:D,3,)</f>
        <v>-4.5849913792038101E-2</v>
      </c>
      <c r="Z57" s="13">
        <f>VLOOKUP(A57,'[1]stem _respiration'!AA:AB,2,)</f>
        <v>3.7873932517404223E-2</v>
      </c>
      <c r="AA57" s="13">
        <f>VLOOKUP(A57,'[1]stem _respiration'!AA:AC,3,)</f>
        <v>3.2531052416762078E-3</v>
      </c>
      <c r="AB57" s="13">
        <f>VLOOKUP(A57,'[1]stem _respiration'!AA:AD,4,)</f>
        <v>3.0302612493915354E-3</v>
      </c>
      <c r="AC57">
        <v>1.55</v>
      </c>
      <c r="AD57">
        <v>46.68</v>
      </c>
      <c r="AE57">
        <v>0.61</v>
      </c>
      <c r="AF57">
        <v>1.1499999999999999</v>
      </c>
      <c r="AG57">
        <v>48.53</v>
      </c>
      <c r="AH57">
        <v>0.52</v>
      </c>
    </row>
    <row r="58" spans="1:34" x14ac:dyDescent="0.25">
      <c r="A58" s="13" t="s">
        <v>97</v>
      </c>
      <c r="B58" s="13" t="s">
        <v>96</v>
      </c>
      <c r="C58" s="13" t="s">
        <v>196</v>
      </c>
      <c r="D58" s="13" t="s">
        <v>236</v>
      </c>
      <c r="E58" s="13">
        <f>VLOOKUP(A58,'[1]Huble value'!C:D,2,)</f>
        <v>1.4495195794774168E-4</v>
      </c>
      <c r="F58" s="13">
        <f>VLOOKUP(A58,[1]SLA!C:G,5,)</f>
        <v>166.04880219028101</v>
      </c>
      <c r="G58" s="13">
        <f>VLOOKUP(A58,[1]SLA!C:H,6,)</f>
        <v>0.69293820933165184</v>
      </c>
      <c r="H58" s="13">
        <v>495.65567453798798</v>
      </c>
      <c r="I58" s="13">
        <f>VLOOKUP(A58,[1]WD!C:G,5,)</f>
        <v>0.44560339599757431</v>
      </c>
      <c r="J58" s="13">
        <f>VLOOKUP(A58,[1]WD!C:H,6,)</f>
        <v>0.53815210559396609</v>
      </c>
      <c r="K58" s="13">
        <f>VLOOKUP(A58,[1]Ks!B:R,17,)</f>
        <v>6.4863451896645703</v>
      </c>
      <c r="L58" s="13">
        <f>VLOOKUP(A58,[1]TLP!B:L,11,)</f>
        <v>-1.8810799999999999</v>
      </c>
      <c r="M58" s="13">
        <f>VLOOKUP(A58,[1]DBH_H!B:D,3,)</f>
        <v>9.5</v>
      </c>
      <c r="N58" s="13">
        <f>VLOOKUP(A58,[1]DBH_H!B:C,2,)</f>
        <v>5.7</v>
      </c>
      <c r="O58" s="7" t="e">
        <f>VLOOKUP(A58,'[1]root data'!B:J,9,)</f>
        <v>#N/A</v>
      </c>
      <c r="P58" s="7" t="e">
        <f>VLOOKUP(A58,'[1]root data'!B:K,10,)</f>
        <v>#N/A</v>
      </c>
      <c r="Q58" s="7" t="e">
        <f>VLOOKUP(A58,'[1]root data'!B:L,11,)</f>
        <v>#N/A</v>
      </c>
      <c r="R58" s="7" t="e">
        <f>VLOOKUP(A58,'[1]root data'!B:M,12,)</f>
        <v>#N/A</v>
      </c>
      <c r="S58" s="7" t="e">
        <f>VLOOKUP(A58,'[1]root data'!B:Q,16,)</f>
        <v>#N/A</v>
      </c>
      <c r="T58" s="7" t="e">
        <f>VLOOKUP(A58,'[1]root data'!B:R,17,)</f>
        <v>#N/A</v>
      </c>
      <c r="U58" s="7" t="e">
        <f>VLOOKUP(A58,'[1]root data'!B:S,18,)</f>
        <v>#N/A</v>
      </c>
      <c r="V58" s="13">
        <f>VLOOKUP(A58,[1]leaf_photosynthesis!B:C,2,)</f>
        <v>3.579987305</v>
      </c>
      <c r="W58" s="13">
        <f>VLOOKUP(A58,[1]leaf_photosynthesis!B:D,3,)</f>
        <v>15.763120601492201</v>
      </c>
      <c r="X58" s="13" t="e">
        <f>VLOOKUP(A58,[1]leaf_respiration!B:C,2,)</f>
        <v>#N/A</v>
      </c>
      <c r="Y58" s="13" t="e">
        <f>VLOOKUP(A58,[1]leaf_respiration!B:D,3,)</f>
        <v>#N/A</v>
      </c>
      <c r="Z58" s="13" t="e">
        <f>VLOOKUP(A58,'[1]stem _respiration'!AA:AB,2,)</f>
        <v>#N/A</v>
      </c>
      <c r="AA58" s="13" t="e">
        <f>VLOOKUP(A58,'[1]stem _respiration'!AA:AC,3,)</f>
        <v>#N/A</v>
      </c>
      <c r="AB58" s="13" t="e">
        <f>VLOOKUP(A58,'[1]stem _respiration'!AA:AD,4,)</f>
        <v>#N/A</v>
      </c>
      <c r="AC58">
        <v>1.99</v>
      </c>
      <c r="AD58">
        <v>46.9</v>
      </c>
      <c r="AE58">
        <v>0.71</v>
      </c>
    </row>
    <row r="59" spans="1:34" x14ac:dyDescent="0.25">
      <c r="A59" s="13" t="s">
        <v>98</v>
      </c>
      <c r="B59" s="13" t="s">
        <v>96</v>
      </c>
      <c r="C59" s="13" t="s">
        <v>196</v>
      </c>
      <c r="D59" s="13" t="s">
        <v>236</v>
      </c>
      <c r="E59" s="13">
        <f>VLOOKUP(A59,'[1]Huble value'!C:D,2,)</f>
        <v>7.475868534768601E-5</v>
      </c>
      <c r="F59" s="13">
        <f>VLOOKUP(A59,[1]SLA!C:G,5,)</f>
        <v>231.99594095941001</v>
      </c>
      <c r="G59" s="13">
        <f>VLOOKUP(A59,[1]SLA!C:H,6,)</f>
        <v>0.78497751917482139</v>
      </c>
      <c r="H59" s="13">
        <v>1006.39839188192</v>
      </c>
      <c r="I59" s="13">
        <f>VLOOKUP(A59,[1]WD!C:G,5,)</f>
        <v>0.45422818791946307</v>
      </c>
      <c r="J59" s="13">
        <f>VLOOKUP(A59,[1]WD!C:H,6,)</f>
        <v>0.56051948051948053</v>
      </c>
      <c r="K59" s="13">
        <f>VLOOKUP(A59,[1]Ks!B:R,17,)</f>
        <v>22.3697733423564</v>
      </c>
      <c r="L59" s="13">
        <f>VLOOKUP(A59,[1]TLP!B:L,11,)</f>
        <v>-2.0350000000000001</v>
      </c>
      <c r="M59" s="13">
        <f>VLOOKUP(A59,[1]DBH_H!B:D,3,)</f>
        <v>9.5</v>
      </c>
      <c r="N59" s="13">
        <f>VLOOKUP(A59,[1]DBH_H!B:C,2,)</f>
        <v>7.9</v>
      </c>
      <c r="O59" s="7" t="e">
        <f>VLOOKUP(A59,'[1]root data'!B:J,9,)</f>
        <v>#N/A</v>
      </c>
      <c r="P59" s="7" t="e">
        <f>VLOOKUP(A59,'[1]root data'!B:K,10,)</f>
        <v>#N/A</v>
      </c>
      <c r="Q59" s="7" t="e">
        <f>VLOOKUP(A59,'[1]root data'!B:L,11,)</f>
        <v>#N/A</v>
      </c>
      <c r="R59" s="7" t="e">
        <f>VLOOKUP(A59,'[1]root data'!B:M,12,)</f>
        <v>#N/A</v>
      </c>
      <c r="S59" s="7" t="e">
        <f>VLOOKUP(A59,'[1]root data'!B:Q,16,)</f>
        <v>#N/A</v>
      </c>
      <c r="T59" s="7" t="e">
        <f>VLOOKUP(A59,'[1]root data'!B:R,17,)</f>
        <v>#N/A</v>
      </c>
      <c r="U59" s="7" t="e">
        <f>VLOOKUP(A59,'[1]root data'!B:S,18,)</f>
        <v>#N/A</v>
      </c>
      <c r="V59" s="13">
        <f>VLOOKUP(A59,[1]leaf_photosynthesis!B:C,2,)</f>
        <v>2.8140677209999998</v>
      </c>
      <c r="W59" s="13">
        <f>VLOOKUP(A59,[1]leaf_photosynthesis!B:D,3,)</f>
        <v>11.0546389563199</v>
      </c>
      <c r="X59" s="13" t="e">
        <f>VLOOKUP(A59,[1]leaf_respiration!B:C,2,)</f>
        <v>#N/A</v>
      </c>
      <c r="Y59" s="13" t="e">
        <f>VLOOKUP(A59,[1]leaf_respiration!B:D,3,)</f>
        <v>#N/A</v>
      </c>
      <c r="Z59" s="13" t="e">
        <f>VLOOKUP(A59,'[1]stem _respiration'!AA:AB,2,)</f>
        <v>#N/A</v>
      </c>
      <c r="AA59" s="13" t="e">
        <f>VLOOKUP(A59,'[1]stem _respiration'!AA:AC,3,)</f>
        <v>#N/A</v>
      </c>
      <c r="AB59" s="13" t="e">
        <f>VLOOKUP(A59,'[1]stem _respiration'!AA:AD,4,)</f>
        <v>#N/A</v>
      </c>
      <c r="AC59">
        <v>1.57</v>
      </c>
      <c r="AD59">
        <v>47.09</v>
      </c>
      <c r="AE59">
        <v>0.66</v>
      </c>
    </row>
    <row r="60" spans="1:34" x14ac:dyDescent="0.25">
      <c r="A60" s="13" t="s">
        <v>99</v>
      </c>
      <c r="B60" s="13" t="s">
        <v>100</v>
      </c>
      <c r="C60" s="13" t="s">
        <v>191</v>
      </c>
      <c r="D60" s="13" t="s">
        <v>231</v>
      </c>
      <c r="E60" s="13">
        <f>VLOOKUP(A60,'[1]Huble value'!C:D,2,)</f>
        <v>7.7828804911656926E-5</v>
      </c>
      <c r="F60" s="13">
        <f>VLOOKUP(A60,[1]SLA!C:G,5,)</f>
        <v>100.736453458138</v>
      </c>
      <c r="G60" s="13">
        <f>VLOOKUP(A60,[1]SLA!C:H,6,)</f>
        <v>0.56854386358537135</v>
      </c>
      <c r="H60" s="13">
        <v>1265.6528012480501</v>
      </c>
      <c r="I60" s="13">
        <f>VLOOKUP(A60,[1]WD!C:G,5,)</f>
        <v>0.4781373844121532</v>
      </c>
      <c r="J60" s="13">
        <f>VLOOKUP(A60,[1]WD!C:H,6,)</f>
        <v>0.59216901408450706</v>
      </c>
      <c r="K60" s="13">
        <f>VLOOKUP(A60,[1]Ks!B:R,17,)</f>
        <v>17.742050874702599</v>
      </c>
      <c r="L60" s="13">
        <f>VLOOKUP(A60,[1]TLP!B:L,11,)</f>
        <v>-1.9143599999999998</v>
      </c>
      <c r="M60" s="13">
        <f>VLOOKUP(A60,[1]DBH_H!B:D,3,)</f>
        <v>12</v>
      </c>
      <c r="N60" s="13">
        <f>VLOOKUP(A60,[1]DBH_H!B:C,2,)</f>
        <v>16.5</v>
      </c>
      <c r="O60" s="7">
        <f>VLOOKUP(A60,'[1]root data'!B:J,9,)</f>
        <v>0.2155388471177945</v>
      </c>
      <c r="P60" s="7">
        <f>VLOOKUP(A60,'[1]root data'!B:K,10,)</f>
        <v>16.081508122508801</v>
      </c>
      <c r="Q60" s="7">
        <f>VLOOKUP(A60,'[1]root data'!B:L,11,)</f>
        <v>15.9652870976141</v>
      </c>
      <c r="R60" s="7">
        <f>VLOOKUP(A60,'[1]root data'!B:M,12,)</f>
        <v>0.42099999999999999</v>
      </c>
      <c r="S60" s="7">
        <f>VLOOKUP(A60,'[1]root data'!B:Q,16,)</f>
        <v>38.979825581395346</v>
      </c>
      <c r="T60" s="7">
        <f>VLOOKUP(A60,'[1]root data'!B:R,17,)</f>
        <v>512.91744186046503</v>
      </c>
      <c r="U60" s="7">
        <f>VLOOKUP(A60,'[1]root data'!B:S,18,)</f>
        <v>0.16233153384423721</v>
      </c>
      <c r="V60" s="13">
        <f>VLOOKUP(A60,[1]leaf_photosynthesis!B:C,2,)</f>
        <v>4.4336376949999998</v>
      </c>
      <c r="W60" s="13">
        <f>VLOOKUP(A60,[1]leaf_photosynthesis!B:D,3,)</f>
        <v>18.338354127074599</v>
      </c>
      <c r="X60" s="13">
        <f>VLOOKUP(A60,[1]leaf_respiration!B:C,2,)</f>
        <v>-1.39138804794146</v>
      </c>
      <c r="Y60" s="13">
        <f>VLOOKUP(A60,[1]leaf_respiration!B:D,3,)</f>
        <v>-0.179242726009052</v>
      </c>
      <c r="Z60" s="13" t="e">
        <f>VLOOKUP(A60,'[1]stem _respiration'!AA:AB,2,)</f>
        <v>#N/A</v>
      </c>
      <c r="AA60" s="13" t="e">
        <f>VLOOKUP(A60,'[1]stem _respiration'!AA:AC,3,)</f>
        <v>#N/A</v>
      </c>
      <c r="AB60" s="13" t="e">
        <f>VLOOKUP(A60,'[1]stem _respiration'!AA:AD,4,)</f>
        <v>#N/A</v>
      </c>
      <c r="AC60">
        <v>1.1200000000000001</v>
      </c>
      <c r="AD60">
        <v>47.68</v>
      </c>
      <c r="AE60">
        <v>0.56999999999999995</v>
      </c>
      <c r="AF60">
        <v>1.83</v>
      </c>
      <c r="AG60">
        <v>46.14</v>
      </c>
      <c r="AH60">
        <v>0.71</v>
      </c>
    </row>
    <row r="61" spans="1:34" x14ac:dyDescent="0.25">
      <c r="A61" s="13" t="s">
        <v>101</v>
      </c>
      <c r="B61" s="13" t="s">
        <v>100</v>
      </c>
      <c r="C61" s="13" t="s">
        <v>191</v>
      </c>
      <c r="D61" s="13" t="s">
        <v>231</v>
      </c>
      <c r="E61" s="13">
        <f>VLOOKUP(A61,'[1]Huble value'!C:D,2,)</f>
        <v>9.2659475779399651E-5</v>
      </c>
      <c r="F61" s="13">
        <f>VLOOKUP(A61,[1]SLA!C:G,5,)</f>
        <v>84.623963133640601</v>
      </c>
      <c r="G61" s="13">
        <f>VLOOKUP(A61,[1]SLA!C:H,6,)</f>
        <v>0.62659171733394525</v>
      </c>
      <c r="H61" s="13">
        <v>836.67712350230397</v>
      </c>
      <c r="I61" s="13">
        <f>VLOOKUP(A61,[1]WD!C:G,5,)</f>
        <v>0.54478918058870329</v>
      </c>
      <c r="J61" s="13">
        <f>VLOOKUP(A61,[1]WD!C:H,6,)</f>
        <v>0.53667117726657643</v>
      </c>
      <c r="K61" s="13">
        <f>VLOOKUP(A61,[1]Ks!B:R,17,)</f>
        <v>8.7171802481117098</v>
      </c>
      <c r="L61" s="13">
        <f>VLOOKUP(A61,[1]TLP!B:L,11,)</f>
        <v>-2.0557999999999996</v>
      </c>
      <c r="M61" s="13">
        <f>VLOOKUP(A61,[1]DBH_H!B:D,3,)</f>
        <v>12.5</v>
      </c>
      <c r="N61" s="13">
        <f>VLOOKUP(A61,[1]DBH_H!B:C,2,)</f>
        <v>13.6</v>
      </c>
      <c r="O61" s="7" t="e">
        <f>VLOOKUP(A61,'[1]root data'!B:J,9,)</f>
        <v>#N/A</v>
      </c>
      <c r="P61" s="7" t="e">
        <f>VLOOKUP(A61,'[1]root data'!B:K,10,)</f>
        <v>#N/A</v>
      </c>
      <c r="Q61" s="7" t="e">
        <f>VLOOKUP(A61,'[1]root data'!B:L,11,)</f>
        <v>#N/A</v>
      </c>
      <c r="R61" s="7" t="e">
        <f>VLOOKUP(A61,'[1]root data'!B:M,12,)</f>
        <v>#N/A</v>
      </c>
      <c r="S61" s="7" t="e">
        <f>VLOOKUP(A61,'[1]root data'!B:Q,16,)</f>
        <v>#N/A</v>
      </c>
      <c r="T61" s="7" t="e">
        <f>VLOOKUP(A61,'[1]root data'!B:R,17,)</f>
        <v>#N/A</v>
      </c>
      <c r="U61" s="7" t="e">
        <f>VLOOKUP(A61,'[1]root data'!B:S,18,)</f>
        <v>#N/A</v>
      </c>
      <c r="V61" s="13">
        <f>VLOOKUP(A61,[1]leaf_photosynthesis!B:C,2,)</f>
        <v>4.8206885100000001</v>
      </c>
      <c r="W61" s="13">
        <f>VLOOKUP(A61,[1]leaf_photosynthesis!B:D,3,)</f>
        <v>21.1358621125555</v>
      </c>
      <c r="X61" s="13" t="e">
        <f>VLOOKUP(A61,[1]leaf_respiration!B:C,2,)</f>
        <v>#N/A</v>
      </c>
      <c r="Y61" s="13" t="e">
        <f>VLOOKUP(A61,[1]leaf_respiration!B:D,3,)</f>
        <v>#N/A</v>
      </c>
      <c r="Z61" s="13">
        <f>VLOOKUP(A61,'[1]stem _respiration'!AA:AB,2,)</f>
        <v>0.25552645682450553</v>
      </c>
      <c r="AA61" s="13">
        <f>VLOOKUP(A61,'[1]stem _respiration'!AA:AC,3,)</f>
        <v>1.5718252262349422E-2</v>
      </c>
      <c r="AB61" s="13">
        <f>VLOOKUP(A61,'[1]stem _respiration'!AA:AD,4,)</f>
        <v>1.6094479458141488E-2</v>
      </c>
      <c r="AC61">
        <v>1.33</v>
      </c>
      <c r="AD61">
        <v>46.96</v>
      </c>
      <c r="AE61">
        <v>0.6</v>
      </c>
    </row>
    <row r="62" spans="1:34" x14ac:dyDescent="0.25">
      <c r="A62" s="13" t="s">
        <v>102</v>
      </c>
      <c r="B62" s="13" t="s">
        <v>100</v>
      </c>
      <c r="C62" s="13" t="s">
        <v>191</v>
      </c>
      <c r="D62" s="13" t="s">
        <v>231</v>
      </c>
      <c r="E62" s="13">
        <f>VLOOKUP(A62,'[1]Huble value'!C:D,2,)</f>
        <v>7.598731701075329E-5</v>
      </c>
      <c r="F62" s="13">
        <f>VLOOKUP(A62,[1]SLA!C:G,5,)</f>
        <v>124.41497674418601</v>
      </c>
      <c r="G62" s="13">
        <f>VLOOKUP(A62,[1]SLA!C:H,6,)</f>
        <v>0.60766423357664245</v>
      </c>
      <c r="H62" s="13">
        <v>967.69968911627905</v>
      </c>
      <c r="I62" s="13" t="e">
        <f>VLOOKUP(A62,[1]WD!C:G,5,)</f>
        <v>#N/A</v>
      </c>
      <c r="J62" s="13" t="e">
        <f>VLOOKUP(A62,[1]WD!C:H,6,)</f>
        <v>#N/A</v>
      </c>
      <c r="K62" s="13">
        <f>VLOOKUP(A62,[1]Ks!B:R,17,)</f>
        <v>10.4789207868193</v>
      </c>
      <c r="L62" s="13">
        <f>VLOOKUP(A62,[1]TLP!B:L,11,)</f>
        <v>-1.8062</v>
      </c>
      <c r="M62" s="13">
        <f>VLOOKUP(A62,[1]DBH_H!B:D,3,)</f>
        <v>9.5</v>
      </c>
      <c r="N62" s="13">
        <f>VLOOKUP(A62,[1]DBH_H!B:C,2,)</f>
        <v>13.6</v>
      </c>
      <c r="O62" s="7" t="e">
        <f>VLOOKUP(A62,'[1]root data'!B:J,9,)</f>
        <v>#N/A</v>
      </c>
      <c r="P62" s="7" t="e">
        <f>VLOOKUP(A62,'[1]root data'!B:K,10,)</f>
        <v>#N/A</v>
      </c>
      <c r="Q62" s="7" t="e">
        <f>VLOOKUP(A62,'[1]root data'!B:L,11,)</f>
        <v>#N/A</v>
      </c>
      <c r="R62" s="7" t="e">
        <f>VLOOKUP(A62,'[1]root data'!B:M,12,)</f>
        <v>#N/A</v>
      </c>
      <c r="S62" s="7" t="e">
        <f>VLOOKUP(A62,'[1]root data'!B:Q,16,)</f>
        <v>#N/A</v>
      </c>
      <c r="T62" s="7" t="e">
        <f>VLOOKUP(A62,'[1]root data'!B:R,17,)</f>
        <v>#N/A</v>
      </c>
      <c r="U62" s="7" t="e">
        <f>VLOOKUP(A62,'[1]root data'!B:S,18,)</f>
        <v>#N/A</v>
      </c>
      <c r="V62" s="13">
        <f>VLOOKUP(A62,[1]leaf_photosynthesis!B:C,2,)</f>
        <v>3.0468472289999999</v>
      </c>
      <c r="W62" s="13">
        <f>VLOOKUP(A62,[1]leaf_photosynthesis!B:D,3,)</f>
        <v>11.9713952657501</v>
      </c>
      <c r="X62" s="13" t="e">
        <f>VLOOKUP(A62,[1]leaf_respiration!B:C,2,)</f>
        <v>#N/A</v>
      </c>
      <c r="Y62" s="13" t="e">
        <f>VLOOKUP(A62,[1]leaf_respiration!B:D,3,)</f>
        <v>#N/A</v>
      </c>
      <c r="Z62" s="13" t="e">
        <f>VLOOKUP(A62,'[1]stem _respiration'!AA:AB,2,)</f>
        <v>#N/A</v>
      </c>
      <c r="AA62" s="13" t="e">
        <f>VLOOKUP(A62,'[1]stem _respiration'!AA:AC,3,)</f>
        <v>#N/A</v>
      </c>
      <c r="AB62" s="13" t="e">
        <f>VLOOKUP(A62,'[1]stem _respiration'!AA:AD,4,)</f>
        <v>#N/A</v>
      </c>
      <c r="AC62">
        <v>1.36</v>
      </c>
      <c r="AD62">
        <v>47.83</v>
      </c>
      <c r="AE62">
        <v>1.07</v>
      </c>
    </row>
    <row r="63" spans="1:34" x14ac:dyDescent="0.25">
      <c r="A63" s="13" t="s">
        <v>103</v>
      </c>
      <c r="B63" s="13" t="s">
        <v>104</v>
      </c>
      <c r="C63" s="13" t="s">
        <v>177</v>
      </c>
      <c r="D63" s="13" t="s">
        <v>216</v>
      </c>
      <c r="E63" s="13">
        <f>VLOOKUP(A63,'[1]Huble value'!C:D,2,)</f>
        <v>1.0991638393783835E-4</v>
      </c>
      <c r="F63" s="13">
        <f>VLOOKUP(A63,[1]SLA!C:G,5,)</f>
        <v>93.966788685524094</v>
      </c>
      <c r="G63" s="13">
        <f>VLOOKUP(A63,[1]SLA!C:H,6,)</f>
        <v>0.56973081328751429</v>
      </c>
      <c r="H63" s="13">
        <v>754.45934635607296</v>
      </c>
      <c r="I63" s="13">
        <f>VLOOKUP(A63,[1]WD!C:G,5,)</f>
        <v>0.57178111587982838</v>
      </c>
      <c r="J63" s="13">
        <f>VLOOKUP(A63,[1]WD!C:H,6,)</f>
        <v>0.52882404951370465</v>
      </c>
      <c r="K63" s="13">
        <f>VLOOKUP(A63,[1]Ks!B:R,17,)</f>
        <v>16.759293617070998</v>
      </c>
      <c r="L63" s="13">
        <f>VLOOKUP(A63,[1]TLP!B:L,11,)</f>
        <v>-1.7542</v>
      </c>
      <c r="M63" s="13">
        <f>VLOOKUP(A63,[1]DBH_H!B:D,3,)</f>
        <v>11.6</v>
      </c>
      <c r="N63" s="13">
        <f>VLOOKUP(A63,[1]DBH_H!B:C,2,)</f>
        <v>11.5</v>
      </c>
      <c r="O63" s="7">
        <f>VLOOKUP(A63,'[1]root data'!B:J,9,)</f>
        <v>0.27885425442291489</v>
      </c>
      <c r="P63" s="7">
        <f>VLOOKUP(A63,'[1]root data'!B:K,10,)</f>
        <v>6.7662585473266503</v>
      </c>
      <c r="Q63" s="7">
        <f>VLOOKUP(A63,'[1]root data'!B:L,11,)</f>
        <v>6.7515198142227799</v>
      </c>
      <c r="R63" s="7">
        <f>VLOOKUP(A63,'[1]root data'!B:M,12,)</f>
        <v>0.58899999999999997</v>
      </c>
      <c r="S63" s="7">
        <f>VLOOKUP(A63,'[1]root data'!B:Q,16,)</f>
        <v>14.153534743202417</v>
      </c>
      <c r="T63" s="7">
        <f>VLOOKUP(A63,'[1]root data'!B:R,17,)</f>
        <v>261.60422960725077</v>
      </c>
      <c r="U63" s="7">
        <f>VLOOKUP(A63,'[1]root data'!B:S,18,)</f>
        <v>0.23802503937121114</v>
      </c>
      <c r="V63" s="13">
        <f>VLOOKUP(A63,[1]leaf_photosynthesis!B:C,2,)</f>
        <v>7.8091054819999997</v>
      </c>
      <c r="W63" s="13">
        <f>VLOOKUP(A63,[1]leaf_photosynthesis!B:D,3,)</f>
        <v>31.972973694841802</v>
      </c>
      <c r="X63" s="13">
        <f>VLOOKUP(A63,[1]leaf_respiration!B:C,2,)</f>
        <v>-0.41620407991964098</v>
      </c>
      <c r="Y63" s="13">
        <f>VLOOKUP(A63,[1]leaf_respiration!B:D,3,)</f>
        <v>1.00681732289853</v>
      </c>
      <c r="Z63" s="13">
        <f>VLOOKUP(A63,'[1]stem _respiration'!AA:AB,2,)</f>
        <v>0.12958965060011615</v>
      </c>
      <c r="AA63" s="13">
        <f>VLOOKUP(A63,'[1]stem _respiration'!AA:AC,3,)</f>
        <v>8.0227278264901006E-3</v>
      </c>
      <c r="AB63" s="13">
        <f>VLOOKUP(A63,'[1]stem _respiration'!AA:AD,4,)</f>
        <v>7.2984617647700771E-3</v>
      </c>
      <c r="AC63">
        <v>1.27</v>
      </c>
      <c r="AD63">
        <v>48.16</v>
      </c>
      <c r="AE63">
        <v>0.55000000000000004</v>
      </c>
      <c r="AF63">
        <v>1</v>
      </c>
      <c r="AG63">
        <v>47</v>
      </c>
      <c r="AH63">
        <v>0.93</v>
      </c>
    </row>
    <row r="64" spans="1:34" x14ac:dyDescent="0.25">
      <c r="A64" s="13" t="s">
        <v>105</v>
      </c>
      <c r="B64" s="13" t="s">
        <v>104</v>
      </c>
      <c r="C64" s="13" t="s">
        <v>177</v>
      </c>
      <c r="D64" s="13" t="s">
        <v>216</v>
      </c>
      <c r="E64" s="13">
        <f>VLOOKUP(A64,'[1]Huble value'!C:D,2,)</f>
        <v>1.1702835810214224E-4</v>
      </c>
      <c r="F64" s="13">
        <f>VLOOKUP(A64,[1]SLA!C:G,5,)</f>
        <v>90.038881883144199</v>
      </c>
      <c r="G64" s="13">
        <f>VLOOKUP(A64,[1]SLA!C:H,6,)</f>
        <v>0.54406945322831024</v>
      </c>
      <c r="H64" s="13">
        <v>1204.72023959647</v>
      </c>
      <c r="I64" s="13">
        <f>VLOOKUP(A64,[1]WD!C:G,5,)</f>
        <v>0.6477885652642934</v>
      </c>
      <c r="J64" s="13">
        <f>VLOOKUP(A64,[1]WD!C:H,6,)</f>
        <v>0.48850085178875635</v>
      </c>
      <c r="K64" s="13">
        <f>VLOOKUP(A64,[1]Ks!B:R,17,)</f>
        <v>3.5265100508208702</v>
      </c>
      <c r="L64" s="13">
        <f>VLOOKUP(A64,[1]TLP!B:L,11,)</f>
        <v>-2.1140400000000001</v>
      </c>
      <c r="M64" s="13">
        <f>VLOOKUP(A64,[1]DBH_H!B:D,3,)</f>
        <v>12</v>
      </c>
      <c r="N64" s="13">
        <f>VLOOKUP(A64,[1]DBH_H!B:C,2,)</f>
        <v>8.8000000000000007</v>
      </c>
      <c r="O64" s="7" t="e">
        <f>VLOOKUP(A64,'[1]root data'!B:J,9,)</f>
        <v>#N/A</v>
      </c>
      <c r="P64" s="7" t="e">
        <f>VLOOKUP(A64,'[1]root data'!B:K,10,)</f>
        <v>#N/A</v>
      </c>
      <c r="Q64" s="7" t="e">
        <f>VLOOKUP(A64,'[1]root data'!B:L,11,)</f>
        <v>#N/A</v>
      </c>
      <c r="R64" s="7" t="e">
        <f>VLOOKUP(A64,'[1]root data'!B:M,12,)</f>
        <v>#N/A</v>
      </c>
      <c r="S64" s="7" t="e">
        <f>VLOOKUP(A64,'[1]root data'!B:Q,16,)</f>
        <v>#N/A</v>
      </c>
      <c r="T64" s="7" t="e">
        <f>VLOOKUP(A64,'[1]root data'!B:R,17,)</f>
        <v>#N/A</v>
      </c>
      <c r="U64" s="7" t="e">
        <f>VLOOKUP(A64,'[1]root data'!B:S,18,)</f>
        <v>#N/A</v>
      </c>
      <c r="V64" s="13">
        <f>VLOOKUP(A64,[1]leaf_photosynthesis!B:C,2,)</f>
        <v>2.9953012999999999</v>
      </c>
      <c r="W64" s="13">
        <f>VLOOKUP(A64,[1]leaf_photosynthesis!B:D,3,)</f>
        <v>12.8254016294936</v>
      </c>
      <c r="X64" s="13" t="e">
        <f>VLOOKUP(A64,[1]leaf_respiration!B:C,2,)</f>
        <v>#N/A</v>
      </c>
      <c r="Y64" s="13" t="e">
        <f>VLOOKUP(A64,[1]leaf_respiration!B:D,3,)</f>
        <v>#N/A</v>
      </c>
      <c r="Z64" s="13" t="e">
        <f>VLOOKUP(A64,'[1]stem _respiration'!AA:AB,2,)</f>
        <v>#N/A</v>
      </c>
      <c r="AA64" s="13" t="e">
        <f>VLOOKUP(A64,'[1]stem _respiration'!AA:AC,3,)</f>
        <v>#N/A</v>
      </c>
      <c r="AB64" s="13" t="e">
        <f>VLOOKUP(A64,'[1]stem _respiration'!AA:AD,4,)</f>
        <v>#N/A</v>
      </c>
      <c r="AC64">
        <v>1.1599999999999999</v>
      </c>
      <c r="AD64">
        <v>47.44</v>
      </c>
      <c r="AE64">
        <v>0.51</v>
      </c>
    </row>
    <row r="65" spans="1:34" x14ac:dyDescent="0.25">
      <c r="A65" s="13" t="s">
        <v>106</v>
      </c>
      <c r="B65" s="13" t="s">
        <v>104</v>
      </c>
      <c r="C65" s="13" t="s">
        <v>177</v>
      </c>
      <c r="D65" s="13" t="s">
        <v>216</v>
      </c>
      <c r="E65" s="13">
        <f>VLOOKUP(A65,'[1]Huble value'!C:D,2,)</f>
        <v>9.7596759234052261E-5</v>
      </c>
      <c r="F65" s="13">
        <f>VLOOKUP(A65,[1]SLA!C:G,5,)</f>
        <v>142.71013824884801</v>
      </c>
      <c r="G65" s="13">
        <f>VLOOKUP(A65,[1]SLA!C:H,6,)</f>
        <v>0.68062142273098936</v>
      </c>
      <c r="H65" s="13">
        <v>748.22925483870995</v>
      </c>
      <c r="I65" s="13">
        <f>VLOOKUP(A65,[1]WD!C:G,5,)</f>
        <v>0.46123324396782839</v>
      </c>
      <c r="J65" s="13">
        <f>VLOOKUP(A65,[1]WD!C:H,6,)</f>
        <v>0.50873786407766985</v>
      </c>
      <c r="K65" s="13">
        <f>VLOOKUP(A65,[1]Ks!B:R,17,)</f>
        <v>14.300997342477601</v>
      </c>
      <c r="L65" s="13">
        <f>VLOOKUP(A65,[1]TLP!B:L,11,)</f>
        <v>-1.88524</v>
      </c>
      <c r="M65" s="13">
        <f>VLOOKUP(A65,[1]DBH_H!B:D,3,)</f>
        <v>12</v>
      </c>
      <c r="N65" s="13">
        <f>VLOOKUP(A65,[1]DBH_H!B:C,2,)</f>
        <v>10</v>
      </c>
      <c r="O65" s="7" t="e">
        <f>VLOOKUP(A65,'[1]root data'!B:J,9,)</f>
        <v>#N/A</v>
      </c>
      <c r="P65" s="7" t="e">
        <f>VLOOKUP(A65,'[1]root data'!B:K,10,)</f>
        <v>#N/A</v>
      </c>
      <c r="Q65" s="7" t="e">
        <f>VLOOKUP(A65,'[1]root data'!B:L,11,)</f>
        <v>#N/A</v>
      </c>
      <c r="R65" s="7" t="e">
        <f>VLOOKUP(A65,'[1]root data'!B:M,12,)</f>
        <v>#N/A</v>
      </c>
      <c r="S65" s="7" t="e">
        <f>VLOOKUP(A65,'[1]root data'!B:Q,16,)</f>
        <v>#N/A</v>
      </c>
      <c r="T65" s="7" t="e">
        <f>VLOOKUP(A65,'[1]root data'!B:R,17,)</f>
        <v>#N/A</v>
      </c>
      <c r="U65" s="7" t="e">
        <f>VLOOKUP(A65,'[1]root data'!B:S,18,)</f>
        <v>#N/A</v>
      </c>
      <c r="V65" s="13">
        <f>VLOOKUP(A65,[1]leaf_photosynthesis!B:C,2,)</f>
        <v>3.2391688379999999</v>
      </c>
      <c r="W65" s="13">
        <f>VLOOKUP(A65,[1]leaf_photosynthesis!B:D,3,)</f>
        <v>16.169676652607698</v>
      </c>
      <c r="X65" s="13" t="e">
        <f>VLOOKUP(A65,[1]leaf_respiration!B:C,2,)</f>
        <v>#N/A</v>
      </c>
      <c r="Y65" s="13" t="e">
        <f>VLOOKUP(A65,[1]leaf_respiration!B:D,3,)</f>
        <v>#N/A</v>
      </c>
      <c r="Z65" s="13" t="e">
        <f>VLOOKUP(A65,'[1]stem _respiration'!AA:AB,2,)</f>
        <v>#N/A</v>
      </c>
      <c r="AA65" s="13" t="e">
        <f>VLOOKUP(A65,'[1]stem _respiration'!AA:AC,3,)</f>
        <v>#N/A</v>
      </c>
      <c r="AB65" s="13" t="e">
        <f>VLOOKUP(A65,'[1]stem _respiration'!AA:AD,4,)</f>
        <v>#N/A</v>
      </c>
      <c r="AC65">
        <v>1.42</v>
      </c>
      <c r="AD65">
        <v>46.71</v>
      </c>
      <c r="AE65">
        <v>0.63</v>
      </c>
    </row>
    <row r="66" spans="1:34" x14ac:dyDescent="0.25">
      <c r="A66" s="13" t="s">
        <v>107</v>
      </c>
      <c r="B66" s="13" t="s">
        <v>108</v>
      </c>
      <c r="C66" s="13" t="s">
        <v>168</v>
      </c>
      <c r="D66" s="13" t="s">
        <v>218</v>
      </c>
      <c r="E66" s="13">
        <f>VLOOKUP(A66,'[1]Huble value'!C:D,2,)</f>
        <v>1.2713516423525632E-4</v>
      </c>
      <c r="F66" s="13">
        <f>VLOOKUP(A66,[1]SLA!C:G,5,)</f>
        <v>144.127077363897</v>
      </c>
      <c r="G66" s="13">
        <f>VLOOKUP(A66,[1]SLA!C:H,6,)</f>
        <v>0.64287541570734208</v>
      </c>
      <c r="H66" s="13">
        <v>577.08481776504402</v>
      </c>
      <c r="I66" s="13">
        <f>VLOOKUP(A66,[1]WD!C:G,5,)</f>
        <v>0.538953488372093</v>
      </c>
      <c r="J66" s="13">
        <f>VLOOKUP(A66,[1]WD!C:H,6,)</f>
        <v>0.48125349748181306</v>
      </c>
      <c r="K66" s="13">
        <f>VLOOKUP(A66,[1]Ks!B:R,17,)</f>
        <v>7.2789756059053303</v>
      </c>
      <c r="L66" s="13">
        <f>VLOOKUP(A66,[1]TLP!B:L,11,)</f>
        <v>-1.5836399999999999</v>
      </c>
      <c r="M66" s="13">
        <f>VLOOKUP(A66,[1]DBH_H!B:D,3,)</f>
        <v>11</v>
      </c>
      <c r="N66" s="13">
        <f>VLOOKUP(A66,[1]DBH_H!B:C,2,)</f>
        <v>9.8000000000000007</v>
      </c>
      <c r="O66" s="7">
        <f>VLOOKUP(A66,'[1]root data'!B:J,9,)</f>
        <v>0.41745283018867924</v>
      </c>
      <c r="P66" s="7">
        <f>VLOOKUP(A66,'[1]root data'!B:K,10,)</f>
        <v>8.3602175224697604</v>
      </c>
      <c r="Q66" s="7">
        <f>VLOOKUP(A66,'[1]root data'!B:L,11,)</f>
        <v>8.9077052273538992</v>
      </c>
      <c r="R66" s="7">
        <f>VLOOKUP(A66,'[1]root data'!B:M,12,)</f>
        <v>0.40600000000000003</v>
      </c>
      <c r="S66" s="7">
        <f>VLOOKUP(A66,'[1]root data'!B:Q,16,)</f>
        <v>19.999887005649715</v>
      </c>
      <c r="T66" s="7">
        <f>VLOOKUP(A66,'[1]root data'!B:R,17,)</f>
        <v>254.84011299435028</v>
      </c>
      <c r="U66" s="7">
        <f>VLOOKUP(A66,'[1]root data'!B:S,18,)</f>
        <v>0.33406941849272415</v>
      </c>
      <c r="V66" s="13">
        <f>VLOOKUP(A66,[1]leaf_photosynthesis!B:C,2,)</f>
        <v>1.451917202</v>
      </c>
      <c r="W66" s="13">
        <f>VLOOKUP(A66,[1]leaf_photosynthesis!B:D,3,)</f>
        <v>6.4479292647715898</v>
      </c>
      <c r="X66" s="13">
        <f>VLOOKUP(A66,[1]leaf_respiration!B:C,2,)</f>
        <v>-0.74121967729736404</v>
      </c>
      <c r="Y66" s="13">
        <f>VLOOKUP(A66,[1]leaf_respiration!B:D,3,)</f>
        <v>-0.103203349255689</v>
      </c>
      <c r="Z66" s="13">
        <f>VLOOKUP(A66,'[1]stem _respiration'!AA:AB,2,)</f>
        <v>6.7088970614804816E-2</v>
      </c>
      <c r="AA66" s="13">
        <f>VLOOKUP(A66,'[1]stem _respiration'!AA:AC,3,)</f>
        <v>5.0808193847814674E-3</v>
      </c>
      <c r="AB66" s="13">
        <f>VLOOKUP(A66,'[1]stem _respiration'!AA:AD,4,)</f>
        <v>5.2851204650013316E-3</v>
      </c>
      <c r="AC66">
        <v>1.66</v>
      </c>
      <c r="AD66">
        <v>47.16</v>
      </c>
      <c r="AE66">
        <v>0.68</v>
      </c>
      <c r="AF66">
        <v>0.83</v>
      </c>
      <c r="AG66">
        <v>44.9</v>
      </c>
      <c r="AH66">
        <v>0.71</v>
      </c>
    </row>
    <row r="67" spans="1:34" x14ac:dyDescent="0.25">
      <c r="A67" s="13" t="s">
        <v>109</v>
      </c>
      <c r="B67" s="13" t="s">
        <v>108</v>
      </c>
      <c r="C67" s="13" t="s">
        <v>168</v>
      </c>
      <c r="D67" s="13" t="s">
        <v>218</v>
      </c>
      <c r="E67" s="13">
        <f>VLOOKUP(A67,'[1]Huble value'!C:D,2,)</f>
        <v>8.935807519753229E-5</v>
      </c>
      <c r="F67" s="13">
        <f>VLOOKUP(A67,[1]SLA!C:G,5,)</f>
        <v>183.61484464902199</v>
      </c>
      <c r="G67" s="13">
        <f>VLOOKUP(A67,[1]SLA!C:H,6,)</f>
        <v>0.67489711934156382</v>
      </c>
      <c r="H67" s="13">
        <v>638.42881484464897</v>
      </c>
      <c r="I67" s="13">
        <f>VLOOKUP(A67,[1]WD!C:G,5,)</f>
        <v>0.47740916271721962</v>
      </c>
      <c r="J67" s="13">
        <f>VLOOKUP(A67,[1]WD!C:H,6,)</f>
        <v>0.53255993812838354</v>
      </c>
      <c r="K67" s="13">
        <f>VLOOKUP(A67,[1]Ks!B:R,17,)</f>
        <v>2.32302673027981</v>
      </c>
      <c r="L67" s="13">
        <f>VLOOKUP(A67,[1]TLP!B:L,11,)</f>
        <v>-1.7791599999999999</v>
      </c>
      <c r="M67" s="13">
        <f>VLOOKUP(A67,[1]DBH_H!B:D,3,)</f>
        <v>12.5</v>
      </c>
      <c r="N67" s="13">
        <f>VLOOKUP(A67,[1]DBH_H!B:C,2,)</f>
        <v>16.5</v>
      </c>
      <c r="O67" s="7" t="e">
        <f>VLOOKUP(A67,'[1]root data'!B:J,9,)</f>
        <v>#N/A</v>
      </c>
      <c r="P67" s="7" t="e">
        <f>VLOOKUP(A67,'[1]root data'!B:K,10,)</f>
        <v>#N/A</v>
      </c>
      <c r="Q67" s="7" t="e">
        <f>VLOOKUP(A67,'[1]root data'!B:L,11,)</f>
        <v>#N/A</v>
      </c>
      <c r="R67" s="7" t="e">
        <f>VLOOKUP(A67,'[1]root data'!B:M,12,)</f>
        <v>#N/A</v>
      </c>
      <c r="S67" s="7" t="e">
        <f>VLOOKUP(A67,'[1]root data'!B:Q,16,)</f>
        <v>#N/A</v>
      </c>
      <c r="T67" s="7" t="e">
        <f>VLOOKUP(A67,'[1]root data'!B:R,17,)</f>
        <v>#N/A</v>
      </c>
      <c r="U67" s="7" t="e">
        <f>VLOOKUP(A67,'[1]root data'!B:S,18,)</f>
        <v>#N/A</v>
      </c>
      <c r="V67" s="13">
        <f>VLOOKUP(A67,[1]leaf_photosynthesis!B:C,2,)</f>
        <v>3.185867193</v>
      </c>
      <c r="W67" s="13">
        <f>VLOOKUP(A67,[1]leaf_photosynthesis!B:D,3,)</f>
        <v>11.924461095773101</v>
      </c>
      <c r="X67" s="13" t="e">
        <f>VLOOKUP(A67,[1]leaf_respiration!B:C,2,)</f>
        <v>#N/A</v>
      </c>
      <c r="Y67" s="13" t="e">
        <f>VLOOKUP(A67,[1]leaf_respiration!B:D,3,)</f>
        <v>#N/A</v>
      </c>
      <c r="Z67" s="13" t="e">
        <f>VLOOKUP(A67,'[1]stem _respiration'!AA:AB,2,)</f>
        <v>#N/A</v>
      </c>
      <c r="AA67" s="13" t="e">
        <f>VLOOKUP(A67,'[1]stem _respiration'!AA:AC,3,)</f>
        <v>#N/A</v>
      </c>
      <c r="AB67" s="13" t="e">
        <f>VLOOKUP(A67,'[1]stem _respiration'!AA:AD,4,)</f>
        <v>#N/A</v>
      </c>
      <c r="AC67">
        <v>1.65</v>
      </c>
      <c r="AD67">
        <v>47.41</v>
      </c>
      <c r="AE67">
        <v>0.69</v>
      </c>
    </row>
    <row r="68" spans="1:34" x14ac:dyDescent="0.25">
      <c r="A68" s="13" t="s">
        <v>110</v>
      </c>
      <c r="B68" s="13" t="s">
        <v>108</v>
      </c>
      <c r="C68" s="13" t="s">
        <v>168</v>
      </c>
      <c r="D68" s="13" t="s">
        <v>218</v>
      </c>
      <c r="E68" s="13">
        <f>VLOOKUP(A68,'[1]Huble value'!C:D,2,)</f>
        <v>3.7477099165572262E-4</v>
      </c>
      <c r="F68" s="13">
        <f>VLOOKUP(A68,[1]SLA!C:G,5,)</f>
        <v>247.35603674540701</v>
      </c>
      <c r="G68" s="13">
        <f>VLOOKUP(A68,[1]SLA!C:H,6,)</f>
        <v>0.7266857962697274</v>
      </c>
      <c r="H68" s="13">
        <v>374.74439566929101</v>
      </c>
      <c r="I68" s="13">
        <f>VLOOKUP(A68,[1]WD!C:G,5,)</f>
        <v>0.6022242817423541</v>
      </c>
      <c r="J68" s="13">
        <f>VLOOKUP(A68,[1]WD!C:H,6,)</f>
        <v>0.51579731743666168</v>
      </c>
      <c r="K68" s="13">
        <f>VLOOKUP(A68,[1]Ks!B:R,17,)</f>
        <v>1.4090377047904401</v>
      </c>
      <c r="L68" s="13">
        <f>VLOOKUP(A68,[1]TLP!B:L,11,)</f>
        <v>-1.9039599999999999</v>
      </c>
      <c r="M68" s="13">
        <f>VLOOKUP(A68,[1]DBH_H!B:D,3,)</f>
        <v>8.5</v>
      </c>
      <c r="N68" s="13">
        <f>VLOOKUP(A68,[1]DBH_H!B:C,2,)</f>
        <v>8.15</v>
      </c>
      <c r="O68" s="7" t="e">
        <f>VLOOKUP(A68,'[1]root data'!B:J,9,)</f>
        <v>#N/A</v>
      </c>
      <c r="P68" s="7" t="e">
        <f>VLOOKUP(A68,'[1]root data'!B:K,10,)</f>
        <v>#N/A</v>
      </c>
      <c r="Q68" s="7" t="e">
        <f>VLOOKUP(A68,'[1]root data'!B:L,11,)</f>
        <v>#N/A</v>
      </c>
      <c r="R68" s="7" t="e">
        <f>VLOOKUP(A68,'[1]root data'!B:M,12,)</f>
        <v>#N/A</v>
      </c>
      <c r="S68" s="7" t="e">
        <f>VLOOKUP(A68,'[1]root data'!B:Q,16,)</f>
        <v>#N/A</v>
      </c>
      <c r="T68" s="7" t="e">
        <f>VLOOKUP(A68,'[1]root data'!B:R,17,)</f>
        <v>#N/A</v>
      </c>
      <c r="U68" s="7" t="e">
        <f>VLOOKUP(A68,'[1]root data'!B:S,18,)</f>
        <v>#N/A</v>
      </c>
      <c r="V68" s="13">
        <f>VLOOKUP(A68,[1]leaf_photosynthesis!B:C,2,)</f>
        <v>1.4586197329999999</v>
      </c>
      <c r="W68" s="13">
        <f>VLOOKUP(A68,[1]leaf_photosynthesis!B:D,3,)</f>
        <v>5.6540717626613999</v>
      </c>
      <c r="X68" s="13" t="e">
        <f>VLOOKUP(A68,[1]leaf_respiration!B:C,2,)</f>
        <v>#N/A</v>
      </c>
      <c r="Y68" s="13" t="e">
        <f>VLOOKUP(A68,[1]leaf_respiration!B:D,3,)</f>
        <v>#N/A</v>
      </c>
      <c r="Z68" s="13" t="e">
        <f>VLOOKUP(A68,'[1]stem _respiration'!AA:AB,2,)</f>
        <v>#N/A</v>
      </c>
      <c r="AA68" s="13" t="e">
        <f>VLOOKUP(A68,'[1]stem _respiration'!AA:AC,3,)</f>
        <v>#N/A</v>
      </c>
      <c r="AB68" s="13" t="e">
        <f>VLOOKUP(A68,'[1]stem _respiration'!AA:AD,4,)</f>
        <v>#N/A</v>
      </c>
      <c r="AC68">
        <v>1.51</v>
      </c>
      <c r="AD68">
        <v>46.96</v>
      </c>
      <c r="AE68">
        <v>0.75</v>
      </c>
    </row>
    <row r="69" spans="1:34" x14ac:dyDescent="0.25">
      <c r="A69" s="13" t="s">
        <v>111</v>
      </c>
      <c r="B69" s="13" t="s">
        <v>112</v>
      </c>
      <c r="C69" s="13" t="s">
        <v>173</v>
      </c>
      <c r="D69" s="13" t="s">
        <v>212</v>
      </c>
      <c r="E69" s="13">
        <f>VLOOKUP(A69,'[1]Huble value'!C:D,2,)</f>
        <v>9.9507535074351601E-5</v>
      </c>
      <c r="F69" s="13">
        <f>VLOOKUP(A69,[1]SLA!C:G,5,)</f>
        <v>120.15977788508</v>
      </c>
      <c r="G69" s="13">
        <f>VLOOKUP(A69,[1]SLA!C:H,6,)</f>
        <v>0.60484640335813766</v>
      </c>
      <c r="H69" s="13">
        <v>929.07540260743599</v>
      </c>
      <c r="I69" s="13">
        <f>VLOOKUP(A69,[1]WD!C:G,5,)</f>
        <v>0.47085972850678731</v>
      </c>
      <c r="J69" s="13">
        <f>VLOOKUP(A69,[1]WD!C:H,6,)</f>
        <v>0.6006907137375288</v>
      </c>
      <c r="K69" s="13">
        <f>VLOOKUP(A69,[1]Ks!B:R,17,)</f>
        <v>7.5349428063902701</v>
      </c>
      <c r="L69" s="13">
        <f>VLOOKUP(A69,[1]TLP!B:L,11,)</f>
        <v>-1.7957999999999998</v>
      </c>
      <c r="M69" s="13">
        <f>VLOOKUP(A69,[1]DBH_H!B:D,3,)</f>
        <v>13</v>
      </c>
      <c r="N69" s="13">
        <f>VLOOKUP(A69,[1]DBH_H!B:C,2,)</f>
        <v>17.2</v>
      </c>
      <c r="O69" s="7">
        <f>VLOOKUP(A69,'[1]root data'!B:J,9,)</f>
        <v>0.22690437601296598</v>
      </c>
      <c r="P69" s="7">
        <f>VLOOKUP(A69,'[1]root data'!B:K,10,)</f>
        <v>14.057600597526299</v>
      </c>
      <c r="Q69" s="7">
        <f>VLOOKUP(A69,'[1]root data'!B:L,11,)</f>
        <v>15.2339328437243</v>
      </c>
      <c r="R69" s="7">
        <f>VLOOKUP(A69,'[1]root data'!B:M,12,)</f>
        <v>0.27900000000000003</v>
      </c>
      <c r="S69" s="7">
        <f>VLOOKUP(A69,'[1]root data'!B:Q,16,)</f>
        <v>88.60171428571428</v>
      </c>
      <c r="T69" s="7">
        <f>VLOOKUP(A69,'[1]root data'!B:R,17,)</f>
        <v>769.08428571428578</v>
      </c>
      <c r="U69" s="7">
        <f>VLOOKUP(A69,'[1]root data'!B:S,18,)</f>
        <v>0.14727075728727265</v>
      </c>
      <c r="V69" s="13">
        <f>VLOOKUP(A69,[1]leaf_photosynthesis!B:C,2,)</f>
        <v>4.6662208459999999</v>
      </c>
      <c r="W69" s="13">
        <f>VLOOKUP(A69,[1]leaf_photosynthesis!B:D,3,)</f>
        <v>20.5477997920025</v>
      </c>
      <c r="X69" s="13">
        <f>VLOOKUP(A69,[1]leaf_respiration!B:C,2,)</f>
        <v>-0.602345830471675</v>
      </c>
      <c r="Y69" s="13">
        <f>VLOOKUP(A69,[1]leaf_respiration!B:D,3,)</f>
        <v>-0.68940000000000001</v>
      </c>
      <c r="Z69" s="13">
        <f>VLOOKUP(A69,'[1]stem _respiration'!AA:AB,2,)</f>
        <v>7.5923261207389708E-2</v>
      </c>
      <c r="AA69" s="13">
        <f>VLOOKUP(A69,'[1]stem _respiration'!AA:AC,3,)</f>
        <v>3.685574965395377E-3</v>
      </c>
      <c r="AB69" s="13">
        <f>VLOOKUP(A69,'[1]stem _respiration'!AA:AD,4,)</f>
        <v>5.3810637358410593E-3</v>
      </c>
      <c r="AC69">
        <v>1.55</v>
      </c>
      <c r="AD69">
        <v>47.53</v>
      </c>
      <c r="AE69">
        <v>1.39</v>
      </c>
      <c r="AF69">
        <v>1.06</v>
      </c>
      <c r="AG69">
        <v>45.44</v>
      </c>
      <c r="AH69">
        <v>0.47</v>
      </c>
    </row>
    <row r="70" spans="1:34" x14ac:dyDescent="0.25">
      <c r="A70" s="13" t="s">
        <v>113</v>
      </c>
      <c r="B70" s="13" t="s">
        <v>112</v>
      </c>
      <c r="C70" s="13" t="s">
        <v>173</v>
      </c>
      <c r="D70" s="13" t="s">
        <v>212</v>
      </c>
      <c r="E70" s="13">
        <f>VLOOKUP(A70,'[1]Huble value'!C:D,2,)</f>
        <v>7.1441164251635238E-5</v>
      </c>
      <c r="F70" s="13">
        <f>VLOOKUP(A70,[1]SLA!C:G,5,)</f>
        <v>132.77604584527199</v>
      </c>
      <c r="G70" s="13">
        <f>VLOOKUP(A70,[1]SLA!C:H,6,)</f>
        <v>0.70838903743315507</v>
      </c>
      <c r="H70" s="13">
        <v>1439.2923369627499</v>
      </c>
      <c r="I70" s="13">
        <f>VLOOKUP(A70,[1]WD!C:G,5,)</f>
        <v>0.58221271393643037</v>
      </c>
      <c r="J70" s="13">
        <f>VLOOKUP(A70,[1]WD!C:H,6,)</f>
        <v>0.29600886917960084</v>
      </c>
      <c r="K70" s="13">
        <f>VLOOKUP(A70,[1]Ks!B:R,17,)</f>
        <v>8.2687594277138192</v>
      </c>
      <c r="L70" s="13">
        <f>VLOOKUP(A70,[1]TLP!B:L,11,)</f>
        <v>-1.8186799999999999</v>
      </c>
      <c r="M70" s="13">
        <f>VLOOKUP(A70,[1]DBH_H!B:D,3,)</f>
        <v>14.5</v>
      </c>
      <c r="N70" s="13">
        <f>VLOOKUP(A70,[1]DBH_H!B:C,2,)</f>
        <v>34</v>
      </c>
      <c r="O70" s="7" t="e">
        <f>VLOOKUP(A70,'[1]root data'!B:J,9,)</f>
        <v>#N/A</v>
      </c>
      <c r="P70" s="7" t="e">
        <f>VLOOKUP(A70,'[1]root data'!B:K,10,)</f>
        <v>#N/A</v>
      </c>
      <c r="Q70" s="7" t="e">
        <f>VLOOKUP(A70,'[1]root data'!B:L,11,)</f>
        <v>#N/A</v>
      </c>
      <c r="R70" s="7" t="e">
        <f>VLOOKUP(A70,'[1]root data'!B:M,12,)</f>
        <v>#N/A</v>
      </c>
      <c r="S70" s="7" t="e">
        <f>VLOOKUP(A70,'[1]root data'!B:Q,16,)</f>
        <v>#N/A</v>
      </c>
      <c r="T70" s="7" t="e">
        <f>VLOOKUP(A70,'[1]root data'!B:R,17,)</f>
        <v>#N/A</v>
      </c>
      <c r="U70" s="7" t="e">
        <f>VLOOKUP(A70,'[1]root data'!B:S,18,)</f>
        <v>#N/A</v>
      </c>
      <c r="V70" s="13">
        <f>VLOOKUP(A70,[1]leaf_photosynthesis!B:C,2,)</f>
        <v>5.1175712759999996</v>
      </c>
      <c r="W70" s="13">
        <f>VLOOKUP(A70,[1]leaf_photosynthesis!B:D,3,)</f>
        <v>24.253221373054</v>
      </c>
      <c r="X70" s="13" t="e">
        <f>VLOOKUP(A70,[1]leaf_respiration!B:C,2,)</f>
        <v>#N/A</v>
      </c>
      <c r="Y70" s="13" t="e">
        <f>VLOOKUP(A70,[1]leaf_respiration!B:D,3,)</f>
        <v>#N/A</v>
      </c>
      <c r="Z70" s="13" t="e">
        <f>VLOOKUP(A70,'[1]stem _respiration'!AA:AB,2,)</f>
        <v>#N/A</v>
      </c>
      <c r="AA70" s="13" t="e">
        <f>VLOOKUP(A70,'[1]stem _respiration'!AA:AC,3,)</f>
        <v>#N/A</v>
      </c>
      <c r="AB70" s="13" t="e">
        <f>VLOOKUP(A70,'[1]stem _respiration'!AA:AD,4,)</f>
        <v>#N/A</v>
      </c>
      <c r="AC70">
        <v>1.64</v>
      </c>
      <c r="AD70">
        <v>47.01</v>
      </c>
      <c r="AE70">
        <v>1.07</v>
      </c>
    </row>
    <row r="71" spans="1:34" x14ac:dyDescent="0.25">
      <c r="A71" s="13" t="s">
        <v>114</v>
      </c>
      <c r="B71" s="13" t="s">
        <v>112</v>
      </c>
      <c r="C71" s="13" t="s">
        <v>173</v>
      </c>
      <c r="D71" s="13" t="s">
        <v>212</v>
      </c>
      <c r="E71" s="13">
        <f>VLOOKUP(A71,'[1]Huble value'!C:D,2,)</f>
        <v>9.5841051429894922E-5</v>
      </c>
      <c r="F71" s="13">
        <f>VLOOKUP(A71,[1]SLA!C:G,5,)</f>
        <v>94.797583465818803</v>
      </c>
      <c r="G71" s="13">
        <f>VLOOKUP(A71,[1]SLA!C:H,6,)</f>
        <v>0.59798031445736932</v>
      </c>
      <c r="H71" s="13">
        <v>1012.53298899841</v>
      </c>
      <c r="I71" s="13">
        <f>VLOOKUP(A71,[1]WD!C:G,5,)</f>
        <v>0.52531229454306383</v>
      </c>
      <c r="J71" s="13">
        <f>VLOOKUP(A71,[1]WD!C:H,6,)</f>
        <v>0.55011261261261257</v>
      </c>
      <c r="K71" s="13">
        <f>VLOOKUP(A71,[1]Ks!B:R,17,)</f>
        <v>28.3474772603087</v>
      </c>
      <c r="L71" s="13">
        <f>VLOOKUP(A71,[1]TLP!B:L,11,)</f>
        <v>-1.9538800000000001</v>
      </c>
      <c r="M71" s="13">
        <f>VLOOKUP(A71,[1]DBH_H!B:D,3,)</f>
        <v>18.5</v>
      </c>
      <c r="N71" s="13">
        <f>VLOOKUP(A71,[1]DBH_H!B:C,2,)</f>
        <v>42.7</v>
      </c>
      <c r="O71" s="7" t="e">
        <f>VLOOKUP(A71,'[1]root data'!B:J,9,)</f>
        <v>#N/A</v>
      </c>
      <c r="P71" s="7" t="e">
        <f>VLOOKUP(A71,'[1]root data'!B:K,10,)</f>
        <v>#N/A</v>
      </c>
      <c r="Q71" s="7" t="e">
        <f>VLOOKUP(A71,'[1]root data'!B:L,11,)</f>
        <v>#N/A</v>
      </c>
      <c r="R71" s="7" t="e">
        <f>VLOOKUP(A71,'[1]root data'!B:M,12,)</f>
        <v>#N/A</v>
      </c>
      <c r="S71" s="7" t="e">
        <f>VLOOKUP(A71,'[1]root data'!B:Q,16,)</f>
        <v>#N/A</v>
      </c>
      <c r="T71" s="7" t="e">
        <f>VLOOKUP(A71,'[1]root data'!B:R,17,)</f>
        <v>#N/A</v>
      </c>
      <c r="U71" s="7" t="e">
        <f>VLOOKUP(A71,'[1]root data'!B:S,18,)</f>
        <v>#N/A</v>
      </c>
      <c r="V71" s="13">
        <f>VLOOKUP(A71,[1]leaf_photosynthesis!B:C,2,)</f>
        <v>3.9687770580000001</v>
      </c>
      <c r="W71" s="13">
        <f>VLOOKUP(A71,[1]leaf_photosynthesis!B:D,3,)</f>
        <v>17.5142732856538</v>
      </c>
      <c r="X71" s="13" t="e">
        <f>VLOOKUP(A71,[1]leaf_respiration!B:C,2,)</f>
        <v>#N/A</v>
      </c>
      <c r="Y71" s="13" t="e">
        <f>VLOOKUP(A71,[1]leaf_respiration!B:D,3,)</f>
        <v>#N/A</v>
      </c>
      <c r="Z71" s="13" t="e">
        <f>VLOOKUP(A71,'[1]stem _respiration'!AA:AB,2,)</f>
        <v>#N/A</v>
      </c>
      <c r="AA71" s="13" t="e">
        <f>VLOOKUP(A71,'[1]stem _respiration'!AA:AC,3,)</f>
        <v>#N/A</v>
      </c>
      <c r="AB71" s="13" t="e">
        <f>VLOOKUP(A71,'[1]stem _respiration'!AA:AD,4,)</f>
        <v>#N/A</v>
      </c>
      <c r="AC71">
        <v>2.04</v>
      </c>
      <c r="AD71">
        <v>47.97</v>
      </c>
      <c r="AE71">
        <v>1.2</v>
      </c>
    </row>
    <row r="72" spans="1:34" x14ac:dyDescent="0.25">
      <c r="A72" s="13" t="s">
        <v>115</v>
      </c>
      <c r="B72" s="13" t="s">
        <v>115</v>
      </c>
      <c r="C72" s="13" t="s">
        <v>197</v>
      </c>
      <c r="D72" s="13" t="s">
        <v>237</v>
      </c>
      <c r="E72" s="13">
        <f>VLOOKUP(A72,'[1]Huble value'!C:D,2,)</f>
        <v>7.6986263737146174E-5</v>
      </c>
      <c r="F72" s="13">
        <f>VLOOKUP(A72,[1]SLA!C:G,5,)</f>
        <v>160.27179916317999</v>
      </c>
      <c r="G72" s="13">
        <f>VLOOKUP(A72,[1]SLA!C:H,6,)</f>
        <v>0.71987810595405521</v>
      </c>
      <c r="H72" s="13">
        <v>795.428939246862</v>
      </c>
      <c r="I72" s="13">
        <f>VLOOKUP(A72,[1]WD!C:G,5,)</f>
        <v>0.52148481439820027</v>
      </c>
      <c r="J72" s="13">
        <f>VLOOKUP(A72,[1]WD!C:H,6,)</f>
        <v>0.54549019607843141</v>
      </c>
      <c r="K72" s="13">
        <f>VLOOKUP(A72,[1]Ks!B:R,17,)</f>
        <v>0.69537358069713995</v>
      </c>
      <c r="L72" s="13">
        <f>VLOOKUP(A72,[1]TLP!B:L,11,)</f>
        <v>-1.9601199999999999</v>
      </c>
      <c r="M72" s="13">
        <f>VLOOKUP(A72,[1]DBH_H!B:D,3,)</f>
        <v>9.5</v>
      </c>
      <c r="N72" s="13">
        <f>VLOOKUP(A72,[1]DBH_H!B:C,2,)</f>
        <v>8.85</v>
      </c>
      <c r="O72" s="7">
        <f>VLOOKUP(A72,'[1]root data'!B:J,9,)</f>
        <v>0.20263488080301131</v>
      </c>
      <c r="P72" s="7">
        <f>VLOOKUP(A72,'[1]root data'!B:K,10,)</f>
        <v>9.2261986409010497</v>
      </c>
      <c r="Q72" s="7">
        <f>VLOOKUP(A72,'[1]root data'!B:L,11,)</f>
        <v>9.0288167814162392</v>
      </c>
      <c r="R72" s="7">
        <f>VLOOKUP(A72,'[1]root data'!B:M,12,)</f>
        <v>0.66900000000000004</v>
      </c>
      <c r="S72" s="7">
        <f>VLOOKUP(A72,'[1]root data'!B:Q,16,)</f>
        <v>16.01984520123839</v>
      </c>
      <c r="T72" s="7">
        <f>VLOOKUP(A72,'[1]root data'!B:R,17,)</f>
        <v>335.53405572755418</v>
      </c>
      <c r="U72" s="7">
        <f>VLOOKUP(A72,'[1]root data'!B:S,18,)</f>
        <v>0.15678546118224976</v>
      </c>
      <c r="V72" s="13">
        <f>VLOOKUP(A72,[1]leaf_photosynthesis!B:C,2,)</f>
        <v>2.6477754835000002</v>
      </c>
      <c r="W72" s="13">
        <f>VLOOKUP(A72,[1]leaf_photosynthesis!B:D,3,)</f>
        <v>10.884255707246124</v>
      </c>
      <c r="X72" s="13">
        <f>VLOOKUP(A72,[1]leaf_respiration!B:C,2,)</f>
        <v>-1.4086645709560199</v>
      </c>
      <c r="Y72" s="13">
        <f>VLOOKUP(A72,[1]leaf_respiration!B:D,3,)</f>
        <v>-0.69908864004739801</v>
      </c>
      <c r="Z72" s="13">
        <f>VLOOKUP(A72,'[1]stem _respiration'!AA:AB,2,)</f>
        <v>0.10022694488239919</v>
      </c>
      <c r="AA72" s="13">
        <f>VLOOKUP(A72,'[1]stem _respiration'!AA:AC,3,)</f>
        <v>8.6379922638125523E-3</v>
      </c>
      <c r="AB72" s="13">
        <f>VLOOKUP(A72,'[1]stem _respiration'!AA:AD,4,)</f>
        <v>8.5028468566332865E-3</v>
      </c>
      <c r="AC72" s="16">
        <v>1.63</v>
      </c>
      <c r="AD72" s="17">
        <v>49.41</v>
      </c>
      <c r="AE72" s="17">
        <v>0.94</v>
      </c>
      <c r="AF72">
        <v>1.94</v>
      </c>
      <c r="AG72">
        <v>46.52</v>
      </c>
      <c r="AH72">
        <v>0.66</v>
      </c>
    </row>
    <row r="73" spans="1:34" x14ac:dyDescent="0.25">
      <c r="A73" s="19" t="s">
        <v>116</v>
      </c>
      <c r="B73" s="13" t="s">
        <v>117</v>
      </c>
      <c r="C73" s="13" t="s">
        <v>172</v>
      </c>
      <c r="D73" s="13" t="s">
        <v>211</v>
      </c>
      <c r="E73" s="13">
        <f>VLOOKUP(A73,'[1]Huble value'!C:D,2,)</f>
        <v>7.0633304473141957E-5</v>
      </c>
      <c r="F73" s="13">
        <f>VLOOKUP(A73,[1]SLA!C:G,5,)</f>
        <v>212.69271516811799</v>
      </c>
      <c r="G73" s="13">
        <f>VLOOKUP(A73,[1]SLA!C:H,6,)</f>
        <v>0.69614626449447481</v>
      </c>
      <c r="H73" s="13">
        <v>596.97141754756899</v>
      </c>
      <c r="I73" s="13">
        <f>VLOOKUP(A73,[1]WD!C:G,5,)</f>
        <v>0.55520188028132578</v>
      </c>
      <c r="J73" s="13">
        <f>VLOOKUP(A73,[1]WD!C:H,6,)</f>
        <v>0.51031563363966592</v>
      </c>
      <c r="K73" s="13">
        <f>VLOOKUP(A73,[1]Ks!B:R,17,)</f>
        <v>8.5057908741888699</v>
      </c>
      <c r="L73" s="13">
        <f>VLOOKUP(A73,[1]TLP!B:L,11,)</f>
        <v>-1.9587333333333334</v>
      </c>
      <c r="M73" s="13">
        <f>VLOOKUP(A73,[1]DBH_H!B:D,3,)</f>
        <v>10</v>
      </c>
      <c r="N73" s="13">
        <f>VLOOKUP(A73,[1]DBH_H!B:C,2,)</f>
        <v>11.2</v>
      </c>
      <c r="O73" s="7">
        <f>VLOOKUP(A73,'[1]root data'!B:J,9,)</f>
        <v>0.34549356223175964</v>
      </c>
      <c r="P73" s="7">
        <f>VLOOKUP(A73,'[1]root data'!B:K,10,)</f>
        <v>7.4053541631549704</v>
      </c>
      <c r="Q73" s="7">
        <f>VLOOKUP(A73,'[1]root data'!B:L,11,)</f>
        <v>7.4869867993670498</v>
      </c>
      <c r="R73" s="7">
        <f>VLOOKUP(A73,'[1]root data'!B:M,12,)</f>
        <v>0.42299999999999999</v>
      </c>
      <c r="S73" s="7">
        <f>VLOOKUP(A73,'[1]root data'!B:Q,16,)</f>
        <v>19.500124223602484</v>
      </c>
      <c r="T73" s="7">
        <f>VLOOKUP(A73,'[1]root data'!B:R,17,)</f>
        <v>257.96521739130435</v>
      </c>
      <c r="U73" s="7">
        <f>VLOOKUP(A73,'[1]root data'!B:S,18,)</f>
        <v>0.31057697872258339</v>
      </c>
      <c r="V73" s="13">
        <f>VLOOKUP(A73,[1]leaf_photosynthesis!B:C,2,)</f>
        <v>1.9110928249999999</v>
      </c>
      <c r="W73" s="13">
        <f>VLOOKUP(A73,[1]leaf_photosynthesis!B:D,3,)</f>
        <v>10.26587928888952</v>
      </c>
      <c r="X73" s="13">
        <f>VLOOKUP(A73,[1]leaf_respiration!B:C,2,)</f>
        <v>-1.06030326887316</v>
      </c>
      <c r="Y73" s="13">
        <f>VLOOKUP(A73,[1]leaf_respiration!B:D,3,)</f>
        <v>-0.62990989588739899</v>
      </c>
      <c r="Z73" s="13" t="e">
        <f>VLOOKUP(A73,'[1]stem _respiration'!AA:AB,2,)</f>
        <v>#N/A</v>
      </c>
      <c r="AA73" s="13" t="e">
        <f>VLOOKUP(A73,'[1]stem _respiration'!AA:AC,3,)</f>
        <v>#N/A</v>
      </c>
      <c r="AB73" s="13" t="e">
        <f>VLOOKUP(A73,'[1]stem _respiration'!AA:AD,4,)</f>
        <v>#N/A</v>
      </c>
      <c r="AC73">
        <v>1.6433</v>
      </c>
      <c r="AD73">
        <v>47.463299999999997</v>
      </c>
      <c r="AE73">
        <v>0.7833</v>
      </c>
      <c r="AF73">
        <v>0.86</v>
      </c>
      <c r="AG73">
        <v>44.38</v>
      </c>
      <c r="AH73">
        <v>0.95</v>
      </c>
    </row>
    <row r="74" spans="1:34" x14ac:dyDescent="0.25">
      <c r="A74" s="13" t="s">
        <v>118</v>
      </c>
      <c r="B74" s="13" t="s">
        <v>118</v>
      </c>
      <c r="C74" s="13" t="s">
        <v>198</v>
      </c>
      <c r="D74" s="13" t="s">
        <v>238</v>
      </c>
      <c r="E74" s="13">
        <f>VLOOKUP(A74,'[1]Huble value'!C:D,2,)</f>
        <v>8.3645341470084213E-5</v>
      </c>
      <c r="F74" s="13">
        <f>VLOOKUP(A74,[1]SLA!C:G,5,)</f>
        <v>141.596162790698</v>
      </c>
      <c r="G74" s="13">
        <f>VLOOKUP(A74,[1]SLA!C:H,6,)</f>
        <v>0.69373219373219375</v>
      </c>
      <c r="H74" s="13">
        <v>726.81310360465102</v>
      </c>
      <c r="I74" s="13">
        <f>VLOOKUP(A74,[1]WD!C:G,5,)</f>
        <v>0.4320441988950276</v>
      </c>
      <c r="J74" s="13">
        <f>VLOOKUP(A74,[1]WD!C:H,6,)</f>
        <v>0.57072278133577303</v>
      </c>
      <c r="K74" s="13">
        <f>VLOOKUP(A74,[1]Ks!B:R,17,)</f>
        <v>6.6774266050442401</v>
      </c>
      <c r="L74" s="13">
        <f>VLOOKUP(A74,[1]TLP!B:L,11,)</f>
        <v>-1.5857199999999998</v>
      </c>
      <c r="M74" s="13">
        <f>VLOOKUP(A74,[1]DBH_H!B:D,3,)</f>
        <v>11.6</v>
      </c>
      <c r="N74" s="13">
        <f>VLOOKUP(A74,[1]DBH_H!B:C,2,)</f>
        <v>25.9</v>
      </c>
      <c r="O74" s="7">
        <f>VLOOKUP(A74,'[1]root data'!B:J,9,)</f>
        <v>0.28676470588235292</v>
      </c>
      <c r="P74" s="7">
        <f>VLOOKUP(A74,'[1]root data'!B:K,10,)</f>
        <v>10.6955456299053</v>
      </c>
      <c r="Q74" s="7">
        <f>VLOOKUP(A74,'[1]root data'!B:L,11,)</f>
        <v>9.8797593722579293</v>
      </c>
      <c r="R74" s="7">
        <f>VLOOKUP(A74,'[1]root data'!B:M,12,)</f>
        <v>0.42399999999999999</v>
      </c>
      <c r="S74" s="7">
        <f>VLOOKUP(A74,'[1]root data'!B:Q,16,)</f>
        <v>28.119230769230771</v>
      </c>
      <c r="T74" s="7">
        <f>VLOOKUP(A74,'[1]root data'!B:R,17,)</f>
        <v>372.15846153846155</v>
      </c>
      <c r="U74" s="7">
        <f>VLOOKUP(A74,'[1]root data'!B:S,18,)</f>
        <v>0.22383690898446917</v>
      </c>
      <c r="V74" s="13">
        <f>VLOOKUP(A74,[1]leaf_photosynthesis!B:C,2,)</f>
        <v>5.2838079660000004</v>
      </c>
      <c r="W74" s="13">
        <f>VLOOKUP(A74,[1]leaf_photosynthesis!B:D,3,)</f>
        <v>21.122238367233567</v>
      </c>
      <c r="X74" s="13">
        <f>VLOOKUP(A74,[1]leaf_respiration!B:C,2,)</f>
        <v>-1.1205793000727</v>
      </c>
      <c r="Y74" s="13">
        <f>VLOOKUP(A74,[1]leaf_respiration!B:D,3,)</f>
        <v>-0.44524877797359202</v>
      </c>
      <c r="Z74" s="13">
        <f>VLOOKUP(A74,'[1]stem _respiration'!AA:AB,2,)</f>
        <v>0.48779772675610622</v>
      </c>
      <c r="AA74" s="13">
        <f>VLOOKUP(A74,'[1]stem _respiration'!AA:AC,3,)</f>
        <v>2.3950579124826368E-2</v>
      </c>
      <c r="AB74" s="13">
        <f>VLOOKUP(A74,'[1]stem _respiration'!AA:AD,4,)</f>
        <v>2.2599717531453772E-2</v>
      </c>
      <c r="AC74">
        <v>1.76</v>
      </c>
      <c r="AD74">
        <v>44.64</v>
      </c>
      <c r="AE74">
        <v>0.75</v>
      </c>
      <c r="AF74">
        <v>0.91</v>
      </c>
      <c r="AG74">
        <v>45.53</v>
      </c>
      <c r="AH74">
        <v>0.48</v>
      </c>
    </row>
    <row r="75" spans="1:34" x14ac:dyDescent="0.25">
      <c r="A75" s="13" t="s">
        <v>119</v>
      </c>
      <c r="B75" s="13" t="s">
        <v>119</v>
      </c>
      <c r="C75" s="13" t="s">
        <v>199</v>
      </c>
      <c r="D75" s="13" t="s">
        <v>239</v>
      </c>
      <c r="E75" s="13">
        <f>VLOOKUP(A75,'[1]Huble value'!C:D,2,)</f>
        <v>8.5985090797991722E-5</v>
      </c>
      <c r="F75" s="13">
        <f>VLOOKUP(A75,[1]SLA!C:G,5,)</f>
        <v>291.95390243902398</v>
      </c>
      <c r="G75" s="13">
        <f>VLOOKUP(A75,[1]SLA!C:H,6,)</f>
        <v>0.74383005310840367</v>
      </c>
      <c r="H75" s="13">
        <v>1047.53060195122</v>
      </c>
      <c r="I75" s="13">
        <f>VLOOKUP(A75,[1]WD!C:G,5,)</f>
        <v>0.44429065743944635</v>
      </c>
      <c r="J75" s="13">
        <f>VLOOKUP(A75,[1]WD!C:H,6,)</f>
        <v>0.51178707224334596</v>
      </c>
      <c r="K75" s="13">
        <f>VLOOKUP(A75,[1]Ks!B:R,17,)</f>
        <v>1.2877376734371599</v>
      </c>
      <c r="L75" s="13">
        <f>VLOOKUP(A75,[1]TLP!B:L,11,)</f>
        <v>-1.6668400000000001</v>
      </c>
      <c r="M75" s="13">
        <f>VLOOKUP(A75,[1]DBH_H!B:D,3,)</f>
        <v>8.5</v>
      </c>
      <c r="N75" s="13">
        <f>VLOOKUP(A75,[1]DBH_H!B:C,2,)</f>
        <v>8</v>
      </c>
      <c r="O75" s="7">
        <f>VLOOKUP(A75,'[1]root data'!B:J,9,)</f>
        <v>0.32420591456736036</v>
      </c>
      <c r="P75" s="7">
        <f>VLOOKUP(A75,'[1]root data'!B:K,10,)</f>
        <v>9.3610047505253196</v>
      </c>
      <c r="Q75" s="7">
        <f>VLOOKUP(A75,'[1]root data'!B:L,11,)</f>
        <v>8.3262738730344701</v>
      </c>
      <c r="R75" s="7">
        <f>VLOOKUP(A75,'[1]root data'!B:M,12,)</f>
        <v>0.44600000000000001</v>
      </c>
      <c r="S75" s="7">
        <f>VLOOKUP(A75,'[1]root data'!B:Q,16,)</f>
        <v>18.716520270270269</v>
      </c>
      <c r="T75" s="7">
        <f>VLOOKUP(A75,'[1]root data'!B:R,17,)</f>
        <v>264.86317567567568</v>
      </c>
      <c r="U75" s="7">
        <f>VLOOKUP(A75,'[1]root data'!B:S,18,)</f>
        <v>0.27805698289385927</v>
      </c>
      <c r="V75" s="13">
        <f>VLOOKUP(A75,[1]leaf_photosynthesis!B:C,2,)</f>
        <v>4.6748568216666664</v>
      </c>
      <c r="W75" s="13">
        <f>VLOOKUP(A75,[1]leaf_photosynthesis!B:D,3,)</f>
        <v>16.048711468353432</v>
      </c>
      <c r="X75" s="13">
        <f>VLOOKUP(A75,[1]leaf_respiration!B:C,2,)</f>
        <v>-0.99107478299863705</v>
      </c>
      <c r="Y75" s="13">
        <f>VLOOKUP(A75,[1]leaf_respiration!B:D,3,)</f>
        <v>-0.27058378332006</v>
      </c>
      <c r="Z75" s="13">
        <f>VLOOKUP(A75,'[1]stem _respiration'!AA:AB,2,)</f>
        <v>1.8325957145940458E-2</v>
      </c>
      <c r="AA75" s="13">
        <f>VLOOKUP(A75,'[1]stem _respiration'!AA:AC,3,)</f>
        <v>1.9641750538409706E-3</v>
      </c>
      <c r="AB75" s="13">
        <f>VLOOKUP(A75,'[1]stem _respiration'!AA:AD,4,)</f>
        <v>2.0431550479817935E-3</v>
      </c>
      <c r="AC75">
        <v>2.2000000000000002</v>
      </c>
      <c r="AD75">
        <v>44.96</v>
      </c>
      <c r="AE75">
        <v>1.28</v>
      </c>
      <c r="AF75">
        <v>0.84</v>
      </c>
      <c r="AG75">
        <v>46.9</v>
      </c>
      <c r="AH75">
        <v>0.81</v>
      </c>
    </row>
    <row r="76" spans="1:34" x14ac:dyDescent="0.25">
      <c r="A76" s="13" t="s">
        <v>120</v>
      </c>
      <c r="B76" s="13" t="s">
        <v>120</v>
      </c>
      <c r="C76" s="13" t="s">
        <v>176</v>
      </c>
      <c r="D76" s="13" t="s">
        <v>215</v>
      </c>
      <c r="E76" s="13" t="str">
        <f>VLOOKUP(A76,'[1]Huble value'!C:D,2,)</f>
        <v>NA</v>
      </c>
      <c r="F76" s="13">
        <f>VLOOKUP(A76,[1]SLA!C:G,5,)</f>
        <v>161.84088983050799</v>
      </c>
      <c r="G76" s="13">
        <f>VLOOKUP(A76,[1]SLA!C:H,6,)</f>
        <v>0.68741721854304638</v>
      </c>
      <c r="H76" s="13"/>
      <c r="I76" s="13">
        <f>VLOOKUP(A76,[1]WD!C:G,5,)</f>
        <v>0.54480519480519474</v>
      </c>
      <c r="J76" s="13">
        <f>VLOOKUP(A76,[1]WD!C:H,6,)</f>
        <v>0.52410663641520139</v>
      </c>
      <c r="K76" s="13">
        <f>VLOOKUP(A76,[1]Ks!B:R,17,)</f>
        <v>6.0292663746674</v>
      </c>
      <c r="L76" s="13">
        <f>VLOOKUP(A76,[1]TLP!B:L,11,)</f>
        <v>-2.0225200000000001</v>
      </c>
      <c r="M76" s="13">
        <f>VLOOKUP(A76,[1]DBH_H!B:D,3,)</f>
        <v>17</v>
      </c>
      <c r="N76" s="13">
        <f>VLOOKUP(A76,[1]DBH_H!B:C,2,)</f>
        <v>28</v>
      </c>
      <c r="O76" s="7">
        <f>VLOOKUP(A76,'[1]root data'!B:J,9,)</f>
        <v>0.45665961945031713</v>
      </c>
      <c r="P76" s="7">
        <f>VLOOKUP(A76,'[1]root data'!B:K,10,)</f>
        <v>8.5319640518600792</v>
      </c>
      <c r="Q76" s="7">
        <f>VLOOKUP(A76,'[1]root data'!B:L,11,)</f>
        <v>8.5010305972104803</v>
      </c>
      <c r="R76" s="7">
        <f>VLOOKUP(A76,'[1]root data'!B:M,12,)</f>
        <v>0.28999999999999998</v>
      </c>
      <c r="S76" s="7">
        <f>VLOOKUP(A76,'[1]root data'!B:Q,16,)</f>
        <v>39.696851851851847</v>
      </c>
      <c r="T76" s="7">
        <f>VLOOKUP(A76,'[1]root data'!B:R,17,)</f>
        <v>360.09398148148148</v>
      </c>
      <c r="U76" s="7">
        <f>VLOOKUP(A76,'[1]root data'!B:S,18,)</f>
        <v>0.33193490387718416</v>
      </c>
      <c r="V76" s="13">
        <f>VLOOKUP(A76,[1]leaf_photosynthesis!B:C,2,)</f>
        <v>3.306872927666666</v>
      </c>
      <c r="W76" s="13">
        <f>VLOOKUP(A76,[1]leaf_photosynthesis!B:D,3,)</f>
        <v>14.013321747253235</v>
      </c>
      <c r="X76" s="13">
        <f>VLOOKUP(A76,[1]leaf_respiration!B:C,2,)</f>
        <v>-0.63308624283231396</v>
      </c>
      <c r="Y76" s="13">
        <f>VLOOKUP(A76,[1]leaf_respiration!B:D,3,)</f>
        <v>-0.178698423405806</v>
      </c>
      <c r="Z76" s="13">
        <f>VLOOKUP(A76,'[1]stem _respiration'!AA:AB,2,)</f>
        <v>0.28873584519368783</v>
      </c>
      <c r="AA76" s="13">
        <f>VLOOKUP(A76,'[1]stem _respiration'!AA:AC,3,)</f>
        <v>8.9827114926623562E-3</v>
      </c>
      <c r="AB76" s="13">
        <f>VLOOKUP(A76,'[1]stem _respiration'!AA:AD,4,)</f>
        <v>9.8741148165465507E-3</v>
      </c>
      <c r="AC76">
        <v>1.25</v>
      </c>
      <c r="AD76">
        <v>46.65</v>
      </c>
      <c r="AE76">
        <v>0.52</v>
      </c>
      <c r="AF76">
        <v>1.1000000000000001</v>
      </c>
      <c r="AG76">
        <v>47.99</v>
      </c>
      <c r="AH76">
        <v>0.81</v>
      </c>
    </row>
    <row r="77" spans="1:34" x14ac:dyDescent="0.25">
      <c r="A77" s="13" t="s">
        <v>121</v>
      </c>
      <c r="B77" s="13" t="s">
        <v>121</v>
      </c>
      <c r="C77" s="13" t="s">
        <v>200</v>
      </c>
      <c r="D77" s="13" t="s">
        <v>240</v>
      </c>
      <c r="E77" s="13">
        <f>VLOOKUP(A77,'[1]Huble value'!C:D,2,)</f>
        <v>7.9300109416211947E-5</v>
      </c>
      <c r="F77" s="13">
        <f>VLOOKUP(A77,[1]SLA!C:G,5,)</f>
        <v>85.033732364258199</v>
      </c>
      <c r="G77" s="13">
        <f>VLOOKUP(A77,[1]SLA!C:H,6,)</f>
        <v>0.56781226903178128</v>
      </c>
      <c r="H77" s="13">
        <v>1386.8151411286899</v>
      </c>
      <c r="I77" s="13">
        <f>VLOOKUP(A77,[1]WD!C:G,5,)</f>
        <v>0.5837595907928389</v>
      </c>
      <c r="J77" s="13">
        <f>VLOOKUP(A77,[1]WD!C:H,6,)</f>
        <v>0.51228632478632474</v>
      </c>
      <c r="K77" s="13">
        <f>VLOOKUP(A77,[1]Ks!B:R,17,)</f>
        <v>13.426650415232301</v>
      </c>
      <c r="L77" s="13">
        <f>VLOOKUP(A77,[1]TLP!B:L,11,)</f>
        <v>-2.18892</v>
      </c>
      <c r="M77" s="13">
        <f>VLOOKUP(A77,[1]DBH_H!B:D,3,)</f>
        <v>15</v>
      </c>
      <c r="N77" s="13">
        <f>VLOOKUP(A77,[1]DBH_H!B:C,2,)</f>
        <v>34</v>
      </c>
      <c r="O77" s="7">
        <f>VLOOKUP(A77,'[1]root data'!B:J,9,)</f>
        <v>0.42178217821782177</v>
      </c>
      <c r="P77" s="7">
        <f>VLOOKUP(A77,'[1]root data'!B:K,10,)</f>
        <v>10.4565771791787</v>
      </c>
      <c r="Q77" s="7">
        <f>VLOOKUP(A77,'[1]root data'!B:L,11,)</f>
        <v>10.0180016570711</v>
      </c>
      <c r="R77" s="7">
        <f>VLOOKUP(A77,'[1]root data'!B:M,12,)</f>
        <v>0.32200000000000001</v>
      </c>
      <c r="S77" s="7">
        <f>VLOOKUP(A77,'[1]root data'!B:Q,16,)</f>
        <v>34.704835680751174</v>
      </c>
      <c r="T77" s="7">
        <f>VLOOKUP(A77,'[1]root data'!B:R,17,)</f>
        <v>349.46713615023475</v>
      </c>
      <c r="U77" s="7">
        <f>VLOOKUP(A77,'[1]root data'!B:S,18,)</f>
        <v>0.30750573866343284</v>
      </c>
      <c r="V77" s="13">
        <f>VLOOKUP(A77,[1]leaf_photosynthesis!B:C,2,)</f>
        <v>1.779349496</v>
      </c>
      <c r="W77" s="13">
        <f>VLOOKUP(A77,[1]leaf_photosynthesis!B:D,3,)</f>
        <v>6.5663330162578699</v>
      </c>
      <c r="X77" s="13">
        <f>VLOOKUP(A77,[1]leaf_respiration!B:C,2,)</f>
        <v>-0.94018885924954598</v>
      </c>
      <c r="Y77" s="13">
        <f>VLOOKUP(A77,[1]leaf_respiration!B:D,3,)</f>
        <v>-0.76457361414343805</v>
      </c>
      <c r="Z77" s="13">
        <f>VLOOKUP(A77,'[1]stem _respiration'!AA:AB,2,)</f>
        <v>0.60207581031027402</v>
      </c>
      <c r="AA77" s="13">
        <f>VLOOKUP(A77,'[1]stem _respiration'!AA:AC,3,)</f>
        <v>1.4733947227746342E-2</v>
      </c>
      <c r="AB77" s="13">
        <f>VLOOKUP(A77,'[1]stem _respiration'!AA:AD,4,)</f>
        <v>1.450342776944658E-2</v>
      </c>
      <c r="AC77">
        <v>1.42</v>
      </c>
      <c r="AD77">
        <v>47.16</v>
      </c>
      <c r="AE77">
        <v>0.68</v>
      </c>
      <c r="AF77">
        <v>1.37</v>
      </c>
      <c r="AG77">
        <v>49.64</v>
      </c>
      <c r="AH77">
        <v>0.67</v>
      </c>
    </row>
    <row r="78" spans="1:34" x14ac:dyDescent="0.25">
      <c r="A78" s="13" t="s">
        <v>122</v>
      </c>
      <c r="B78" s="13" t="s">
        <v>122</v>
      </c>
      <c r="C78" s="13" t="s">
        <v>183</v>
      </c>
      <c r="D78" s="13" t="s">
        <v>223</v>
      </c>
      <c r="E78" s="13">
        <f>VLOOKUP(A78,'[1]Huble value'!C:D,2,)</f>
        <v>4.8486175696542435E-5</v>
      </c>
      <c r="F78" s="13">
        <f>VLOOKUP(A78,[1]SLA!C:G,5,)</f>
        <v>109.372899728997</v>
      </c>
      <c r="G78" s="13">
        <f>VLOOKUP(A78,[1]SLA!C:H,6,)</f>
        <v>0.61429915333960494</v>
      </c>
      <c r="H78" s="13">
        <v>826.96849485094901</v>
      </c>
      <c r="I78" s="13">
        <f>VLOOKUP(A78,[1]WD!C:G,5,)</f>
        <v>0.50612716763005783</v>
      </c>
      <c r="J78" s="13">
        <f>VLOOKUP(A78,[1]WD!C:H,6,)</f>
        <v>0.52283378746594</v>
      </c>
      <c r="K78" s="13" t="e">
        <f>VLOOKUP(A78,[1]Ks!B:R,17,)</f>
        <v>#DIV/0!</v>
      </c>
      <c r="L78" s="13">
        <f>VLOOKUP(A78,[1]TLP!B:L,11,)</f>
        <v>-2.1868400000000001</v>
      </c>
      <c r="M78" s="13">
        <f>VLOOKUP(A78,[1]DBH_H!B:D,3,)</f>
        <v>2.6</v>
      </c>
      <c r="N78" s="13">
        <f>VLOOKUP(A78,[1]DBH_H!B:C,2,)</f>
        <v>2.2999999999999998</v>
      </c>
      <c r="O78" s="7">
        <f>VLOOKUP(A78,'[1]root data'!B:J,9,)</f>
        <v>0.3201024327784891</v>
      </c>
      <c r="P78" s="7">
        <f>VLOOKUP(A78,'[1]root data'!B:K,10,)</f>
        <v>5.7454742242888299</v>
      </c>
      <c r="Q78" s="7">
        <f>VLOOKUP(A78,'[1]root data'!B:L,11,)</f>
        <v>5.8302047367929797</v>
      </c>
      <c r="R78" s="7">
        <f>VLOOKUP(A78,'[1]root data'!B:M,12,)</f>
        <v>0.41399999999999998</v>
      </c>
      <c r="S78" s="7">
        <f>VLOOKUP(A78,'[1]root data'!B:Q,16,)</f>
        <v>22.514119999999995</v>
      </c>
      <c r="T78" s="7">
        <f>VLOOKUP(A78,'[1]root data'!B:R,17,)</f>
        <v>292.72800000000001</v>
      </c>
      <c r="U78" s="7">
        <f>VLOOKUP(A78,'[1]root data'!B:S,18,)</f>
        <v>0.2849197665937272</v>
      </c>
      <c r="V78" s="13">
        <f>VLOOKUP(A78,[1]leaf_photosynthesis!B:C,2,)</f>
        <v>3.7685515330000001</v>
      </c>
      <c r="W78" s="13">
        <f>VLOOKUP(A78,[1]leaf_photosynthesis!B:D,3,)</f>
        <v>14.8638416804343</v>
      </c>
      <c r="X78" s="13">
        <f>VLOOKUP(A78,[1]leaf_respiration!B:C,2,)</f>
        <v>-0.77342670008790104</v>
      </c>
      <c r="Y78" s="13">
        <f>VLOOKUP(A78,[1]leaf_respiration!B:D,3,)</f>
        <v>-0.220451372564513</v>
      </c>
      <c r="Z78" s="13">
        <f>VLOOKUP(A78,'[1]stem _respiration'!AA:AB,2,)</f>
        <v>5.8596185918274851E-3</v>
      </c>
      <c r="AA78" s="13">
        <f>VLOOKUP(A78,'[1]stem _respiration'!AA:AC,3,)</f>
        <v>1.8523782848536411E-3</v>
      </c>
      <c r="AB78" s="13">
        <f>VLOOKUP(A78,'[1]stem _respiration'!AA:AD,4,)</f>
        <v>1.8233969648997748E-3</v>
      </c>
      <c r="AC78">
        <v>1.21</v>
      </c>
      <c r="AD78">
        <v>47.91</v>
      </c>
      <c r="AE78">
        <v>0.9</v>
      </c>
      <c r="AF78">
        <v>0.66</v>
      </c>
      <c r="AG78">
        <v>47.72</v>
      </c>
      <c r="AH78">
        <v>0.95</v>
      </c>
    </row>
    <row r="79" spans="1:34" x14ac:dyDescent="0.25">
      <c r="A79" s="13" t="s">
        <v>123</v>
      </c>
      <c r="B79" s="13" t="s">
        <v>123</v>
      </c>
      <c r="C79" s="13" t="s">
        <v>201</v>
      </c>
      <c r="D79" s="13" t="s">
        <v>241</v>
      </c>
      <c r="E79" s="13">
        <f>VLOOKUP(A79,'[1]Huble value'!C:D,2,)</f>
        <v>7.5202960188102417E-4</v>
      </c>
      <c r="F79" s="13">
        <f>VLOOKUP(A79,[1]SLA!C:G,5,)</f>
        <v>187.45927089027251</v>
      </c>
      <c r="G79" s="13">
        <f>VLOOKUP(A79,[1]SLA!C:H,6,)</f>
        <v>0.80245602859468446</v>
      </c>
      <c r="H79" s="13">
        <v>183.04957577435499</v>
      </c>
      <c r="I79" s="13">
        <f>VLOOKUP(A79,[1]WD!C:G,5,)</f>
        <v>0.61547196593328601</v>
      </c>
      <c r="J79" s="13">
        <f>VLOOKUP(A79,[1]WD!C:H,6,)</f>
        <v>0.47282674772036476</v>
      </c>
      <c r="K79" s="13">
        <f>VLOOKUP(A79,[1]Ks!B:R,17,)</f>
        <v>7.2780119196787701E-2</v>
      </c>
      <c r="L79" s="13">
        <f>VLOOKUP(A79,[1]TLP!B:L,11,)</f>
        <v>-1.2556933333333333</v>
      </c>
      <c r="M79" s="13">
        <f>VLOOKUP(A79,[1]DBH_H!B:D,3,)</f>
        <v>3.6</v>
      </c>
      <c r="N79" s="13">
        <f>VLOOKUP(A79,[1]DBH_H!B:C,2,)</f>
        <v>3.05</v>
      </c>
      <c r="O79" s="7">
        <f>VLOOKUP(A79,'[1]root data'!B:J,9,)</f>
        <v>0.26522187822497423</v>
      </c>
      <c r="P79" s="7">
        <f>VLOOKUP(A79,'[1]root data'!B:K,10,)</f>
        <v>5.4001681678438702</v>
      </c>
      <c r="Q79" s="7">
        <f>VLOOKUP(A79,'[1]root data'!B:L,11,)</f>
        <v>4.8988380178383002</v>
      </c>
      <c r="R79" s="7">
        <f>VLOOKUP(A79,'[1]root data'!B:M,12,)</f>
        <v>0.48899999999999999</v>
      </c>
      <c r="S79" s="7">
        <f>VLOOKUP(A79,'[1]root data'!B:Q,16,)</f>
        <v>21.69599221789883</v>
      </c>
      <c r="T79" s="7">
        <f>VLOOKUP(A79,'[1]root data'!B:R,17,)</f>
        <v>333.48832684824902</v>
      </c>
      <c r="U79" s="7">
        <f>VLOOKUP(A79,'[1]root data'!B:S,18,)</f>
        <v>0.2225281623676304</v>
      </c>
      <c r="V79" s="13">
        <f>VLOOKUP(A79,[1]leaf_photosynthesis!B:C,2,)</f>
        <v>3.2459121030000002</v>
      </c>
      <c r="W79" s="13">
        <f>VLOOKUP(A79,[1]leaf_photosynthesis!B:D,3,)</f>
        <v>18.781420166310699</v>
      </c>
      <c r="X79" s="13">
        <f>VLOOKUP(A79,[1]leaf_respiration!B:C,2,)</f>
        <v>-0.78375041539897095</v>
      </c>
      <c r="Y79" s="13">
        <f>VLOOKUP(A79,[1]leaf_respiration!B:D,3,)</f>
        <v>-0.36619678063209599</v>
      </c>
      <c r="Z79" s="13">
        <f>VLOOKUP(A79,'[1]stem _respiration'!AA:AB,2,)</f>
        <v>2.145562129025403E-2</v>
      </c>
      <c r="AA79" s="13">
        <f>VLOOKUP(A79,'[1]stem _respiration'!AA:AC,3,)</f>
        <v>4.6480581792693616E-3</v>
      </c>
      <c r="AB79" s="13">
        <f>VLOOKUP(A79,'[1]stem _respiration'!AA:AD,4,)</f>
        <v>4.329657216469246E-3</v>
      </c>
      <c r="AC79">
        <v>1.2</v>
      </c>
      <c r="AD79">
        <v>44.84</v>
      </c>
      <c r="AE79">
        <v>0.6</v>
      </c>
      <c r="AF79">
        <v>0.9</v>
      </c>
      <c r="AG79">
        <v>46.9</v>
      </c>
      <c r="AH79">
        <v>1.1399999999999999</v>
      </c>
    </row>
    <row r="80" spans="1:34" x14ac:dyDescent="0.25">
      <c r="A80" s="13" t="s">
        <v>124</v>
      </c>
      <c r="B80" s="13" t="s">
        <v>124</v>
      </c>
      <c r="C80" s="13" t="s">
        <v>202</v>
      </c>
      <c r="D80" s="13" t="s">
        <v>242</v>
      </c>
      <c r="E80" s="13">
        <f>VLOOKUP(A80,'[1]Huble value'!C:D,2,)</f>
        <v>1.0852139520517463E-4</v>
      </c>
      <c r="F80" s="13">
        <f>VLOOKUP(A80,[1]SLA!C:G,5,)</f>
        <v>203.679518072289</v>
      </c>
      <c r="G80" s="13">
        <f>VLOOKUP(A80,[1]SLA!C:H,6,)</f>
        <v>0.61214953271028039</v>
      </c>
      <c r="H80" s="13">
        <v>794.96115903614498</v>
      </c>
      <c r="I80" s="13">
        <f>VLOOKUP(A80,[1]WD!C:G,5,)</f>
        <v>0.56961460446247469</v>
      </c>
      <c r="J80" s="13">
        <f>VLOOKUP(A80,[1]WD!C:H,6,)</f>
        <v>0.46264829697665522</v>
      </c>
      <c r="K80" s="13">
        <f>VLOOKUP(A80,[1]Ks!B:R,17,)</f>
        <v>3.30922230802868</v>
      </c>
      <c r="L80" s="13">
        <f>VLOOKUP(A80,[1]TLP!B:L,11,)</f>
        <v>-2.04956</v>
      </c>
      <c r="M80" s="13">
        <f>VLOOKUP(A80,[1]DBH_H!B:D,3,)</f>
        <v>1.6</v>
      </c>
      <c r="N80" s="13">
        <f>VLOOKUP(A80,[1]DBH_H!B:C,2,)</f>
        <v>1.92</v>
      </c>
      <c r="O80" s="7">
        <f>VLOOKUP(A80,'[1]root data'!B:J,9,)</f>
        <v>0.33731343283582088</v>
      </c>
      <c r="P80" s="7">
        <f>VLOOKUP(A80,'[1]root data'!B:K,10,)</f>
        <v>15.363023175054099</v>
      </c>
      <c r="Q80" s="7">
        <f>VLOOKUP(A80,'[1]root data'!B:L,11,)</f>
        <v>14.616230276171599</v>
      </c>
      <c r="R80" s="7">
        <f>VLOOKUP(A80,'[1]root data'!B:M,12,)</f>
        <v>0.29799999999999999</v>
      </c>
      <c r="S80" s="7">
        <f>VLOOKUP(A80,'[1]root data'!B:Q,16,)</f>
        <v>49.960442477876107</v>
      </c>
      <c r="T80" s="7">
        <f>VLOOKUP(A80,'[1]root data'!B:R,17,)</f>
        <v>465.11858407079643</v>
      </c>
      <c r="U80" s="7">
        <f>VLOOKUP(A80,'[1]root data'!B:S,18,)</f>
        <v>0.23390602359759879</v>
      </c>
      <c r="V80" s="13">
        <f>VLOOKUP(A80,[1]leaf_photosynthesis!B:C,2,)</f>
        <v>1.9778435703333335</v>
      </c>
      <c r="W80" s="13">
        <f>VLOOKUP(A80,[1]leaf_photosynthesis!B:D,3,)</f>
        <v>6.617345137639866</v>
      </c>
      <c r="X80" s="13">
        <f>VLOOKUP(A80,[1]leaf_respiration!B:C,2,)</f>
        <v>-0.34246563765424098</v>
      </c>
      <c r="Y80" s="13">
        <f>VLOOKUP(A80,[1]leaf_respiration!B:D,3,)</f>
        <v>0.109549347144723</v>
      </c>
      <c r="Z80" s="13">
        <f>VLOOKUP(A80,'[1]stem _respiration'!AA:AB,2,)</f>
        <v>6.3103383611899291E-3</v>
      </c>
      <c r="AA80" s="13">
        <f>VLOOKUP(A80,'[1]stem _respiration'!AA:AC,3,)</f>
        <v>1.3033246383769529E-3</v>
      </c>
      <c r="AB80" s="13">
        <f>VLOOKUP(A80,'[1]stem _respiration'!AA:AD,4,)</f>
        <v>1.1579483899927046E-3</v>
      </c>
      <c r="AC80">
        <v>1.55</v>
      </c>
      <c r="AD80">
        <v>49.78</v>
      </c>
      <c r="AE80">
        <v>0.54</v>
      </c>
      <c r="AF80">
        <v>1.04</v>
      </c>
      <c r="AG80">
        <v>42.27</v>
      </c>
      <c r="AH80">
        <v>0.91</v>
      </c>
    </row>
    <row r="81" spans="1:34" x14ac:dyDescent="0.25">
      <c r="A81" s="13" t="s">
        <v>125</v>
      </c>
      <c r="B81" s="13" t="s">
        <v>125</v>
      </c>
      <c r="C81" s="13" t="s">
        <v>187</v>
      </c>
      <c r="D81" s="13" t="s">
        <v>227</v>
      </c>
      <c r="E81" s="13">
        <f>VLOOKUP(A81,'[1]Huble value'!C:D,2,)</f>
        <v>7.8925807757819624E-5</v>
      </c>
      <c r="F81" s="13">
        <f>VLOOKUP(A81,[1]SLA!C:G,5,)</f>
        <v>216.767173913043</v>
      </c>
      <c r="G81" s="13">
        <f>VLOOKUP(A81,[1]SLA!C:H,6,)</f>
        <v>0.70531710442024342</v>
      </c>
      <c r="H81" s="13">
        <v>1727.6343760869599</v>
      </c>
      <c r="I81" s="13">
        <f>VLOOKUP(A81,[1]WD!C:G,5,)</f>
        <v>0.58071065989847714</v>
      </c>
      <c r="J81" s="13">
        <f>VLOOKUP(A81,[1]WD!C:H,6,)</f>
        <v>0.49780509218612823</v>
      </c>
      <c r="K81" s="13">
        <f>VLOOKUP(A81,[1]Ks!B:R,17,)</f>
        <v>2.4730833977739399</v>
      </c>
      <c r="L81" s="13">
        <f>VLOOKUP(A81,[1]TLP!B:L,11,)</f>
        <v>-1.7812399999999999</v>
      </c>
      <c r="M81" s="13">
        <f>VLOOKUP(A81,[1]DBH_H!B:D,3,)</f>
        <v>2.2999999999999998</v>
      </c>
      <c r="N81" s="13">
        <f>VLOOKUP(A81,[1]DBH_H!B:C,2,)</f>
        <v>2.8</v>
      </c>
      <c r="O81" s="7">
        <f>VLOOKUP(A81,'[1]root data'!B:J,9,)</f>
        <v>0.34520547945205482</v>
      </c>
      <c r="P81" s="7">
        <f>VLOOKUP(A81,'[1]root data'!B:K,10,)</f>
        <v>10.3871719801902</v>
      </c>
      <c r="Q81" s="7">
        <f>VLOOKUP(A81,'[1]root data'!B:L,11,)</f>
        <v>9.7801112826355503</v>
      </c>
      <c r="R81" s="7">
        <f>VLOOKUP(A81,'[1]root data'!B:M,12,)</f>
        <v>0.313</v>
      </c>
      <c r="S81" s="7">
        <f>VLOOKUP(A81,'[1]root data'!B:Q,16,)</f>
        <v>34.009365079365075</v>
      </c>
      <c r="T81" s="7">
        <f>VLOOKUP(A81,'[1]root data'!B:R,17,)</f>
        <v>333.18809523809523</v>
      </c>
      <c r="U81" s="7">
        <f>VLOOKUP(A81,'[1]root data'!B:S,18,)</f>
        <v>0.32066780342554652</v>
      </c>
      <c r="V81" s="13">
        <f>VLOOKUP(A81,[1]leaf_photosynthesis!B:C,2,)</f>
        <v>2.883208818</v>
      </c>
      <c r="W81" s="13">
        <f>VLOOKUP(A81,[1]leaf_photosynthesis!B:D,3,)</f>
        <v>10.205257999897329</v>
      </c>
      <c r="X81" s="13">
        <f>VLOOKUP(A81,[1]leaf_respiration!B:C,2,)</f>
        <v>-0.61071828193361799</v>
      </c>
      <c r="Y81" s="13">
        <f>VLOOKUP(A81,[1]leaf_respiration!B:D,3,)</f>
        <v>-0.2243</v>
      </c>
      <c r="Z81" s="13">
        <f>VLOOKUP(A81,'[1]stem _respiration'!AA:AB,2,)</f>
        <v>1.1222215963812459E-2</v>
      </c>
      <c r="AA81" s="13">
        <f>VLOOKUP(A81,'[1]stem _respiration'!AA:AC,3,)</f>
        <v>2.5766626397098536E-3</v>
      </c>
      <c r="AB81" s="13">
        <f>VLOOKUP(A81,'[1]stem _respiration'!AA:AD,4,)</f>
        <v>2.4770594302577944E-3</v>
      </c>
      <c r="AC81">
        <v>1.21</v>
      </c>
      <c r="AD81">
        <v>40.840000000000003</v>
      </c>
      <c r="AE81">
        <v>0.69</v>
      </c>
      <c r="AF81">
        <v>0.48</v>
      </c>
      <c r="AG81">
        <v>46.59</v>
      </c>
      <c r="AH81">
        <v>0.41</v>
      </c>
    </row>
    <row r="82" spans="1:34" x14ac:dyDescent="0.25">
      <c r="A82" s="13" t="s">
        <v>126</v>
      </c>
      <c r="B82" s="13" t="s">
        <v>126</v>
      </c>
      <c r="C82" s="13" t="s">
        <v>203</v>
      </c>
      <c r="D82" s="13" t="s">
        <v>243</v>
      </c>
      <c r="E82" s="13">
        <f>VLOOKUP(A82,'[1]Huble value'!C:D,2,)</f>
        <v>6.8147768686746467E-5</v>
      </c>
      <c r="F82" s="13">
        <f>VLOOKUP(A82,[1]SLA!C:G,5,)</f>
        <v>142.751930559713</v>
      </c>
      <c r="G82" s="13">
        <f>VLOOKUP(A82,[1]SLA!C:H,6,)</f>
        <v>0.56962514491820171</v>
      </c>
      <c r="H82" s="13">
        <v>1492.04317821012</v>
      </c>
      <c r="I82" s="13">
        <f>VLOOKUP(A82,[1]WD!C:G,5,)</f>
        <v>0.61297554347826089</v>
      </c>
      <c r="J82" s="13">
        <f>VLOOKUP(A82,[1]WD!C:H,6,)</f>
        <v>0.48292263610315189</v>
      </c>
      <c r="K82" s="13">
        <f>VLOOKUP(A82,[1]Ks!B:R,17,)</f>
        <v>0.83010941869976596</v>
      </c>
      <c r="L82" s="13">
        <f>VLOOKUP(A82,[1]TLP!B:L,11,)</f>
        <v>-1.8062</v>
      </c>
      <c r="M82" s="13">
        <f>VLOOKUP(A82,[1]DBH_H!B:D,3,)</f>
        <v>6</v>
      </c>
      <c r="N82" s="13">
        <f>VLOOKUP(A82,[1]DBH_H!B:C,2,)</f>
        <v>4</v>
      </c>
      <c r="O82" s="7">
        <f>VLOOKUP(A82,'[1]root data'!B:J,9,)</f>
        <v>0.23337950138504154</v>
      </c>
      <c r="P82" s="7">
        <f>VLOOKUP(A82,'[1]root data'!B:K,10,)</f>
        <v>10.084749126500901</v>
      </c>
      <c r="Q82" s="7">
        <f>VLOOKUP(A82,'[1]root data'!B:L,11,)</f>
        <v>8.9121320920660292</v>
      </c>
      <c r="R82" s="7">
        <f>VLOOKUP(A82,'[1]root data'!B:M,12,)</f>
        <v>0.65800000000000003</v>
      </c>
      <c r="S82" s="7">
        <f>VLOOKUP(A82,'[1]root data'!B:Q,16,)</f>
        <v>13.564154302670623</v>
      </c>
      <c r="T82" s="7">
        <f>VLOOKUP(A82,'[1]root data'!B:R,17,)</f>
        <v>280.19643916913947</v>
      </c>
      <c r="U82" s="7">
        <f>VLOOKUP(A82,'[1]root data'!B:S,18,)</f>
        <v>0.20229912657202029</v>
      </c>
      <c r="V82" s="13">
        <f>VLOOKUP(A82,[1]leaf_photosynthesis!B:C,2,)</f>
        <v>2.7233393193333337</v>
      </c>
      <c r="W82" s="13">
        <f>VLOOKUP(A82,[1]leaf_photosynthesis!B:D,3,)</f>
        <v>11.773422536646066</v>
      </c>
      <c r="X82" s="13">
        <f>VLOOKUP(A82,[1]leaf_respiration!B:C,2,)</f>
        <v>-0.86734360629882701</v>
      </c>
      <c r="Y82" s="13">
        <f>VLOOKUP(A82,[1]leaf_respiration!B:D,3,)</f>
        <v>-3.94940667986443E-4</v>
      </c>
      <c r="Z82" s="13">
        <f>VLOOKUP(A82,'[1]stem _respiration'!AA:AB,2,)</f>
        <v>2.0765023384788649E-2</v>
      </c>
      <c r="AA82" s="13">
        <f>VLOOKUP(A82,'[1]stem _respiration'!AA:AC,3,)</f>
        <v>3.0111802600671267E-3</v>
      </c>
      <c r="AB82" s="13">
        <f>VLOOKUP(A82,'[1]stem _respiration'!AA:AD,4,)</f>
        <v>2.7393405921568139E-3</v>
      </c>
      <c r="AC82">
        <v>1.7</v>
      </c>
      <c r="AD82">
        <v>47.69</v>
      </c>
      <c r="AE82">
        <v>0.87</v>
      </c>
      <c r="AF82">
        <v>2.25</v>
      </c>
      <c r="AG82">
        <v>47.99</v>
      </c>
      <c r="AH82">
        <v>0.63</v>
      </c>
    </row>
    <row r="83" spans="1:34" x14ac:dyDescent="0.25">
      <c r="A83" s="13" t="s">
        <v>127</v>
      </c>
      <c r="B83" s="13" t="s">
        <v>127</v>
      </c>
      <c r="C83" s="13" t="s">
        <v>185</v>
      </c>
      <c r="D83" s="13" t="s">
        <v>225</v>
      </c>
      <c r="E83" s="13">
        <f>VLOOKUP(A83,'[1]Huble value'!C:D,2,)</f>
        <v>8.456839029450881E-5</v>
      </c>
      <c r="F83" s="13">
        <f>VLOOKUP(A83,[1]SLA!C:G,5,)</f>
        <v>178.10245298446401</v>
      </c>
      <c r="G83" s="13">
        <f>VLOOKUP(A83,[1]SLA!C:H,6,)</f>
        <v>0.7623858558383525</v>
      </c>
      <c r="H83" s="13">
        <v>1109.57828209321</v>
      </c>
      <c r="I83" s="13">
        <f>VLOOKUP(A83,[1]WD!C:G,5,)</f>
        <v>0.51870056497175143</v>
      </c>
      <c r="J83" s="13">
        <f>VLOOKUP(A83,[1]WD!C:H,6,)</f>
        <v>0.54163754368447337</v>
      </c>
      <c r="K83" s="13">
        <f>VLOOKUP(A83,[1]Ks!B:R,17,)</f>
        <v>1.6427302347723001</v>
      </c>
      <c r="L83" s="13">
        <f>VLOOKUP(A83,[1]TLP!B:L,11,)</f>
        <v>-1.5150000000000001</v>
      </c>
      <c r="M83" s="13">
        <f>VLOOKUP(A83,[1]DBH_H!B:D,3,)</f>
        <v>1.55</v>
      </c>
      <c r="N83" s="13">
        <f>VLOOKUP(A83,[1]DBH_H!B:C,2,)</f>
        <v>1</v>
      </c>
      <c r="O83" s="7">
        <f>VLOOKUP(A83,'[1]root data'!B:J,9,)</f>
        <v>0.30375426621160412</v>
      </c>
      <c r="P83" s="7">
        <f>VLOOKUP(A83,'[1]root data'!B:K,10,)</f>
        <v>17.1338914963852</v>
      </c>
      <c r="Q83" s="7">
        <f>VLOOKUP(A83,'[1]root data'!B:L,11,)</f>
        <v>16.415252377675699</v>
      </c>
      <c r="R83" s="7">
        <f>VLOOKUP(A83,'[1]root data'!B:M,12,)</f>
        <v>0.31</v>
      </c>
      <c r="S83" s="7">
        <f>VLOOKUP(A83,'[1]root data'!B:Q,16,)</f>
        <v>53.238089887640449</v>
      </c>
      <c r="T83" s="7">
        <f>VLOOKUP(A83,'[1]root data'!B:R,17,)</f>
        <v>516.43820224719104</v>
      </c>
      <c r="U83" s="7">
        <f>VLOOKUP(A83,'[1]root data'!B:S,18,)</f>
        <v>0.20977702352331115</v>
      </c>
      <c r="V83" s="13">
        <f>VLOOKUP(A83,[1]leaf_photosynthesis!B:C,2,)</f>
        <v>2.4669937353333333</v>
      </c>
      <c r="W83" s="13">
        <f>VLOOKUP(A83,[1]leaf_photosynthesis!B:D,3,)</f>
        <v>8.8219370241462034</v>
      </c>
      <c r="X83" s="13">
        <f>VLOOKUP(A83,[1]leaf_respiration!B:C,2,)</f>
        <v>-0.92797665396731399</v>
      </c>
      <c r="Y83" s="13">
        <f>VLOOKUP(A83,[1]leaf_respiration!B:D,3,)</f>
        <v>5.5101281027752601E-2</v>
      </c>
      <c r="Z83" s="13">
        <f>VLOOKUP(A83,'[1]stem _respiration'!AA:AB,2,)</f>
        <v>0</v>
      </c>
      <c r="AA83" s="13">
        <f>VLOOKUP(A83,'[1]stem _respiration'!AA:AC,3,)</f>
        <v>0</v>
      </c>
      <c r="AB83" s="13">
        <f>VLOOKUP(A83,'[1]stem _respiration'!AA:AD,4,)</f>
        <v>0</v>
      </c>
      <c r="AC83">
        <v>2.4300000000000002</v>
      </c>
      <c r="AD83">
        <v>54.26</v>
      </c>
      <c r="AE83">
        <v>1.17</v>
      </c>
      <c r="AF83">
        <v>0.81</v>
      </c>
      <c r="AG83">
        <v>44.15</v>
      </c>
      <c r="AH83">
        <v>0.59</v>
      </c>
    </row>
    <row r="84" spans="1:34" x14ac:dyDescent="0.25">
      <c r="A84" s="13" t="s">
        <v>128</v>
      </c>
      <c r="B84" s="13" t="s">
        <v>128</v>
      </c>
      <c r="C84" s="13" t="s">
        <v>204</v>
      </c>
      <c r="D84" s="13" t="s">
        <v>244</v>
      </c>
      <c r="E84" s="13">
        <f>VLOOKUP(A84,'[1]Huble value'!C:D,2,)</f>
        <v>6.9089904448823089E-5</v>
      </c>
      <c r="F84" s="13">
        <f>VLOOKUP(A84,[1]SLA!C:G,5,)</f>
        <v>274.37685950413203</v>
      </c>
      <c r="G84" s="13">
        <f>VLOOKUP(A84,[1]SLA!C:H,6,)</f>
        <v>0.6901408450704225</v>
      </c>
      <c r="H84" s="13">
        <v>958.12399338842999</v>
      </c>
      <c r="I84" s="13">
        <f>VLOOKUP(A84,[1]WD!C:G,5,)</f>
        <v>0.60902021772939341</v>
      </c>
      <c r="J84" s="13">
        <f>VLOOKUP(A84,[1]WD!C:H,6,)</f>
        <v>0.4917585983127839</v>
      </c>
      <c r="K84" s="13" t="e">
        <f>VLOOKUP(A84,[1]Ks!B:R,17,)</f>
        <v>#N/A</v>
      </c>
      <c r="L84" s="13">
        <f>VLOOKUP(A84,[1]TLP!B:L,11,)</f>
        <v>-1.8062</v>
      </c>
      <c r="M84" s="13">
        <f>VLOOKUP(A84,[1]DBH_H!B:D,3,)</f>
        <v>1.6</v>
      </c>
      <c r="N84" s="13">
        <f>VLOOKUP(A84,[1]DBH_H!B:C,2,)</f>
        <v>2.7</v>
      </c>
      <c r="O84" s="7">
        <f>VLOOKUP(A84,'[1]root data'!B:J,9,)</f>
        <v>0.34772727272727272</v>
      </c>
      <c r="P84" s="7">
        <f>VLOOKUP(A84,'[1]root data'!B:K,10,)</f>
        <v>12.7642435325901</v>
      </c>
      <c r="Q84" s="7">
        <f>VLOOKUP(A84,'[1]root data'!B:L,11,)</f>
        <v>11.774742740246101</v>
      </c>
      <c r="R84" s="7">
        <f>VLOOKUP(A84,'[1]root data'!B:M,12,)</f>
        <v>0.39700000000000002</v>
      </c>
      <c r="S84" s="7">
        <f>VLOOKUP(A84,'[1]root data'!B:Q,16,)</f>
        <v>32.310326797385621</v>
      </c>
      <c r="T84" s="7">
        <f>VLOOKUP(A84,'[1]root data'!B:R,17,)</f>
        <v>401.21633986928106</v>
      </c>
      <c r="U84" s="7">
        <f>VLOOKUP(A84,'[1]root data'!B:S,18,)</f>
        <v>0.21478507454305529</v>
      </c>
      <c r="V84" s="13">
        <f>VLOOKUP(A84,[1]leaf_photosynthesis!B:C,2,)</f>
        <v>1.779349496</v>
      </c>
      <c r="W84" s="13">
        <f>VLOOKUP(A84,[1]leaf_photosynthesis!B:D,3,)</f>
        <v>6.5663330156031199</v>
      </c>
      <c r="X84" s="13">
        <f>VLOOKUP(A84,[1]leaf_respiration!B:C,2,)</f>
        <v>-0.758458489134333</v>
      </c>
      <c r="Y84" s="13">
        <f>VLOOKUP(A84,[1]leaf_respiration!B:D,3,)</f>
        <v>0.27211515420035798</v>
      </c>
      <c r="Z84" s="13">
        <f>VLOOKUP(A84,'[1]stem _respiration'!AA:AB,2,)</f>
        <v>0</v>
      </c>
      <c r="AA84" s="13">
        <f>VLOOKUP(A84,'[1]stem _respiration'!AA:AC,3,)</f>
        <v>0</v>
      </c>
      <c r="AB84" s="13">
        <f>VLOOKUP(A84,'[1]stem _respiration'!AA:AD,4,)</f>
        <v>0</v>
      </c>
      <c r="AC84">
        <v>1.52</v>
      </c>
      <c r="AD84">
        <v>44.31</v>
      </c>
      <c r="AE84">
        <v>1.03</v>
      </c>
      <c r="AF84">
        <v>0.86</v>
      </c>
      <c r="AG84">
        <v>44.86</v>
      </c>
      <c r="AH84">
        <v>0.39</v>
      </c>
    </row>
    <row r="85" spans="1:34" x14ac:dyDescent="0.25">
      <c r="A85" s="13" t="s">
        <v>129</v>
      </c>
      <c r="B85" s="13" t="s">
        <v>129</v>
      </c>
      <c r="C85" s="13" t="s">
        <v>205</v>
      </c>
      <c r="D85" s="13" t="s">
        <v>245</v>
      </c>
      <c r="E85" s="13">
        <f>VLOOKUP(A85,'[1]Huble value'!C:D,2,)</f>
        <v>8.779738111808185E-5</v>
      </c>
      <c r="F85" s="13">
        <f>VLOOKUP(A85,[1]SLA!C:G,5,)</f>
        <v>119.673660030628</v>
      </c>
      <c r="G85" s="13">
        <f>VLOOKUP(A85,[1]SLA!C:H,6,)</f>
        <v>0.60158633312995724</v>
      </c>
      <c r="H85" s="13">
        <v>911.314921133231</v>
      </c>
      <c r="I85" s="13">
        <f>VLOOKUP(A85,[1]WD!C:G,5,)</f>
        <v>0.5323226197695573</v>
      </c>
      <c r="J85" s="13">
        <f>VLOOKUP(A85,[1]WD!C:H,6,)</f>
        <v>0.53308510638297868</v>
      </c>
      <c r="K85" s="13">
        <f>VLOOKUP(A85,[1]Ks!B:R,17,)</f>
        <v>3.7340620771621098</v>
      </c>
      <c r="L85" s="13">
        <f>VLOOKUP(A85,[1]TLP!B:L,11,)</f>
        <v>-1.4754799999999999</v>
      </c>
      <c r="M85" s="13">
        <f>VLOOKUP(A85,[1]DBH_H!B:D,3,)</f>
        <v>2.5</v>
      </c>
      <c r="N85" s="13">
        <f>VLOOKUP(A85,[1]DBH_H!B:C,2,)</f>
        <v>1.8</v>
      </c>
      <c r="O85" s="7">
        <f>VLOOKUP(A85,'[1]root data'!B:J,9,)</f>
        <v>0.2251655629139073</v>
      </c>
      <c r="P85" s="7">
        <f>VLOOKUP(A85,'[1]root data'!B:K,10,)</f>
        <v>9.4542910725809808</v>
      </c>
      <c r="Q85" s="7">
        <f>VLOOKUP(A85,'[1]root data'!B:L,11,)</f>
        <v>8.8106493659118996</v>
      </c>
      <c r="R85" s="7">
        <f>VLOOKUP(A85,'[1]root data'!B:M,12,)</f>
        <v>0.41799999999999998</v>
      </c>
      <c r="S85" s="7">
        <f>VLOOKUP(A85,'[1]root data'!B:Q,16,)</f>
        <v>35.03070588235294</v>
      </c>
      <c r="T85" s="7">
        <f>VLOOKUP(A85,'[1]root data'!B:R,17,)</f>
        <v>460.9811764705882</v>
      </c>
      <c r="U85" s="7">
        <f>VLOOKUP(A85,'[1]root data'!B:S,18,)</f>
        <v>0.18637898522124283</v>
      </c>
      <c r="V85" s="13">
        <f>VLOOKUP(A85,[1]leaf_photosynthesis!B:C,2,)</f>
        <v>2.9931048069999999</v>
      </c>
      <c r="W85" s="13">
        <f>VLOOKUP(A85,[1]leaf_photosynthesis!B:D,3,)</f>
        <v>11.500858596463798</v>
      </c>
      <c r="X85" s="13">
        <f>VLOOKUP(A85,[1]leaf_respiration!B:C,2,)</f>
        <v>-0.81962181270351397</v>
      </c>
      <c r="Y85" s="13">
        <f>VLOOKUP(A85,[1]leaf_respiration!B:D,3,)</f>
        <v>-0.23280000000000001</v>
      </c>
      <c r="Z85" s="13">
        <f>VLOOKUP(A85,'[1]stem _respiration'!AA:AB,2,)</f>
        <v>0</v>
      </c>
      <c r="AA85" s="13">
        <f>VLOOKUP(A85,'[1]stem _respiration'!AA:AC,3,)</f>
        <v>0</v>
      </c>
      <c r="AB85" s="13">
        <f>VLOOKUP(A85,'[1]stem _respiration'!AA:AD,4,)</f>
        <v>0</v>
      </c>
      <c r="AC85">
        <v>1.52</v>
      </c>
      <c r="AD85">
        <v>46.82</v>
      </c>
      <c r="AE85">
        <v>0.66</v>
      </c>
      <c r="AF85">
        <v>1.46</v>
      </c>
      <c r="AG85">
        <v>40.950000000000003</v>
      </c>
      <c r="AH85">
        <v>0.89</v>
      </c>
    </row>
    <row r="86" spans="1:34" x14ac:dyDescent="0.25">
      <c r="A86" s="13" t="s">
        <v>130</v>
      </c>
      <c r="B86" s="13" t="s">
        <v>130</v>
      </c>
      <c r="C86" s="13" t="s">
        <v>206</v>
      </c>
      <c r="D86" s="13" t="s">
        <v>246</v>
      </c>
      <c r="E86" s="13">
        <f>VLOOKUP(A86,'[1]Huble value'!C:D,2,)</f>
        <v>5.7449873648037823E-5</v>
      </c>
      <c r="F86" s="13">
        <f>VLOOKUP(A86,[1]SLA!C:G,5,)</f>
        <v>198.31522123893799</v>
      </c>
      <c r="G86" s="13">
        <f>VLOOKUP(A86,[1]SLA!C:H,6,)</f>
        <v>0.59264599855803901</v>
      </c>
      <c r="H86" s="13">
        <v>848.39251646017703</v>
      </c>
      <c r="I86" s="13">
        <f>VLOOKUP(A86,[1]WD!C:G,5,)</f>
        <v>0.62009273570324575</v>
      </c>
      <c r="J86" s="13">
        <f>VLOOKUP(A86,[1]WD!C:H,6,)</f>
        <v>0.45636856368563683</v>
      </c>
      <c r="K86" s="13">
        <f>VLOOKUP(A86,[1]Ks!B:R,17,)</f>
        <v>1.77862583971538</v>
      </c>
      <c r="L86" s="13">
        <f>VLOOKUP(A86,[1]TLP!B:L,11,)</f>
        <v>-2.1972399999999999</v>
      </c>
      <c r="M86" s="13">
        <f>VLOOKUP(A86,[1]DBH_H!B:D,3,)</f>
        <v>3.8</v>
      </c>
      <c r="N86" s="13">
        <f>VLOOKUP(A86,[1]DBH_H!B:C,2,)</f>
        <v>1.9</v>
      </c>
      <c r="O86" s="7">
        <f>VLOOKUP(A86,'[1]root data'!B:J,9,)</f>
        <v>0.27734976887519258</v>
      </c>
      <c r="P86" s="7">
        <f>VLOOKUP(A86,'[1]root data'!B:K,10,)</f>
        <v>3.2710336193257499</v>
      </c>
      <c r="Q86" s="7">
        <f>VLOOKUP(A86,'[1]root data'!B:L,11,)</f>
        <v>3.0174588305148999</v>
      </c>
      <c r="R86" s="7">
        <f>VLOOKUP(A86,'[1]root data'!B:M,12,)</f>
        <v>0.36099999999999999</v>
      </c>
      <c r="S86" s="7">
        <f>VLOOKUP(A86,'[1]root data'!B:Q,16,)</f>
        <v>47.946222222222225</v>
      </c>
      <c r="T86" s="7">
        <f>VLOOKUP(A86,'[1]root data'!B:R,17,)</f>
        <v>538.66888888888889</v>
      </c>
      <c r="U86" s="7">
        <f>VLOOKUP(A86,'[1]root data'!B:S,18,)</f>
        <v>0.1752745968684272</v>
      </c>
      <c r="V86" s="13">
        <f>VLOOKUP(A86,[1]leaf_photosynthesis!B:C,2,)</f>
        <v>3.6347736079999997</v>
      </c>
      <c r="W86" s="13">
        <f>VLOOKUP(A86,[1]leaf_photosynthesis!B:D,3,)</f>
        <v>14.477364596698493</v>
      </c>
      <c r="X86" s="13">
        <f>VLOOKUP(A86,[1]leaf_respiration!B:C,2,)</f>
        <v>-0.53593386613771798</v>
      </c>
      <c r="Y86" s="13">
        <f>VLOOKUP(A86,[1]leaf_respiration!B:D,3,)</f>
        <v>0.18857014262291599</v>
      </c>
      <c r="Z86" s="13">
        <f>VLOOKUP(A86,'[1]stem _respiration'!AA:AB,2,)</f>
        <v>4.8289535359435426E-3</v>
      </c>
      <c r="AA86" s="13">
        <f>VLOOKUP(A86,'[1]stem _respiration'!AA:AC,3,)</f>
        <v>1.5574939869169851E-3</v>
      </c>
      <c r="AB86" s="13">
        <f>VLOOKUP(A86,'[1]stem _respiration'!AA:AD,4,)</f>
        <v>1.4622868152018396E-3</v>
      </c>
      <c r="AC86">
        <v>1.59</v>
      </c>
      <c r="AD86">
        <v>46.34</v>
      </c>
      <c r="AE86">
        <v>0.88</v>
      </c>
      <c r="AF86">
        <v>1.35</v>
      </c>
      <c r="AG86">
        <v>39.65</v>
      </c>
      <c r="AH86">
        <v>0.51</v>
      </c>
    </row>
    <row r="87" spans="1:34" x14ac:dyDescent="0.25">
      <c r="A87" s="13" t="s">
        <v>131</v>
      </c>
      <c r="B87" s="13" t="s">
        <v>131</v>
      </c>
      <c r="C87" s="13" t="s">
        <v>207</v>
      </c>
      <c r="D87" s="13" t="s">
        <v>247</v>
      </c>
      <c r="E87" s="13">
        <f>VLOOKUP(A87,'[1]Huble value'!C:D,2,)</f>
        <v>1.2719480162946137E-4</v>
      </c>
      <c r="F87" s="13">
        <f>VLOOKUP(A87,[1]SLA!C:G,5,)</f>
        <v>168.87609618104699</v>
      </c>
      <c r="G87" s="13">
        <f>VLOOKUP(A87,[1]SLA!C:H,6,)</f>
        <v>0.62750263435194942</v>
      </c>
      <c r="H87" s="13">
        <v>707.25309080622401</v>
      </c>
      <c r="I87" s="13">
        <f>VLOOKUP(A87,[1]WD!C:G,5,)</f>
        <v>0.6461868958109559</v>
      </c>
      <c r="J87" s="13">
        <f>VLOOKUP(A87,[1]WD!C:H,6,)</f>
        <v>0.4809318377911993</v>
      </c>
      <c r="K87" s="13">
        <f>VLOOKUP(A87,[1]Ks!B:R,17,)</f>
        <v>3.0320588556999502</v>
      </c>
      <c r="L87" s="13">
        <f>VLOOKUP(A87,[1]TLP!B:L,11,)</f>
        <v>-2.2721200000000001</v>
      </c>
      <c r="M87" s="13">
        <f>VLOOKUP(A87,[1]DBH_H!B:D,3,)</f>
        <v>3</v>
      </c>
      <c r="N87" s="13">
        <f>VLOOKUP(A87,[1]DBH_H!B:C,2,)</f>
        <v>2.2999999999999998</v>
      </c>
      <c r="O87" s="7">
        <f>VLOOKUP(A87,'[1]root data'!B:J,9,)</f>
        <v>0.26705653021442499</v>
      </c>
      <c r="P87" s="7">
        <f>VLOOKUP(A87,'[1]root data'!B:K,10,)</f>
        <v>3.26154357903954</v>
      </c>
      <c r="Q87" s="7">
        <f>VLOOKUP(A87,'[1]root data'!B:L,11,)</f>
        <v>3.4884663031182002</v>
      </c>
      <c r="R87" s="7">
        <f>VLOOKUP(A87,'[1]root data'!B:M,12,)</f>
        <v>0.32600000000000001</v>
      </c>
      <c r="S87" s="7">
        <f>VLOOKUP(A87,'[1]root data'!B:Q,16,)</f>
        <v>54.233284671532843</v>
      </c>
      <c r="T87" s="7">
        <f>VLOOKUP(A87,'[1]root data'!B:R,17,)</f>
        <v>553.93430656934299</v>
      </c>
      <c r="U87" s="7">
        <f>VLOOKUP(A87,'[1]root data'!B:S,18,)</f>
        <v>0.1941499914970807</v>
      </c>
      <c r="V87" s="13">
        <f>VLOOKUP(A87,[1]leaf_photosynthesis!B:C,2,)</f>
        <v>3.0203518166666665</v>
      </c>
      <c r="W87" s="13">
        <f>VLOOKUP(A87,[1]leaf_photosynthesis!B:D,3,)</f>
        <v>10.36018348668725</v>
      </c>
      <c r="X87" s="13">
        <f>VLOOKUP(A87,[1]leaf_respiration!B:C,2,)</f>
        <v>-0.49792302777444702</v>
      </c>
      <c r="Y87" s="13">
        <f>VLOOKUP(A87,[1]leaf_respiration!B:D,3,)</f>
        <v>0.46469412546097899</v>
      </c>
      <c r="Z87" s="13" t="e">
        <f>VLOOKUP(A87,'[1]stem _respiration'!AA:AB,2,)</f>
        <v>#N/A</v>
      </c>
      <c r="AA87" s="13" t="e">
        <f>VLOOKUP(A87,'[1]stem _respiration'!AA:AC,3,)</f>
        <v>#N/A</v>
      </c>
      <c r="AB87" s="13" t="e">
        <f>VLOOKUP(A87,'[1]stem _respiration'!AA:AD,4,)</f>
        <v>#N/A</v>
      </c>
      <c r="AC87">
        <v>1.84</v>
      </c>
      <c r="AD87">
        <v>47.81</v>
      </c>
      <c r="AE87">
        <v>1.0900000000000001</v>
      </c>
      <c r="AF87">
        <v>1.03</v>
      </c>
      <c r="AG87">
        <v>43.14</v>
      </c>
      <c r="AH87">
        <v>0.48</v>
      </c>
    </row>
    <row r="88" spans="1:34" x14ac:dyDescent="0.25">
      <c r="A88" s="13" t="s">
        <v>132</v>
      </c>
      <c r="B88" s="13" t="s">
        <v>132</v>
      </c>
      <c r="C88" s="13" t="s">
        <v>208</v>
      </c>
      <c r="D88" s="13" t="s">
        <v>248</v>
      </c>
      <c r="E88" s="13">
        <f>VLOOKUP(A88,'[1]Huble value'!C:D,2,)</f>
        <v>4.0282613697101328E-5</v>
      </c>
      <c r="F88" s="13">
        <f>VLOOKUP(A88,[1]SLA!C:G,5,)</f>
        <v>174.45183946488299</v>
      </c>
      <c r="G88" s="13">
        <f>VLOOKUP(A88,[1]SLA!C:H,6,)</f>
        <v>0.63845223700120923</v>
      </c>
      <c r="H88" s="13">
        <v>724.84739297658905</v>
      </c>
      <c r="I88" s="13">
        <f>VLOOKUP(A88,[1]WD!C:G,5,)</f>
        <v>0.56216216216216219</v>
      </c>
      <c r="J88" s="13">
        <f>VLOOKUP(A88,[1]WD!C:H,6,)</f>
        <v>0.59709443099273607</v>
      </c>
      <c r="K88" s="13">
        <f>VLOOKUP(A88,[1]Ks!B:R,17,)</f>
        <v>18.559488270247499</v>
      </c>
      <c r="L88" s="13">
        <f>VLOOKUP(A88,[1]TLP!B:L,11,)</f>
        <v>-1.9143599999999998</v>
      </c>
      <c r="M88" s="13">
        <f>VLOOKUP(A88,[1]DBH_H!B:D,3,)</f>
        <v>0.5</v>
      </c>
      <c r="N88" s="13">
        <f>VLOOKUP(A88,[1]DBH_H!B:C,2,)</f>
        <v>5</v>
      </c>
      <c r="O88" s="7">
        <f>VLOOKUP(A88,'[1]root data'!B:J,9,)</f>
        <v>0</v>
      </c>
      <c r="P88" s="7">
        <f>VLOOKUP(A88,'[1]root data'!B:K,10,)</f>
        <v>0</v>
      </c>
      <c r="Q88" s="7">
        <f>VLOOKUP(A88,'[1]root data'!B:L,11,)</f>
        <v>0</v>
      </c>
      <c r="R88" s="7">
        <f>VLOOKUP(A88,'[1]root data'!B:M,12,)</f>
        <v>0</v>
      </c>
      <c r="S88" s="7">
        <f>VLOOKUP(A88,'[1]root data'!B:Q,16,)</f>
        <v>0</v>
      </c>
      <c r="T88" s="7">
        <f>VLOOKUP(A88,'[1]root data'!B:R,17,)</f>
        <v>0</v>
      </c>
      <c r="U88" s="7">
        <f>VLOOKUP(A88,'[1]root data'!B:S,18,)</f>
        <v>0</v>
      </c>
      <c r="V88" s="13">
        <f>VLOOKUP(A88,[1]leaf_photosynthesis!B:C,2,)</f>
        <v>3.9419241876666669</v>
      </c>
      <c r="W88" s="13">
        <f>VLOOKUP(A88,[1]leaf_photosynthesis!B:D,3,)</f>
        <v>15.3011638232437</v>
      </c>
      <c r="X88" s="13">
        <f>VLOOKUP(A88,[1]leaf_respiration!B:C,2,)</f>
        <v>-0.84095018758323203</v>
      </c>
      <c r="Y88" s="13">
        <f>VLOOKUP(A88,[1]leaf_respiration!B:D,3,)</f>
        <v>-0.43813453783876199</v>
      </c>
      <c r="Z88" s="13">
        <f>VLOOKUP(A88,'[1]stem _respiration'!AA:AB,2,)</f>
        <v>0</v>
      </c>
      <c r="AA88" s="13" t="e">
        <f>VLOOKUP(A88,'[1]stem _respiration'!AA:AC,3,)</f>
        <v>#DIV/0!</v>
      </c>
      <c r="AB88" s="13" t="e">
        <f>VLOOKUP(A88,'[1]stem _respiration'!AA:AD,4,)</f>
        <v>#DIV/0!</v>
      </c>
      <c r="AC88">
        <v>1.66</v>
      </c>
      <c r="AD88">
        <v>46.16</v>
      </c>
      <c r="AE88">
        <v>0.83</v>
      </c>
    </row>
    <row r="89" spans="1:34" x14ac:dyDescent="0.25">
      <c r="A89" s="13" t="s">
        <v>133</v>
      </c>
      <c r="B89" s="13" t="s">
        <v>133</v>
      </c>
      <c r="C89" s="13" t="s">
        <v>209</v>
      </c>
      <c r="D89" s="13" t="s">
        <v>249</v>
      </c>
      <c r="E89" s="13">
        <f>VLOOKUP(A89,'[1]Huble value'!C:D,2,)</f>
        <v>6.7624509692444854E-5</v>
      </c>
      <c r="F89" s="13">
        <f>VLOOKUP(A89,[1]SLA!C:G,5,)</f>
        <v>167.142313546423</v>
      </c>
      <c r="G89" s="13">
        <f>VLOOKUP(A89,[1]SLA!C:H,6,)</f>
        <v>0.52451601230323863</v>
      </c>
      <c r="H89" s="13">
        <v>878.16571537290599</v>
      </c>
      <c r="I89" s="13">
        <f>VLOOKUP(A89,[1]WD!C:G,5,)</f>
        <v>0.40997150997151</v>
      </c>
      <c r="J89" s="13">
        <f>VLOOKUP(A89,[1]WD!C:H,6,)</f>
        <v>0.60629274965800273</v>
      </c>
      <c r="K89" s="13">
        <f>VLOOKUP(A89,[1]Ks!B:R,17,)</f>
        <v>1.6197832421759699</v>
      </c>
      <c r="L89" s="13">
        <f>VLOOKUP(A89,[1]TLP!B:L,11,)</f>
        <v>-2.7463600000000001</v>
      </c>
      <c r="M89" s="13">
        <f>VLOOKUP(A89,[1]DBH_H!B:D,3,)</f>
        <v>3.2</v>
      </c>
      <c r="N89" s="13">
        <f>VLOOKUP(A89,[1]DBH_H!B:C,2,)</f>
        <v>1.4</v>
      </c>
      <c r="O89" s="7">
        <f>VLOOKUP(A89,'[1]root data'!B:J,9,)</f>
        <v>0.19915611814345993</v>
      </c>
      <c r="P89" s="7">
        <f>VLOOKUP(A89,'[1]root data'!B:K,10,)</f>
        <v>11.091596776091601</v>
      </c>
      <c r="Q89" s="7">
        <f>VLOOKUP(A89,'[1]root data'!B:L,11,)</f>
        <v>10.648767049467001</v>
      </c>
      <c r="R89" s="7">
        <f>VLOOKUP(A89,'[1]root data'!B:M,12,)</f>
        <v>0.71899999999999997</v>
      </c>
      <c r="S89" s="7">
        <f>VLOOKUP(A89,'[1]root data'!B:Q,16,)</f>
        <v>13.124788135593221</v>
      </c>
      <c r="T89" s="7">
        <f>VLOOKUP(A89,'[1]root data'!B:R,17,)</f>
        <v>297.23983050847454</v>
      </c>
      <c r="U89" s="7">
        <f>VLOOKUP(A89,'[1]root data'!B:S,18,)</f>
        <v>0.17553385348873532</v>
      </c>
      <c r="V89" s="13">
        <f>VLOOKUP(A89,[1]leaf_photosynthesis!B:C,2,)</f>
        <v>3.2161888580000002</v>
      </c>
      <c r="W89" s="13">
        <f>VLOOKUP(A89,[1]leaf_photosynthesis!B:D,3,)</f>
        <v>14.9682180212872</v>
      </c>
      <c r="X89" s="13">
        <f>VLOOKUP(A89,[1]leaf_respiration!B:C,2,)</f>
        <v>-0.73321163664933797</v>
      </c>
      <c r="Y89" s="13">
        <f>VLOOKUP(A89,[1]leaf_respiration!B:D,3,)</f>
        <v>-0.53892538137387203</v>
      </c>
      <c r="Z89" s="13">
        <f>VLOOKUP(A89,'[1]stem _respiration'!AA:AB,2,)</f>
        <v>0</v>
      </c>
      <c r="AA89" s="13">
        <f>VLOOKUP(A89,'[1]stem _respiration'!AA:AC,3,)</f>
        <v>0</v>
      </c>
      <c r="AB89" s="13">
        <f>VLOOKUP(A89,'[1]stem _respiration'!AA:AD,4,)</f>
        <v>0</v>
      </c>
      <c r="AC89">
        <v>1.91</v>
      </c>
      <c r="AD89">
        <v>47.5</v>
      </c>
      <c r="AE89">
        <v>1.33</v>
      </c>
      <c r="AF89">
        <v>3.08</v>
      </c>
      <c r="AG89">
        <v>46.84</v>
      </c>
      <c r="AH89">
        <v>0.65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Yuzhi Zhu</dc:creator>
  <cp:lastModifiedBy>猪只只</cp:lastModifiedBy>
  <dcterms:created xsi:type="dcterms:W3CDTF">2024-08-25T03:01:14Z</dcterms:created>
  <dcterms:modified xsi:type="dcterms:W3CDTF">2024-10-28T03:31:33Z</dcterms:modified>
</cp:coreProperties>
</file>