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ke\Desktop\Class Projects\Module 1\"/>
    </mc:Choice>
  </mc:AlternateContent>
  <xr:revisionPtr revIDLastSave="0" documentId="8_{3A5FADA7-FD38-4FE6-BF94-20383FB82CC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Launch Date" sheetId="6" r:id="rId2"/>
    <sheet name="Outcomes Based on Goals" sheetId="9" r:id="rId3"/>
  </sheets>
  <definedNames>
    <definedName name="_xlnm._FilterDatabase" localSheetId="0" hidden="1">Kickstarter!$D$1:$D$4115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9" l="1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U6" i="1" l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6" i="1" l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<sst xmlns="http://schemas.openxmlformats.org/spreadsheetml/2006/main" count="32975" uniqueCount="8400">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</sst>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alignment horizontal="center"/>
    </dxf>
    <dxf>
      <alignment horizontal="center"/>
    </dxf>
    <dxf>
      <alignment horizontal="center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6277777777777777E-2"/>
              <c:y val="-2.07987022455527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611111111111113E-2"/>
              <c:y val="-3.9317220764071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6277777777777777E-2"/>
              <c:y val="-3.93172207640712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500000000000099E-2"/>
              <c:y val="-5.32061096529601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4.2611111111111113E-2"/>
                  <c:y val="-3.9317220764071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70C-473D-82A1-87BE12E07E9D}"/>
                </c:ext>
              </c:extLst>
            </c:dLbl>
            <c:dLbl>
              <c:idx val="6"/>
              <c:layout>
                <c:manualLayout>
                  <c:x val="-3.6277777777777777E-2"/>
                  <c:y val="-3.93172207640712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0C-473D-82A1-87BE12E07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C-473D-82A1-87BE12E07E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9"/>
              <c:layout>
                <c:manualLayout>
                  <c:x val="-3.6277777777777777E-2"/>
                  <c:y val="-2.07987022455527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0C-473D-82A1-87BE12E07E9D}"/>
                </c:ext>
              </c:extLst>
            </c:dLbl>
            <c:dLbl>
              <c:idx val="10"/>
              <c:layout>
                <c:manualLayout>
                  <c:x val="-3.3500000000000099E-2"/>
                  <c:y val="-5.3206109652960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0C-473D-82A1-87BE12E07E9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0C-473D-82A1-87BE12E07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C-473D-82A1-87BE12E07E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0C-473D-82A1-87BE12E07E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4591343"/>
        <c:axId val="4148879"/>
      </c:lineChart>
      <c:catAx>
        <c:axId val="21459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879"/>
        <c:crosses val="autoZero"/>
        <c:auto val="1"/>
        <c:lblAlgn val="ctr"/>
        <c:lblOffset val="100"/>
        <c:noMultiLvlLbl val="0"/>
      </c:catAx>
      <c:valAx>
        <c:axId val="414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9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  <a:r>
              <a:rPr lang="en-US" baseline="0"/>
              <a:t> </a:t>
            </a: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7-4FF4-8EB7-2642409C8E9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7-4FF4-8EB7-2642409C8E9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97-4FF4-8EB7-2642409C8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07279"/>
        <c:axId val="968379359"/>
      </c:lineChart>
      <c:catAx>
        <c:axId val="29150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9359"/>
        <c:crosses val="autoZero"/>
        <c:auto val="1"/>
        <c:lblAlgn val="ctr"/>
        <c:lblOffset val="100"/>
        <c:noMultiLvlLbl val="0"/>
      </c:catAx>
      <c:valAx>
        <c:axId val="9683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50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3</xdr:row>
      <xdr:rowOff>148590</xdr:rowOff>
    </xdr:from>
    <xdr:to>
      <xdr:col>12</xdr:col>
      <xdr:colOff>533400</xdr:colOff>
      <xdr:row>18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34FEE-F80B-477E-A1C8-80E069458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175260</xdr:rowOff>
    </xdr:from>
    <xdr:to>
      <xdr:col>18</xdr:col>
      <xdr:colOff>563880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FFB50-9DAA-41F3-8873-9D3D9749D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Howe" refreshedDate="44093.638772337959" createdVersion="6" refreshedVersion="6" minRefreshableVersion="3" recordCount="4115" xr:uid="{C89F2A36-E457-4323-B911-6B27B813EE47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64803-C829-4783-9993-0FD517E0501E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Month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1"/>
  </dataFields>
  <formats count="3">
    <format dxfId="0">
      <pivotArea field="18" type="button" dataOnly="0" labelOnly="1" outline="0" axis="axisRow" fieldPosition="0"/>
    </format>
    <format dxfId="1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7734375" defaultRowHeight="14.4" x14ac:dyDescent="0.3"/>
  <cols>
    <col min="1" max="1" width="5" bestFit="1" customWidth="1"/>
    <col min="2" max="2" width="38.44140625" style="9" customWidth="1"/>
    <col min="3" max="3" width="40.33203125" style="3" customWidth="1"/>
    <col min="4" max="4" width="15.6640625" style="5" bestFit="1" customWidth="1"/>
    <col min="5" max="5" width="12.44140625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style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0.88671875" style="18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7" t="s">
        <v>8364</v>
      </c>
      <c r="T1" s="1" t="s">
        <v>8365</v>
      </c>
      <c r="U1" s="1" t="s">
        <v>8378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4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4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4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4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4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4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4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4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4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4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4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4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4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4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4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4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4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4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4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4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4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4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4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4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4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4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4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4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4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4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4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4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4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4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4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4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4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4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4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4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4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4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4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4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4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4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4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4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4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4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4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4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4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4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4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4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4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4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4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4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4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4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4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4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4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4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4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4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4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4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4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4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4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4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4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4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4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4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4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4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4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4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4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4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4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4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4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4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4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4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4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4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4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4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4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4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4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4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4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4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4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4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4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4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4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4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4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4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4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4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4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4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4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4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4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4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4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4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4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4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4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4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4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4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4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4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4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4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4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4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4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4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4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4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4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4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4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4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4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4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4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4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4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4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4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4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4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4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4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4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4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4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4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4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4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4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4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4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4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4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4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4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4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4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4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4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4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4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4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4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4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4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4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4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4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4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4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4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4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4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4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4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4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4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4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4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4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4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4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4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4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4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4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4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4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4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4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4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4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4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4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4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4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4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4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4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4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4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4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4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4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4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4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4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4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4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4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4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4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4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4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4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4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4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4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4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4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4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4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4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4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4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4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4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4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4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4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4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4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4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4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4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4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4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4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4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4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4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4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4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4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4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4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4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4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4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4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4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4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4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4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4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4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4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4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4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4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4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4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4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4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4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4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4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4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4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4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4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4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4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4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4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4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4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4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4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4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4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4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4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4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4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4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4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4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4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4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4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4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4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4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4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4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4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4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4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4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4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4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4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4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4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4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4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4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4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4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4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4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4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4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4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4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4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4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4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4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4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4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4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4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4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4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4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4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4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4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4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4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4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4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4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4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4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4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4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4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4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4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4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4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4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4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4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4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4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4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4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4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4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4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4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4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4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4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4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4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4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4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4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4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4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4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4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4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4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4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4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4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4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4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4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4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4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4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4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4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4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4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4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4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4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4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4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4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4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4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4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4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4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4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4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4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4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4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4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4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4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4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4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4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4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4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4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4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4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4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4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4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4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4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4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4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4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4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4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4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4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4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4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4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4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4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4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4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4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4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4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4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4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4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4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4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4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4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4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4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4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4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4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4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4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4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4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4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4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4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4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4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4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4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4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4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4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4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4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4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4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4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4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4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4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4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4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4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4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4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4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4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4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4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4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4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4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4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4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4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4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4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4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4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4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4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4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4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4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4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4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4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4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4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4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4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4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4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4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4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4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4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4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4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si="41"/>
        <v>1</v>
      </c>
      <c r="Q578" s="14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IFERROR(ROUND(E579/L579,2),0)</f>
        <v>10</v>
      </c>
      <c r="Q579" s="14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4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4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4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4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4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4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4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4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4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4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4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4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4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4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4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4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4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4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4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4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4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4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4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4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4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4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4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4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4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4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4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4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4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4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4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4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4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4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4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4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4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4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4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4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4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4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4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4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4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4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4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4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4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4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4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4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4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4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4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4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4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4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si="46"/>
        <v>50.5</v>
      </c>
      <c r="Q642" s="14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IFERROR(ROUND(E643/L643,2),0)</f>
        <v>151.32</v>
      </c>
      <c r="Q643" s="14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4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4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4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4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4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4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4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4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4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4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4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4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4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4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4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4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4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4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4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4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4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4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4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4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4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4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4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4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4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4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4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4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4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4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4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4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4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4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4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4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4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4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4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4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4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4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4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4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4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4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4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4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4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4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4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4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4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4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4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4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4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4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si="51"/>
        <v>120.25</v>
      </c>
      <c r="Q706" s="14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IFERROR(ROUND(E707/L707,2),0)</f>
        <v>195.4</v>
      </c>
      <c r="Q707" s="14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4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4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4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4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4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4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4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4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4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4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4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4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4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4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4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4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4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4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4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4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4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4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4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4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4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4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4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4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4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4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4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4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4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4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4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4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4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4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4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4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4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4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4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4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4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4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4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4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4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4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4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4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4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4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4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4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4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4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4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4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4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4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si="56"/>
        <v>0</v>
      </c>
      <c r="Q770" s="14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IFERROR(ROUND(E771/L771,2),0)</f>
        <v>31.85</v>
      </c>
      <c r="Q771" s="14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4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4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4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4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4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4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4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4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4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4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4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4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4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4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4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4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4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4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4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4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4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4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4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4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4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4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4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4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4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4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4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4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4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4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4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4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4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4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4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4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4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4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4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4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4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4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4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4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4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4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4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4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4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4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4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4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4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4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4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4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4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4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si="61"/>
        <v>97.99</v>
      </c>
      <c r="Q834" s="14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IFERROR(ROUND(E835/L835,2),0)</f>
        <v>148.78</v>
      </c>
      <c r="Q835" s="14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4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4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4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4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4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4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4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4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4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4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4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4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4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4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4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4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4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4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4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4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4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4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4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4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4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4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4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4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4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4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4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4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4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4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4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4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4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4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4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4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4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4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4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4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4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4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4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4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4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4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4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4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4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4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4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4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4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4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4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4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4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4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si="66"/>
        <v>44.44</v>
      </c>
      <c r="Q898" s="14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IFERROR(ROUND(E899/L899,2),0)</f>
        <v>0</v>
      </c>
      <c r="Q899" s="14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4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4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4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4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4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4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4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4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4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4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4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4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4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4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4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4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4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4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4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4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4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4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4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4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4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4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4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4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4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4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4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4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4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4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4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4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4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4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4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4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4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4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4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4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4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4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4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4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4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4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4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4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4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4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4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4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4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4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4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4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4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4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si="71"/>
        <v>136.46</v>
      </c>
      <c r="Q962" s="14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IFERROR(ROUND(E963/L963,2),0)</f>
        <v>364.35</v>
      </c>
      <c r="Q963" s="14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4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4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4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4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4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4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4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4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4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4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4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4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4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4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4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4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4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4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4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4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4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4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4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4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4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4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4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4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4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4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4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4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4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4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4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4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4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4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4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4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4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4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4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4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4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4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4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4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4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4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4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4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4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4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4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4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4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4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4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4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4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4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si="76"/>
        <v>388.98</v>
      </c>
      <c r="Q1026" s="14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IFERROR(ROUND(E1027/L1027,2),0)</f>
        <v>71.849999999999994</v>
      </c>
      <c r="Q1027" s="14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4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4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4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4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4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4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4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4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4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4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4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4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4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4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4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4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4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4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4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4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4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4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4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4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4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4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4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4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4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4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4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4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4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4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4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4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4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4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4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4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4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4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4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4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4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4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4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4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4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4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4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4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4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4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4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4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4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4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4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4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4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4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si="81"/>
        <v>43.42</v>
      </c>
      <c r="Q1090" s="14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IFERROR(ROUND(E1091/L1091,2),0)</f>
        <v>23.96</v>
      </c>
      <c r="Q1091" s="14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4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4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4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4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4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4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4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4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4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4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4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4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4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4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4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4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4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4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4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4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4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4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4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4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4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4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4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4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4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4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4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4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4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4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4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4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4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4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4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4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4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4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4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4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4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4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4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4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4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4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4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4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4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4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4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4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4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4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4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4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4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4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si="86"/>
        <v>60.73</v>
      </c>
      <c r="Q1154" s="14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IFERROR(ROUND(E1155/L1155,2),0)</f>
        <v>50</v>
      </c>
      <c r="Q1155" s="14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4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4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4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4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4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4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4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4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4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4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4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4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4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4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4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4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4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4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4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4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4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4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4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4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4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4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4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4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4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4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4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4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4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4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4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4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4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4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4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4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4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4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4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4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4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4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4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4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4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4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4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4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4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4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4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4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4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4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4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4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4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4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si="91"/>
        <v>91.88</v>
      </c>
      <c r="Q1218" s="14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IFERROR(ROUND(E1219/L1219,2),0)</f>
        <v>148.57</v>
      </c>
      <c r="Q1219" s="14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4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4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4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4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4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4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4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4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4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4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4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4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4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4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4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4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4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4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4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4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4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4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4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4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4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4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4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4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4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4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4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4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4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4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4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4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4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4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4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4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4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4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4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4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4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4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4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4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4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4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4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4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4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4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4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4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4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4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4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4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4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4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si="96"/>
        <v>127.98</v>
      </c>
      <c r="Q1282" s="14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IFERROR(ROUND(E1283/L1283,2),0)</f>
        <v>104.73</v>
      </c>
      <c r="Q1283" s="14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4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4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4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4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4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4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4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4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4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4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4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4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4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4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4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4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4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4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4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4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4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4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4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4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4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4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4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4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4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4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4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4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4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4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4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4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4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4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4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4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4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4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4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4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4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4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4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4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4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4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4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4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4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4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4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4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4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4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4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4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4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4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si="101"/>
        <v>40.76</v>
      </c>
      <c r="Q1346" s="14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IFERROR(ROUND(E1347/L1347,2),0)</f>
        <v>53.57</v>
      </c>
      <c r="Q1347" s="14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4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4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4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4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4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4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4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4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4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4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4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4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4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4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4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4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4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4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4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4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4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4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4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4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4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4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4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4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4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4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4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4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4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4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4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4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4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4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4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4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4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4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4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4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4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4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4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4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4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4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4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4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4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4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4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4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4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4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4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4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4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4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si="106"/>
        <v>12</v>
      </c>
      <c r="Q1410" s="14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IFERROR(ROUND(E1411/L1411,2),0)</f>
        <v>0</v>
      </c>
      <c r="Q1411" s="14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4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4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4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4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4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4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4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4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4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4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4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4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4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4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4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4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4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4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4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4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4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4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4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4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4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4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4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4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4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4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4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4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4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4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4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4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4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4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4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4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4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4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4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4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4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4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4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4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4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4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4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4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4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4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4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4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4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4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4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4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4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4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si="111"/>
        <v>103.2</v>
      </c>
      <c r="Q1474" s="14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IFERROR(ROUND(E1475/L1475,2),0)</f>
        <v>38.46</v>
      </c>
      <c r="Q1475" s="14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4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4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4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4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4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4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4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4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4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4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4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4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4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4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4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4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4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4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4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4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4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4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4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4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4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4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4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4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4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4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4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4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4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4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4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4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4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4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4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4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4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4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4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4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4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4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4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4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4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4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4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4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4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4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4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4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4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4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4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4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4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4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si="116"/>
        <v>66.02</v>
      </c>
      <c r="Q1538" s="14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IFERROR(ROUND(E1539/L1539,2),0)</f>
        <v>96.38</v>
      </c>
      <c r="Q1539" s="14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4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4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4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4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4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4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4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4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4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4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4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4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4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4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4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4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4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4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4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4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4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4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4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4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4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4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4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4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4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4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4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4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4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4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4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4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4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4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4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4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4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4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4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4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4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4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4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4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4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4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4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4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4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4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4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4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4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4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4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4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4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4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si="121"/>
        <v>40.78</v>
      </c>
      <c r="Q1602" s="14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IFERROR(ROUND(E1603/L1603,2),0)</f>
        <v>48.33</v>
      </c>
      <c r="Q1603" s="14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4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4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4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4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4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4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4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4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4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4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4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4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4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4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4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4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4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4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4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4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4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4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4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4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4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4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4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4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4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4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4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4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4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4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4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4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4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4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4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4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4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4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4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4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4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4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4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4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4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4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4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4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4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4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4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4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4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4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4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4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4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4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si="126"/>
        <v>34.380000000000003</v>
      </c>
      <c r="Q1666" s="14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IFERROR(ROUND(E1667/L1667,2),0)</f>
        <v>44.96</v>
      </c>
      <c r="Q1667" s="14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4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4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4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4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4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4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4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4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4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4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4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4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4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4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4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4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4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4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4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4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4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4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4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4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4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4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4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4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4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4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4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4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4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4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4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4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4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4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4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4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4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4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4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4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4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4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4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4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4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4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4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4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4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4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4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4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4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4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4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4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4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4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si="131"/>
        <v>122.14</v>
      </c>
      <c r="Q1730" s="14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IFERROR(ROUND(E1731/L1731,2),0)</f>
        <v>0</v>
      </c>
      <c r="Q1731" s="14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4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4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4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4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4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4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4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4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4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4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4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4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4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4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4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4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4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4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4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4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4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4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4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4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4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4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4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4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4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4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4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4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4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4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4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4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4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4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4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4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4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4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4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4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4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4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4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4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4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4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4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4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4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4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4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4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4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4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4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4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4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4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si="136"/>
        <v>109.94</v>
      </c>
      <c r="Q1794" s="14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IFERROR(ROUND(E1795/L1795,2),0)</f>
        <v>20</v>
      </c>
      <c r="Q1795" s="14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4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4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4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4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4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4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4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4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4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4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4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4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4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4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4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4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4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4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4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4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4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4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4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4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4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4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4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4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4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4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4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4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4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4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4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4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4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4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4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4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4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4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4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4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4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4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4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4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4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4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4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4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4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4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4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4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4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4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4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4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4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4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si="141"/>
        <v>53.29</v>
      </c>
      <c r="Q1858" s="14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IFERROR(ROUND(E1859/L1859,2),0)</f>
        <v>136.36000000000001</v>
      </c>
      <c r="Q1859" s="14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4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4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4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4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4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4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4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4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4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4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4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4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4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4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4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4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4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4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4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4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4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4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4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4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4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4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4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4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4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4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4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4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4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4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4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4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4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4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4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4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4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4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4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4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4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4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4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4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4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4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4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4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4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4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4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4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4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4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4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4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4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4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si="146"/>
        <v>40.98</v>
      </c>
      <c r="Q1922" s="14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IFERROR(ROUND(E1923/L1923,2),0)</f>
        <v>54</v>
      </c>
      <c r="Q1923" s="14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4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4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4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4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4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4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4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4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4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4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4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4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4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4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4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4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4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4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4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4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4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4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4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4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4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4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4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4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4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4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4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4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4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4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4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4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4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4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4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4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4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4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4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4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4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4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4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4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4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4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4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4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4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4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4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4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4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4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4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4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4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4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si="151"/>
        <v>453.14</v>
      </c>
      <c r="Q1986" s="14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IFERROR(ROUND(E1987/L1987,2),0)</f>
        <v>12.75</v>
      </c>
      <c r="Q1987" s="14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4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4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4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4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4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4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4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4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4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4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4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4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4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4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4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4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4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4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4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4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4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4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4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4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4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4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4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4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4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4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4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4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4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4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4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4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4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4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4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4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4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4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4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4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4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4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4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4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4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4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4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4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4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4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4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4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4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4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4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4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4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4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si="156"/>
        <v>91.83</v>
      </c>
      <c r="Q2050" s="14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IFERROR(ROUND(E2051/L2051,2),0)</f>
        <v>80.989999999999995</v>
      </c>
      <c r="Q2051" s="14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4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4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4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4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4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4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4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4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4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4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4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4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4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4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4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4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4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4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4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4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4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4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4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4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4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4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4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4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4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4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4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4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4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4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4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4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4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4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4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4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4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4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4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4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4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4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4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4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4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4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4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4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4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4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4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4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4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4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4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4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4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4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si="161"/>
        <v>27.27</v>
      </c>
      <c r="Q2114" s="14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IFERROR(ROUND(E2115/L2115,2),0)</f>
        <v>68.599999999999994</v>
      </c>
      <c r="Q2115" s="14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4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4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4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4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4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4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4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4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4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4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4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4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4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4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4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4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4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4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4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4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4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4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4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4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4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4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4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4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4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4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4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4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4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4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4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4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4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4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4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4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4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4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4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4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4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4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4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4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4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4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4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4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4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4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4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4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4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4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4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4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4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4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si="166"/>
        <v>88.75</v>
      </c>
      <c r="Q2178" s="14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IFERROR(ROUND(E2179/L2179,2),0)</f>
        <v>65.87</v>
      </c>
      <c r="Q2179" s="14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4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4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4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4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4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4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4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4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4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4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4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4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4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4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4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4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4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4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4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4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4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4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4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4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4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4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4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4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4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4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4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4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4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4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4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4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4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4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4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4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4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4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4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4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4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4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4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4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4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4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4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4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4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4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4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4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4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4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4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4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4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4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si="171"/>
        <v>140.97999999999999</v>
      </c>
      <c r="Q2242" s="14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IFERROR(ROUND(E2243/L2243,2),0)</f>
        <v>49.47</v>
      </c>
      <c r="Q2243" s="14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4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4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4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4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4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4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4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4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4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4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4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4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4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4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4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4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4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4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4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4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4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4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4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4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4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4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4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4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4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4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4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4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4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4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4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4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4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4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4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4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4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4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4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4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4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4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4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4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4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4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4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4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4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4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4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4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4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4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4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4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4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4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si="176"/>
        <v>53.47</v>
      </c>
      <c r="Q2306" s="14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IFERROR(ROUND(E2307/L2307,2),0)</f>
        <v>109.11</v>
      </c>
      <c r="Q2307" s="14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4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4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4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4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4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4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4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4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4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4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4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4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4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4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4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4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4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4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4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4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4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4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4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4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4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4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4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4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4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4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4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4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4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4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4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4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4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4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4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4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4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4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4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4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4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4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4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4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4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4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4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4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4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4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4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4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4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4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4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4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4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4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si="181"/>
        <v>50</v>
      </c>
      <c r="Q2370" s="14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IFERROR(ROUND(E2371/L2371,2),0)</f>
        <v>0</v>
      </c>
      <c r="Q2371" s="14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4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4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4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4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4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4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4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4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4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4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4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4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4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4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4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4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4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4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4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4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4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4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4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4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4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4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4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4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4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4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4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4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4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4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4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4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4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4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4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4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4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4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4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4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4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4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4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4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4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4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4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4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4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4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4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4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4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4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4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4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4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4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si="186"/>
        <v>1</v>
      </c>
      <c r="Q2434" s="14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IFERROR(ROUND(E2435/L2435,2),0)</f>
        <v>0</v>
      </c>
      <c r="Q2435" s="14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4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4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4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4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4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4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4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4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4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4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4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4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4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4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4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4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4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4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4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4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4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4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4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4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4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4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4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4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4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4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4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4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4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4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4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4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4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4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4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4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4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4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4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4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4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4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4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4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4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4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4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4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4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4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4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4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4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4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4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4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4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4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si="191"/>
        <v>600</v>
      </c>
      <c r="Q2498" s="14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IFERROR(ROUND(E2499/L2499,2),0)</f>
        <v>80.55</v>
      </c>
      <c r="Q2499" s="14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4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4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4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4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4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4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4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4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4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4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4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4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4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4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4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4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4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4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4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4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4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4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4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4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4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4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4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4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4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4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4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4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4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4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4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4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4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4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4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4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4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4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4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4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4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4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4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4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4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4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4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4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4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4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4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4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4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4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4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4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4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4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si="196"/>
        <v>143</v>
      </c>
      <c r="Q2562" s="14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IFERROR(ROUND(E2563/L2563,2),0)</f>
        <v>0</v>
      </c>
      <c r="Q2563" s="14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4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4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4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4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4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4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4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4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4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4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4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4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4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4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4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4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4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4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4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4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4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4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4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4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4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4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4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4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4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4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4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4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4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4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4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4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4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4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4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4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4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4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4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4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4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4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4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4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4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4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4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4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4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4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4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4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4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4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4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4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4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4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si="201"/>
        <v>31.82</v>
      </c>
      <c r="Q2626" s="14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IFERROR(ROUND(E2627/L2627,2),0)</f>
        <v>27.58</v>
      </c>
      <c r="Q2627" s="14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4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4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4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4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4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4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4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4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4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4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4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4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4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4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4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4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4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4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4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4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4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4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4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4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4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4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4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4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4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4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4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4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4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4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4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4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4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4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4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4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4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4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4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4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4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4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4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4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4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4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4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4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4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4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4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4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4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4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4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4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4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4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si="206"/>
        <v>5.29</v>
      </c>
      <c r="Q2690" s="14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IFERROR(ROUND(E2691/L2691,2),0)</f>
        <v>1</v>
      </c>
      <c r="Q2691" s="14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4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4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4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4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4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4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4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4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4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4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4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4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4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4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4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4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4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4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4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4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4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4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4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4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4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4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4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4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4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4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4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4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4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4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4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4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4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4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4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4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4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4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4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4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4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4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4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4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4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4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4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4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4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4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4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4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4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4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4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4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4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4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si="211"/>
        <v>39.29</v>
      </c>
      <c r="Q2754" s="14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IFERROR(ROUND(E2755/L2755,2),0)</f>
        <v>47.5</v>
      </c>
      <c r="Q2755" s="14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4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4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4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4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4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4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4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4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4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4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4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4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4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4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4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4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4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4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4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4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4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4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4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4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4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4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4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4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4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4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4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4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4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4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4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4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4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4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4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4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4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4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4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4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4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4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4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4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4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4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4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4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4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4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4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4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4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4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4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4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4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4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si="216"/>
        <v>25.13</v>
      </c>
      <c r="Q2818" s="14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IFERROR(ROUND(E2819/L2819,2),0)</f>
        <v>23.64</v>
      </c>
      <c r="Q2819" s="14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4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4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4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4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4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4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4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4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4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4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4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4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4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4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4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4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4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4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4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4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4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4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4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4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4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4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4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4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4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4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4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4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4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4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4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4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4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4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4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4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4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4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4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4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4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4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4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4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4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4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4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4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4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4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4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4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4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4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4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4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4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4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si="221"/>
        <v>96.55</v>
      </c>
      <c r="Q2882" s="14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IFERROR(ROUND(E2883/L2883,2),0)</f>
        <v>0</v>
      </c>
      <c r="Q2883" s="14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4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4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4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4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4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4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4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4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4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4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4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4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4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4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4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4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4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4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4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4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4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4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4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4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4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4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4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4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4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4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4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4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4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4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4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4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4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4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4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4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4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4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4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4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4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4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4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4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4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4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4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4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4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4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4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4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4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4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4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4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4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4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si="226"/>
        <v>100</v>
      </c>
      <c r="Q2946" s="14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IFERROR(ROUND(E2947/L2947,2),0)</f>
        <v>0</v>
      </c>
      <c r="Q2947" s="14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4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4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4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4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4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4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4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4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4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4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4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4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4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4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4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4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4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4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4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4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4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4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4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4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4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4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4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4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4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4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4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4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4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4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4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4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4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4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4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4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4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4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4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4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4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4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4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4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4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4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4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4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4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4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4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4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4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4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4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4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4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4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si="231"/>
        <v>116.73</v>
      </c>
      <c r="Q3010" s="14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IFERROR(ROUND(E3011/L3011,2),0)</f>
        <v>233.9</v>
      </c>
      <c r="Q3011" s="14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4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4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4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4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4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4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4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4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4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4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4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4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4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4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4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4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4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4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4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4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4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4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4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4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4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4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4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4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4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4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4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4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4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4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4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4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4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4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4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4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4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4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4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4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4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4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4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4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4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4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4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4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4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4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4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4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4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4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4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4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4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4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si="236"/>
        <v>1</v>
      </c>
      <c r="Q3074" s="14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IFERROR(ROUND(E3075/L3075,2),0)</f>
        <v>92.14</v>
      </c>
      <c r="Q3075" s="14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4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4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4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4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4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4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4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4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4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4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4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4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4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4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4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4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4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4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4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4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4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4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4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4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4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4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4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4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4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4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4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4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4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4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4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4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4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4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4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4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4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4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4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4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4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4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4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4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4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4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4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4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4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4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4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4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4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4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4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4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4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4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si="241"/>
        <v>29.05</v>
      </c>
      <c r="Q3138" s="14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IFERROR(ROUND(E3139/L3139,2),0)</f>
        <v>50</v>
      </c>
      <c r="Q3139" s="14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4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4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4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4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4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4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4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4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4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4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4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4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4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4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4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4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4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4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4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4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4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4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4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4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4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4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4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4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4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4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4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4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4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4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4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4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4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4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4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4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4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4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4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4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4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4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4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4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4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4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4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4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4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4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4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4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4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4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4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4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4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4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si="246"/>
        <v>1</v>
      </c>
      <c r="Q3202" s="14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IFERROR(ROUND(E3203/L3203,2),0)</f>
        <v>12.5</v>
      </c>
      <c r="Q3203" s="14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4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4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4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4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4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4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4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4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4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4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4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4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4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4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4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4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4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4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4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4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4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4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4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4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4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4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4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4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4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4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4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4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4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4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4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4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4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4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4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4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4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4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4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4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4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4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4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4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4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4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4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4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4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4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4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4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4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4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4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4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4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4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si="251"/>
        <v>52.55</v>
      </c>
      <c r="Q3266" s="14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IFERROR(ROUND(E3267/L3267,2),0)</f>
        <v>70.290000000000006</v>
      </c>
      <c r="Q3267" s="14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4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4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4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4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4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4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4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4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4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4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4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4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4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4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4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4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4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4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4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4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4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4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4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4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4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4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4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4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4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4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4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4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4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4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4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4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4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4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4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4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4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4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4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4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4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4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4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4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4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4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4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4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4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4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4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4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4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4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4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4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4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4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si="256"/>
        <v>292.77999999999997</v>
      </c>
      <c r="Q3330" s="14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IFERROR(ROUND(E3331/L3331,2),0)</f>
        <v>44.92</v>
      </c>
      <c r="Q3331" s="14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4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4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4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4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4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4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4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4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4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4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4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4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4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4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4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4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4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4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4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4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4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4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4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4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4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4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4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4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4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4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4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4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4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4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4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4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4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4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4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4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4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4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4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4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4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4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4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4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4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4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4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4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4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4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4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4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4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4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4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4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4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4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si="261"/>
        <v>41.67</v>
      </c>
      <c r="Q3394" s="14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IFERROR(ROUND(E3395/L3395,2),0)</f>
        <v>36.07</v>
      </c>
      <c r="Q3395" s="14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4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4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4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4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4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4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4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4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4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4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4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4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4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4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4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4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4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4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4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4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4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4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4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4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4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4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4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4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4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4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4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4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4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4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4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4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4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4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4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4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4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4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4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4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4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4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4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4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4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4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4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4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4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4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4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4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4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4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4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4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4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4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si="266"/>
        <v>358.69</v>
      </c>
      <c r="Q3458" s="14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IFERROR(ROUND(E3459/L3459,2),0)</f>
        <v>50.98</v>
      </c>
      <c r="Q3459" s="14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4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4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4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4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4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4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4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4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4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4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4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4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4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4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4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4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4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4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4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4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4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4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4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4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4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4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4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4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4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4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4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4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4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4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4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4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4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4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4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4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4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4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4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4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4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4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4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4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4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4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4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4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4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4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4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4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4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4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4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4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4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4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si="271"/>
        <v>95.95</v>
      </c>
      <c r="Q3522" s="14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IFERROR(ROUND(E3523/L3523,2),0)</f>
        <v>45.62</v>
      </c>
      <c r="Q3523" s="14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4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4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4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4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4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4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4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4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4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4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4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4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4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4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4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4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4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4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4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4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4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4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4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4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4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4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4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4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4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4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4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4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4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4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4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4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4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4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4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4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4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4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4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4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4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4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4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4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4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4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4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4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4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4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4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4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4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4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4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4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4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4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si="276"/>
        <v>30.94</v>
      </c>
      <c r="Q3586" s="14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IFERROR(ROUND(E3587/L3587,2),0)</f>
        <v>176.09</v>
      </c>
      <c r="Q3587" s="14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4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4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4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4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4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4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4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4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4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4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4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4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4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4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4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4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4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4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4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4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4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4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4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4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4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4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4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4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4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4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4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4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4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4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4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4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4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4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4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4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4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4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4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4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4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4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4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4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4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4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4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4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4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4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4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4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4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4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4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4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4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4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si="281"/>
        <v>550.04</v>
      </c>
      <c r="Q3650" s="14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IFERROR(ROUND(E3651/L3651,2),0)</f>
        <v>97.5</v>
      </c>
      <c r="Q3651" s="14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4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4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4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4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4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4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4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4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4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4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4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4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4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4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4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4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4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4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4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4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4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4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4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4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4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4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4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4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4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4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4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4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4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4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4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4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4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4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4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4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4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4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4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4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4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4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4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4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4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4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4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4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4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4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4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4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4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4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4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4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4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4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si="286"/>
        <v>110.87</v>
      </c>
      <c r="Q3714" s="14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IFERROR(ROUND(E3715/L3715,2),0)</f>
        <v>106.84</v>
      </c>
      <c r="Q3715" s="14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4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4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4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4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4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4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4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4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4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4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4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4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4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4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4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4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4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4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4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4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4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4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4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4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4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4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4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4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4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4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4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4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4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4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4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4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4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4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4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4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4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4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4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4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4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4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4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4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4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4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4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4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4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4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4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4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4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4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4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4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4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4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si="291"/>
        <v>90.82</v>
      </c>
      <c r="Q3778" s="14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IFERROR(ROUND(E3779/L3779,2),0)</f>
        <v>48.54</v>
      </c>
      <c r="Q3779" s="14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4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4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4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4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4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4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4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4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4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4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4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4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4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4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4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4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4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4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4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4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4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4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4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4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4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4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4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4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4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4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4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4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4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4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4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4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4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4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4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4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4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4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4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4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4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4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4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4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4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4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4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4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4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4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4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4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4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4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4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4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4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4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si="296"/>
        <v>21.67</v>
      </c>
      <c r="Q3842" s="14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IFERROR(ROUND(E3843/L3843,2),0)</f>
        <v>25.65</v>
      </c>
      <c r="Q3843" s="14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4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4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4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4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4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4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4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4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4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4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4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4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4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4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4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4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4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4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4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4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4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4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4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4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4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4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4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4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4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4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4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4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4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4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4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4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4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4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4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4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4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4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4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4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4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4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4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4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4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4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4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4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4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4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4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4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4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4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4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4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4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4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si="301"/>
        <v>1.5</v>
      </c>
      <c r="Q3906" s="14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IFERROR(ROUND(E3907/L3907,2),0)</f>
        <v>24.71</v>
      </c>
      <c r="Q3907" s="14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4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4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4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4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4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4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4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4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4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4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4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4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4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4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4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4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4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4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4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4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4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4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4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4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4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4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4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4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4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4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4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4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4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4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4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4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4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4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4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4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4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4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4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4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4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4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4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4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4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4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4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4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4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4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4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4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4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4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4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4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4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4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si="306"/>
        <v>47.91</v>
      </c>
      <c r="Q3970" s="14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IFERROR(ROUND(E3971/L3971,2),0)</f>
        <v>35.17</v>
      </c>
      <c r="Q3971" s="14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4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4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4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4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4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4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4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4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4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4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4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4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4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4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4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4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4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4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4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4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4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4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4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4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4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4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4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4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4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4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4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4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4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4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4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4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4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4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4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4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4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4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4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4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4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4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4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4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4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4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4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4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4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4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4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4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4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4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4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4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4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4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si="311"/>
        <v>59</v>
      </c>
      <c r="Q4034" s="14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IFERROR(ROUND(E4035/L4035,2),0)</f>
        <v>65.34</v>
      </c>
      <c r="Q4035" s="14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4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4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4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4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4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4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4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4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4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4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4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4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4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4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4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4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4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4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4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4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4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4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4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4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4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4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4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4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4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4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4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4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4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4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4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4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4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4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4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4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4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4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4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4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4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4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4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4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4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4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4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4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4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4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4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4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4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4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4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4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4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4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si="316"/>
        <v>80</v>
      </c>
      <c r="Q4098" s="14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IFERROR(ROUND(E4099/L4099,2),0)</f>
        <v>0</v>
      </c>
      <c r="Q4099" s="14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4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4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4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4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4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4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4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4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4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4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4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4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4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4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4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4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7">
    <sortCondition ref="A2:A4117"/>
  </sortState>
  <conditionalFormatting sqref="F1:F1048576">
    <cfRule type="cellIs" dxfId="6" priority="10" operator="equal">
      <formula>"live"</formula>
    </cfRule>
    <cfRule type="cellIs" dxfId="5" priority="9" operator="equal">
      <formula>"successful"</formula>
    </cfRule>
    <cfRule type="cellIs" dxfId="4" priority="8" operator="equal">
      <formula>"failed"</formula>
    </cfRule>
    <cfRule type="cellIs" dxfId="3" priority="7" operator="equal">
      <formula>"canceled"</formula>
    </cfRule>
  </conditionalFormatting>
  <conditionalFormatting sqref="O1:O4115 P1 R1:U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FCBAB-63E9-46E3-8D4A-374E5C96BDE1}">
  <dimension ref="A1:F18"/>
  <sheetViews>
    <sheetView workbookViewId="0">
      <selection activeCell="F28" sqref="F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6" x14ac:dyDescent="0.3">
      <c r="A1" s="15" t="s">
        <v>8358</v>
      </c>
      <c r="B1" t="s">
        <v>8315</v>
      </c>
    </row>
    <row r="2" spans="1:6" x14ac:dyDescent="0.3">
      <c r="A2" s="15" t="s">
        <v>8378</v>
      </c>
      <c r="B2" t="s">
        <v>8363</v>
      </c>
    </row>
    <row r="4" spans="1:6" x14ac:dyDescent="0.3">
      <c r="A4" s="15" t="s">
        <v>8362</v>
      </c>
      <c r="B4" s="15" t="s">
        <v>8360</v>
      </c>
    </row>
    <row r="5" spans="1:6" s="20" customFormat="1" x14ac:dyDescent="0.3">
      <c r="A5" s="19" t="s">
        <v>8379</v>
      </c>
      <c r="B5" s="20" t="s">
        <v>8218</v>
      </c>
      <c r="C5" s="20" t="s">
        <v>8220</v>
      </c>
      <c r="D5" s="20" t="s">
        <v>8219</v>
      </c>
      <c r="E5" s="20" t="s">
        <v>8361</v>
      </c>
      <c r="F5"/>
    </row>
    <row r="6" spans="1:6" x14ac:dyDescent="0.3">
      <c r="A6" s="16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6" x14ac:dyDescent="0.3">
      <c r="A7" s="16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6" x14ac:dyDescent="0.3">
      <c r="A8" s="16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6" x14ac:dyDescent="0.3">
      <c r="A9" s="16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6" x14ac:dyDescent="0.3">
      <c r="A10" s="16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6" x14ac:dyDescent="0.3">
      <c r="A11" s="16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6" x14ac:dyDescent="0.3">
      <c r="A12" s="16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6" x14ac:dyDescent="0.3">
      <c r="A13" s="16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6" x14ac:dyDescent="0.3">
      <c r="A14" s="16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6" x14ac:dyDescent="0.3">
      <c r="A15" s="16" t="s">
        <v>8370</v>
      </c>
      <c r="B15" s="11">
        <v>65</v>
      </c>
      <c r="C15" s="11">
        <v>50</v>
      </c>
      <c r="D15" s="11"/>
      <c r="E15" s="11">
        <v>115</v>
      </c>
    </row>
    <row r="16" spans="1:6" x14ac:dyDescent="0.3">
      <c r="A16" s="16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6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6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D0F2-9D17-4517-AF66-452E62FD62C1}">
  <dimension ref="A1:H13"/>
  <sheetViews>
    <sheetView workbookViewId="0">
      <selection activeCell="F17" sqref="F17"/>
    </sheetView>
  </sheetViews>
  <sheetFormatPr defaultRowHeight="14.4" x14ac:dyDescent="0.3"/>
  <cols>
    <col min="1" max="1" width="16.88671875" bestFit="1" customWidth="1"/>
    <col min="2" max="2" width="10.21875" customWidth="1"/>
    <col min="6" max="6" width="10.88671875" customWidth="1"/>
    <col min="7" max="7" width="10.33203125" customWidth="1"/>
    <col min="8" max="8" width="10.6640625" customWidth="1"/>
  </cols>
  <sheetData>
    <row r="1" spans="1:8" s="2" customFormat="1" ht="28.8" x14ac:dyDescent="0.3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3">
      <c r="A2" t="s">
        <v>8399</v>
      </c>
      <c r="B2">
        <f>COUNTIFS(Kickstarter!$F:$F, "successful",Kickstarter!$D:$D, "&lt;1000",Kickstarter!$R:$R,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8388</v>
      </c>
      <c r="B3">
        <f>COUNTIFS(Kickstarter!$F:$F, "successful",Kickstarter!$D:$D, "&gt;=1000",Kickstarter!$D:$D, "&lt;5000",Kickstarter!$R:$R, "plays")</f>
        <v>388</v>
      </c>
      <c r="C3">
        <f>COUNTIFS(Kickstarter!$F:$F, "failed",Kickstarter!$D:$D, "&gt;=1000",Kickstarter!$D:$D, "&lt;5000",Kickstarter!$R:$R, "plays")</f>
        <v>146</v>
      </c>
      <c r="D3">
        <f>COUNTIFS(Kickstarter!$F:$F, "canceled",Kickstarter!$D:$D, "&gt;=1000",Kickstarter!$D:$D, "&lt;5000",Kickstarter!$R:$R,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8389</v>
      </c>
      <c r="B4">
        <f>COUNTIFS(Kickstarter!$F:$F, "successful",Kickstarter!$D:$D, "&gt;=5000",Kickstarter!$D:$D, "&lt;10000",Kickstarter!$R:$R, "plays")</f>
        <v>93</v>
      </c>
      <c r="C4">
        <f>COUNTIFS(Kickstarter!$F:$F, "failed",Kickstarter!$D:$D, "&gt;=5000",Kickstarter!$D:$D, "&lt;10000",Kickstarter!$R:$R, "plays")</f>
        <v>76</v>
      </c>
      <c r="D4">
        <f>COUNTIFS(Kickstarter!$F:$F, "canceled",Kickstarter!$D:$D, "&gt;=5000",Kickstarter!$D:$D, "&lt;10000",Kickstarter!$R:$R,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8391</v>
      </c>
      <c r="B5">
        <f>COUNTIFS(Kickstarter!$F:$F, "successful",Kickstarter!$D:$D, "&gt;=10000",Kickstarter!$D:$D, "&lt;15000",Kickstarter!$R:$R, "plays")</f>
        <v>39</v>
      </c>
      <c r="C5">
        <f>COUNTIFS(Kickstarter!$F:$F, "failed",Kickstarter!$D:$D, "&gt;=10000",Kickstarter!$D:$D, "&lt;15000",Kickstarter!$R:$R, "plays")</f>
        <v>33</v>
      </c>
      <c r="D5">
        <f>COUNTIFS(Kickstarter!$F:$F, "canceled",Kickstarter!$D:$D, "&gt;=10000",Kickstarter!$D:$D, "&lt;15000",Kickstarter!$R:$R,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8390</v>
      </c>
      <c r="B6">
        <f>COUNTIFS(Kickstarter!$F:$F, "successful",Kickstarter!$D:$D, "&gt;=15000",Kickstarter!$D:$D, "&lt;20000",Kickstarter!$R:$R, "plays")</f>
        <v>12</v>
      </c>
      <c r="C6">
        <f>COUNTIFS(Kickstarter!$F:$F, "failed",Kickstarter!$D:$D, "&gt;=15000",Kickstarter!$D:$D, "&lt;20000",Kickstarter!$R:$R, "plays")</f>
        <v>12</v>
      </c>
      <c r="D6">
        <f>COUNTIFS(Kickstarter!$F:$F, "canceled",Kickstarter!$D:$D, "&gt;=15000",Kickstarter!$D:$D, "&lt;20000",Kickstarter!$R:$R,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8392</v>
      </c>
      <c r="B7">
        <f>COUNTIFS(Kickstarter!$F:$F, "successful",Kickstarter!$D:$D, "&gt;=20000",Kickstarter!$D:$D, "&lt;25000",Kickstarter!$R:$R, "plays")</f>
        <v>9</v>
      </c>
      <c r="C7">
        <f>COUNTIFS(Kickstarter!$F:$F, "failed",Kickstarter!$D:$D, "&gt;=20000",Kickstarter!$D:$D, "&lt;25000",Kickstarter!$R:$R, "plays")</f>
        <v>11</v>
      </c>
      <c r="D7">
        <f>COUNTIFS(Kickstarter!$F:$F, "canceled",Kickstarter!$D:$D, "&gt;=20000",Kickstarter!$D:$D, "&lt;25000",Kickstarter!$R:$R,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8393</v>
      </c>
      <c r="B8">
        <f>COUNTIFS(Kickstarter!$F:$F, "successful",Kickstarter!$D:$D, "&gt;=25000",Kickstarter!$D:$D, "&lt;30000",Kickstarter!$R:$R, "plays")</f>
        <v>1</v>
      </c>
      <c r="C8">
        <f>COUNTIFS(Kickstarter!$F:$F, "failed",Kickstarter!$D:$D, "&gt;=25000",Kickstarter!$D:$D, "&lt;30000",Kickstarter!$R:$R, "plays")</f>
        <v>4</v>
      </c>
      <c r="D8">
        <f>COUNTIFS(Kickstarter!$F:$F, "canceled",Kickstarter!$D:$D, "&gt;=25000",Kickstarter!$D:$D, "&lt;30000",Kickstarter!$R:$R,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8394</v>
      </c>
      <c r="B9">
        <f>COUNTIFS(Kickstarter!$F:$F, "successful",Kickstarter!$D:$D, "&gt;=30000",Kickstarter!$D:$D, "&lt;35000",Kickstarter!$R:$R, "plays")</f>
        <v>3</v>
      </c>
      <c r="C9">
        <f>COUNTIFS(Kickstarter!$F:$F, "failed",Kickstarter!$D:$D, "&gt;=30000",Kickstarter!$D:$D, "&lt;35000",Kickstarter!$R:$R, "plays")</f>
        <v>8</v>
      </c>
      <c r="D9">
        <f>COUNTIFS(Kickstarter!$F:$F, "canceled",Kickstarter!$D:$D, "&gt;=30000",Kickstarter!$D:$D, "&lt;35000",Kickstarter!$R:$R,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8395</v>
      </c>
      <c r="B10">
        <f>COUNTIFS(Kickstarter!$F:$F, "successful",Kickstarter!$D:$D, "&gt;=35000",Kickstarter!$D:$D, "&lt;40000",Kickstarter!$R:$R, "plays")</f>
        <v>4</v>
      </c>
      <c r="C10">
        <f>COUNTIFS(Kickstarter!$F:$F, "failed",Kickstarter!$D:$D, "&gt;=35000",Kickstarter!$D:$D, "&lt;40000",Kickstarter!$R:$R, "plays")</f>
        <v>2</v>
      </c>
      <c r="D10">
        <f>COUNTIFS(Kickstarter!$F:$F, "canceled",Kickstarter!$D:$D, "&gt;=35000",Kickstarter!$D:$D, "&lt;40000",Kickstarter!$R:$R,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8396</v>
      </c>
      <c r="B11">
        <f>COUNTIFS(Kickstarter!$F:$F, "successful",Kickstarter!$D:$D, "&gt;=40000",Kickstarter!$D:$D, "&lt;45000",Kickstarter!$R:$R, "plays")</f>
        <v>2</v>
      </c>
      <c r="C11">
        <f>COUNTIFS(Kickstarter!$F:$F, "failed",Kickstarter!$D:$D, "&gt;=40000",Kickstarter!$D:$D, "&lt;45000",Kickstarter!$R:$R, "plays")</f>
        <v>1</v>
      </c>
      <c r="D11">
        <f>COUNTIFS(Kickstarter!$F:$F, "canceled",Kickstarter!$D:$D, "&gt;=40000",Kickstarter!$D:$D, "&lt;45000",Kickstarter!$R:$R,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8397</v>
      </c>
      <c r="B12">
        <f>COUNTIFS(Kickstarter!$F:$F, "successful",Kickstarter!$D:$D, "&gt;=45000",Kickstarter!$D:$D, "&lt;50000",Kickstarter!$R:$R, "plays")</f>
        <v>0</v>
      </c>
      <c r="C12">
        <f>COUNTIFS(Kickstarter!$F:$F, "failed",Kickstarter!$D:$D, "&gt;=45000",Kickstarter!$D:$D, "&lt;50000",Kickstarter!$R:$R, "plays")</f>
        <v>1</v>
      </c>
      <c r="D12">
        <f>COUNTIFS(Kickstarter!$F:$F, "canceled",Kickstarter!$D:$D, "&gt;=45000",Kickstarter!$D:$D, "&lt;50000",Kickstarter!$R:$R,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8398</v>
      </c>
      <c r="B13">
        <f>COUNTIFS(Kickstarter!$F:$F, "successful",Kickstarter!$D:$D, "&gt;=50000",Kickstarter!$R:$R,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"canceled",Kickstarter!$D:$D, "&gt;=50000",Kickstarter!$R:$R,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 Howe</cp:lastModifiedBy>
  <dcterms:created xsi:type="dcterms:W3CDTF">2017-04-20T15:17:24Z</dcterms:created>
  <dcterms:modified xsi:type="dcterms:W3CDTF">2020-09-20T23:33:46Z</dcterms:modified>
</cp:coreProperties>
</file>