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e15620da111e89/Documents/M.S. Courses/Finance/FIN 518 Managerial/"/>
    </mc:Choice>
  </mc:AlternateContent>
  <xr:revisionPtr revIDLastSave="19" documentId="8_{642333D1-9CA8-447D-9F28-F6423A42AC1A}" xr6:coauthVersionLast="47" xr6:coauthVersionMax="47" xr10:uidLastSave="{4FAAA5D6-5799-49D0-B9C2-708A1742F633}"/>
  <bookViews>
    <workbookView xWindow="14295" yWindow="0" windowWidth="14610" windowHeight="15585" xr2:uid="{80CFFE39-B052-4975-92D3-24BCEAC10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G23" i="1"/>
  <c r="G22" i="1"/>
  <c r="E33" i="1"/>
  <c r="B19" i="1"/>
  <c r="C20" i="1" s="1"/>
  <c r="B21" i="1" s="1"/>
  <c r="E13" i="1"/>
  <c r="A13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<sst xmlns="http://schemas.openxmlformats.org/spreadsheetml/2006/main" count="44" uniqueCount="31">
  <si>
    <t>Year</t>
  </si>
  <si>
    <t>CF</t>
  </si>
  <si>
    <t>PCF</t>
  </si>
  <si>
    <t>Rate</t>
  </si>
  <si>
    <t>APR</t>
  </si>
  <si>
    <t>suppose an investment offers to quadruple your money in 12 months. What rate of return per quarter are you being offered?</t>
  </si>
  <si>
    <t>First annual cash flow from the tech will be 175000 received two years from today. Subsequent annual cash flow will grow at 3.5% in perpetuity. What is the present value of the tech if the discount rate is 10%?</t>
  </si>
  <si>
    <t>FV</t>
  </si>
  <si>
    <t>g</t>
  </si>
  <si>
    <t>PV</t>
  </si>
  <si>
    <t>?</t>
  </si>
  <si>
    <t xml:space="preserve">rate </t>
  </si>
  <si>
    <t>First Cash Flow (Y2)</t>
  </si>
  <si>
    <t>r</t>
  </si>
  <si>
    <t>Perpetuity Formula</t>
  </si>
  <si>
    <t>Present Value Formula (t=0)</t>
  </si>
  <si>
    <t>Home Price</t>
  </si>
  <si>
    <t>Loan</t>
  </si>
  <si>
    <t>rate</t>
  </si>
  <si>
    <t>comp. monthly</t>
  </si>
  <si>
    <t>years</t>
  </si>
  <si>
    <t>monthly payment</t>
  </si>
  <si>
    <t>C2</t>
  </si>
  <si>
    <t>C3</t>
  </si>
  <si>
    <t>C4</t>
  </si>
  <si>
    <t>C5</t>
  </si>
  <si>
    <t>C6</t>
  </si>
  <si>
    <t>NPER</t>
  </si>
  <si>
    <t>PMT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</si>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</sst>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0.0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9" fontId="0" fillId="0" borderId="0" xfId="0" applyNumberFormat="1"/>
    <xf numFmtId="8" fontId="0" fillId="0" borderId="0" xfId="0" quotePrefix="1" applyNumberFormat="1"/>
    <xf numFmtId="10" fontId="0" fillId="0" borderId="0" xfId="0" applyNumberFormat="1"/>
    <xf numFmtId="167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44" fontId="0" fillId="2" borderId="0" xfId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70D7-9A0B-480C-8BE5-15001A5196BA}">
  <dimension ref="A1:I53"/>
  <sheetViews>
    <sheetView tabSelected="1" topLeftCell="A24" workbookViewId="0">
      <selection activeCell="B53" sqref="B53"/>
    </sheetView>
  </sheetViews>
  <sheetFormatPr defaultColWidth="18.28515625" defaultRowHeight="15" x14ac:dyDescent="0.25"/>
  <cols>
    <col min="6" max="6" width="29.57031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3</v>
      </c>
      <c r="I1" s="2">
        <v>7.0000000000000007E-2</v>
      </c>
    </row>
    <row r="2" spans="1:9" x14ac:dyDescent="0.25">
      <c r="A2">
        <v>0</v>
      </c>
    </row>
    <row r="3" spans="1:9" x14ac:dyDescent="0.25">
      <c r="A3">
        <v>1</v>
      </c>
      <c r="B3">
        <v>500</v>
      </c>
      <c r="C3" s="3">
        <f>PV($I$1,A3,,B3)</f>
        <v>-467.28971962616822</v>
      </c>
      <c r="D3" s="3"/>
    </row>
    <row r="4" spans="1:9" x14ac:dyDescent="0.25">
      <c r="A4">
        <v>2</v>
      </c>
      <c r="B4">
        <v>1000</v>
      </c>
      <c r="C4" s="3">
        <f>PV($I$1,A4,,B4)</f>
        <v>-873.43872827321161</v>
      </c>
      <c r="D4" s="3"/>
    </row>
    <row r="5" spans="1:9" x14ac:dyDescent="0.25">
      <c r="A5">
        <v>3</v>
      </c>
      <c r="B5">
        <v>1200</v>
      </c>
      <c r="C5" s="3">
        <f>PV($I$1,A5,,B5)</f>
        <v>-979.55745226902229</v>
      </c>
      <c r="D5" s="3"/>
    </row>
    <row r="6" spans="1:9" x14ac:dyDescent="0.25">
      <c r="A6">
        <v>4</v>
      </c>
      <c r="B6">
        <v>800</v>
      </c>
      <c r="C6" s="3">
        <f>PV($I$1,A6,,B6)</f>
        <v>-610.31616963802014</v>
      </c>
      <c r="D6" s="3"/>
    </row>
    <row r="7" spans="1:9" x14ac:dyDescent="0.25">
      <c r="C7" s="3">
        <f>PV($I$1,A7,,B7)</f>
        <v>0</v>
      </c>
      <c r="D7" s="3"/>
    </row>
    <row r="11" spans="1:9" x14ac:dyDescent="0.25">
      <c r="A11" t="s">
        <v>5</v>
      </c>
    </row>
    <row r="12" spans="1:9" x14ac:dyDescent="0.25">
      <c r="A12" t="s">
        <v>4</v>
      </c>
    </row>
    <row r="13" spans="1:9" x14ac:dyDescent="0.25">
      <c r="A13" s="5">
        <f>RATE(4,,-1,4,0,)</f>
        <v>0.41421356237308965</v>
      </c>
      <c r="E13">
        <f>1.41^4</f>
        <v>3.952541609999999</v>
      </c>
    </row>
    <row r="17" spans="1:7" x14ac:dyDescent="0.25">
      <c r="A17" t="s">
        <v>6</v>
      </c>
    </row>
    <row r="19" spans="1:7" x14ac:dyDescent="0.25">
      <c r="A19" t="s">
        <v>7</v>
      </c>
      <c r="B19">
        <f>175000/2</f>
        <v>87500</v>
      </c>
      <c r="E19" t="s">
        <v>22</v>
      </c>
      <c r="F19" t="s">
        <v>12</v>
      </c>
      <c r="G19">
        <v>175000</v>
      </c>
    </row>
    <row r="20" spans="1:7" x14ac:dyDescent="0.25">
      <c r="A20" s="1" t="s">
        <v>8</v>
      </c>
      <c r="B20" s="4">
        <v>3.5000000000000003E-2</v>
      </c>
      <c r="C20">
        <f>B19*B20</f>
        <v>3062.5000000000005</v>
      </c>
      <c r="E20" t="s">
        <v>23</v>
      </c>
      <c r="F20" t="s">
        <v>8</v>
      </c>
      <c r="G20" s="4">
        <v>3.5000000000000003E-2</v>
      </c>
    </row>
    <row r="21" spans="1:7" x14ac:dyDescent="0.25">
      <c r="A21" t="s">
        <v>9</v>
      </c>
      <c r="B21" s="6">
        <f>PV(B22,1,C20,B19,0)</f>
        <v>-82329.545454545441</v>
      </c>
      <c r="E21" t="s">
        <v>24</v>
      </c>
      <c r="F21" t="s">
        <v>13</v>
      </c>
      <c r="G21" s="2">
        <v>0.1</v>
      </c>
    </row>
    <row r="22" spans="1:7" x14ac:dyDescent="0.25">
      <c r="A22" t="s">
        <v>11</v>
      </c>
      <c r="B22" s="2">
        <v>0.1</v>
      </c>
      <c r="E22" t="s">
        <v>25</v>
      </c>
      <c r="F22" t="s">
        <v>14</v>
      </c>
      <c r="G22" s="4">
        <f>G19/(G21-G20)</f>
        <v>2692307.692307692</v>
      </c>
    </row>
    <row r="23" spans="1:7" x14ac:dyDescent="0.25">
      <c r="E23" t="s">
        <v>26</v>
      </c>
      <c r="F23" t="s">
        <v>15</v>
      </c>
      <c r="G23" s="8">
        <f>G22/(1+G21)^2</f>
        <v>2225047.6795931337</v>
      </c>
    </row>
    <row r="29" spans="1:7" x14ac:dyDescent="0.25">
      <c r="A29" t="s">
        <v>16</v>
      </c>
      <c r="B29">
        <v>550000</v>
      </c>
    </row>
    <row r="30" spans="1:7" x14ac:dyDescent="0.25">
      <c r="A30" t="s">
        <v>17</v>
      </c>
      <c r="B30">
        <v>440000</v>
      </c>
      <c r="D30" t="s">
        <v>9</v>
      </c>
      <c r="E30">
        <v>440000</v>
      </c>
    </row>
    <row r="31" spans="1:7" x14ac:dyDescent="0.25">
      <c r="A31" t="s">
        <v>18</v>
      </c>
      <c r="B31" s="4">
        <v>6.0999999999999999E-2</v>
      </c>
      <c r="C31" t="s">
        <v>19</v>
      </c>
      <c r="D31" t="s">
        <v>3</v>
      </c>
      <c r="E31">
        <v>5.0833299999999996E-3</v>
      </c>
    </row>
    <row r="32" spans="1:7" x14ac:dyDescent="0.25">
      <c r="A32" t="s">
        <v>20</v>
      </c>
      <c r="B32">
        <v>30</v>
      </c>
      <c r="D32" t="s">
        <v>27</v>
      </c>
      <c r="E32">
        <v>360</v>
      </c>
    </row>
    <row r="33" spans="1:5" x14ac:dyDescent="0.25">
      <c r="A33" t="s">
        <v>21</v>
      </c>
      <c r="B33" t="s">
        <v>10</v>
      </c>
      <c r="D33" t="s">
        <v>28</v>
      </c>
      <c r="E33" s="7">
        <f>PMT(E31,E32,E30)</f>
        <v>-2666.3759195670632</v>
      </c>
    </row>
    <row r="38" spans="1:5" x14ac:dyDescent="0.25">
      <c r="A38" t="s">
        <v>9</v>
      </c>
      <c r="B38">
        <v>550000</v>
      </c>
    </row>
    <row r="42" spans="1:5" x14ac:dyDescent="0.25">
      <c r="A42" t="s">
        <v>29</v>
      </c>
    </row>
    <row r="43" spans="1:5" x14ac:dyDescent="0.25">
      <c r="A43" t="s">
        <v>28</v>
      </c>
      <c r="B43" s="6">
        <f>PMT(B45,B46,,B44)</f>
        <v>-7953.6550067144744</v>
      </c>
    </row>
    <row r="44" spans="1:5" x14ac:dyDescent="0.25">
      <c r="A44" t="s">
        <v>7</v>
      </c>
      <c r="B44">
        <v>25000</v>
      </c>
    </row>
    <row r="45" spans="1:5" x14ac:dyDescent="0.25">
      <c r="A45" t="s">
        <v>18</v>
      </c>
      <c r="B45" s="4">
        <v>4.7E-2</v>
      </c>
    </row>
    <row r="46" spans="1:5" x14ac:dyDescent="0.25">
      <c r="A46" t="s">
        <v>27</v>
      </c>
      <c r="B46">
        <v>3</v>
      </c>
    </row>
    <row r="48" spans="1:5" x14ac:dyDescent="0.25">
      <c r="A48" t="s">
        <v>30</v>
      </c>
    </row>
    <row r="49" spans="1:2" x14ac:dyDescent="0.25">
      <c r="A49" t="s">
        <v>28</v>
      </c>
      <c r="B49">
        <v>1200</v>
      </c>
    </row>
    <row r="50" spans="1:2" x14ac:dyDescent="0.25">
      <c r="A50" t="s">
        <v>27</v>
      </c>
      <c r="B50">
        <v>5</v>
      </c>
    </row>
    <row r="51" spans="1:2" x14ac:dyDescent="0.25">
      <c r="A51" t="s">
        <v>18</v>
      </c>
      <c r="B51" s="4">
        <v>7.2499999999999995E-2</v>
      </c>
    </row>
    <row r="52" spans="1:2" x14ac:dyDescent="0.25">
      <c r="A52" t="s">
        <v>7</v>
      </c>
    </row>
    <row r="53" spans="1:2" x14ac:dyDescent="0.25">
      <c r="A53" t="s">
        <v>9</v>
      </c>
      <c r="B53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Edwards</dc:creator>
  <cp:lastModifiedBy>Jacob Edwards</cp:lastModifiedBy>
  <dcterms:created xsi:type="dcterms:W3CDTF">2025-01-27T20:17:02Z</dcterms:created>
  <dcterms:modified xsi:type="dcterms:W3CDTF">2025-01-27T21:31:33Z</dcterms:modified>
</cp:coreProperties>
</file>