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NIÑOS " sheetId="1" r:id="rId1"/>
  </sheets>
  <externalReferences>
    <externalReference r:id="rId2"/>
  </externalReferences>
  <definedNames>
    <definedName name="_xlnm.Print_Area" localSheetId="0">'NIÑOS '!$B$1:$R$56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G46" i="1"/>
  <c r="E46" i="1"/>
  <c r="D46" i="1"/>
  <c r="M45" i="1"/>
  <c r="L45" i="1"/>
  <c r="G45" i="1"/>
  <c r="E45" i="1"/>
  <c r="D45" i="1"/>
  <c r="M44" i="1"/>
  <c r="L44" i="1"/>
  <c r="G44" i="1"/>
  <c r="E44" i="1"/>
  <c r="D44" i="1"/>
  <c r="M43" i="1"/>
  <c r="L43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E38" i="1"/>
  <c r="D38" i="1"/>
  <c r="E37" i="1"/>
  <c r="D37" i="1"/>
  <c r="E36" i="1"/>
  <c r="D36" i="1"/>
  <c r="E35" i="1"/>
  <c r="D35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M29" i="1"/>
  <c r="L29" i="1"/>
  <c r="G29" i="1"/>
  <c r="E29" i="1"/>
  <c r="D29" i="1"/>
  <c r="M28" i="1"/>
  <c r="L28" i="1"/>
  <c r="G28" i="1"/>
  <c r="E28" i="1"/>
  <c r="D28" i="1"/>
  <c r="M27" i="1"/>
  <c r="L27" i="1"/>
  <c r="G27" i="1"/>
  <c r="E27" i="1"/>
  <c r="D27" i="1"/>
  <c r="G26" i="1"/>
  <c r="E26" i="1"/>
  <c r="D26" i="1"/>
  <c r="M25" i="1"/>
  <c r="L25" i="1"/>
  <c r="E25" i="1"/>
  <c r="D25" i="1"/>
  <c r="M24" i="1"/>
  <c r="L24" i="1"/>
  <c r="E24" i="1"/>
  <c r="D24" i="1"/>
  <c r="M23" i="1"/>
  <c r="L23" i="1"/>
  <c r="G23" i="1"/>
  <c r="E23" i="1"/>
  <c r="D23" i="1"/>
  <c r="G22" i="1"/>
  <c r="E22" i="1"/>
  <c r="D22" i="1"/>
  <c r="O21" i="1"/>
  <c r="M21" i="1"/>
  <c r="L21" i="1"/>
  <c r="G21" i="1"/>
  <c r="E21" i="1"/>
  <c r="D21" i="1"/>
  <c r="O20" i="1"/>
  <c r="M20" i="1"/>
  <c r="L20" i="1"/>
  <c r="G20" i="1"/>
  <c r="E20" i="1"/>
  <c r="D20" i="1"/>
  <c r="O19" i="1"/>
  <c r="M19" i="1"/>
  <c r="L19" i="1"/>
  <c r="G19" i="1"/>
  <c r="E19" i="1"/>
  <c r="D19" i="1"/>
  <c r="M18" i="1"/>
  <c r="L18" i="1"/>
  <c r="G18" i="1"/>
  <c r="E18" i="1"/>
  <c r="D18" i="1"/>
  <c r="O17" i="1"/>
  <c r="M17" i="1"/>
  <c r="L17" i="1"/>
  <c r="G17" i="1"/>
  <c r="E17" i="1"/>
  <c r="D17" i="1"/>
  <c r="O16" i="1"/>
  <c r="M16" i="1"/>
  <c r="L16" i="1"/>
  <c r="G16" i="1"/>
  <c r="E16" i="1"/>
  <c r="D16" i="1"/>
  <c r="O15" i="1"/>
  <c r="M15" i="1"/>
  <c r="L15" i="1"/>
  <c r="G15" i="1"/>
  <c r="E15" i="1"/>
  <c r="D15" i="1"/>
  <c r="O14" i="1"/>
  <c r="M14" i="1"/>
  <c r="L14" i="1"/>
  <c r="G14" i="1"/>
  <c r="E14" i="1"/>
  <c r="D14" i="1"/>
  <c r="C7" i="1"/>
</calcChain>
</file>

<file path=xl/sharedStrings.xml><?xml version="1.0" encoding="utf-8"?>
<sst xmlns="http://schemas.openxmlformats.org/spreadsheetml/2006/main" count="55" uniqueCount="45">
  <si>
    <t>INSUMOS Y  MEDICAMENTOS A PACIENTE - FARMACIA CECIMIN</t>
  </si>
  <si>
    <t>HOJA DE GASTOS CIRUGÍA - FARMACIA CECIMIN -NIÑOS A-FAR-SF-PR-003-FO-011</t>
  </si>
  <si>
    <t>FECHA:</t>
  </si>
  <si>
    <t>PACIENTE:</t>
  </si>
  <si>
    <t>ENTIDAD AFILIACIÓN:</t>
  </si>
  <si>
    <t>PROCEDIMIENTO:</t>
  </si>
  <si>
    <t>CIRUJANO</t>
  </si>
  <si>
    <t xml:space="preserve">SALEJ SORAYA </t>
  </si>
  <si>
    <t xml:space="preserve">SALA: 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</si>
  <si>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</si>
  <si>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</si>
  <si>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</si>
  <si>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</si>
  <si>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</si>
  <si>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</si>
  <si>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</si>
  <si>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</si>
  <si>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</si>
  <si>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</si>
  <si>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</si>
  <si>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</si>
  <si>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</si>
  <si>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</si>
  <si>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</si>
  <si>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---</t>
  </si>
  <si>
    <t>NIÑOS 1 A 5</t>
  </si>
  <si>
    <t>NIÑOS  5 A 10</t>
  </si>
  <si>
    <t>VARIOS</t>
  </si>
  <si>
    <t>SEVO</t>
  </si>
  <si>
    <t>SEVOFLURANO X CC</t>
  </si>
  <si>
    <t>ISO</t>
  </si>
  <si>
    <t>DESFLUORANO X CC</t>
  </si>
  <si>
    <t xml:space="preserve">PATOLOGIA </t>
  </si>
  <si>
    <t xml:space="preserve">MASCARA LARÍNGEA # </t>
  </si>
  <si>
    <t>CIRCUITO DE ANESTESIA PEDIATRICO</t>
  </si>
  <si>
    <t>FILTRO ANTIBATERIAL</t>
  </si>
  <si>
    <t>MANTA TÉRMICA</t>
  </si>
  <si>
    <t>LAPIZ  DE  ELECTROBISTURI</t>
  </si>
  <si>
    <t>ESTOQUINETA  N-G931 X 23MT NUBENCO 3 X 25 YARDAS</t>
  </si>
  <si>
    <t>STOQUINETA ORTOPEDICA ROL X 25MT WINER  4</t>
  </si>
  <si>
    <t>STOQUINETA ORTOPEDICA ROL X 25MT WINER  5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</si>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</sst>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2" fillId="0" borderId="2" xfId="0" applyNumberFormat="1" applyFont="1" applyBorder="1" applyAlignment="1">
      <alignment horizontal="center" vertical="justify"/>
    </xf>
    <xf numFmtId="49" fontId="2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9" fillId="5" borderId="38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3" fillId="5" borderId="40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left"/>
    </xf>
    <xf numFmtId="0" fontId="3" fillId="2" borderId="49" xfId="0" applyFont="1" applyFill="1" applyBorder="1" applyAlignment="1">
      <alignment horizontal="left"/>
    </xf>
    <xf numFmtId="0" fontId="3" fillId="2" borderId="50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left"/>
    </xf>
    <xf numFmtId="0" fontId="3" fillId="2" borderId="54" xfId="0" applyFont="1" applyFill="1" applyBorder="1" applyAlignment="1">
      <alignment horizontal="left"/>
    </xf>
    <xf numFmtId="0" fontId="3" fillId="2" borderId="55" xfId="0" applyFont="1" applyFill="1" applyBorder="1" applyAlignment="1">
      <alignment horizontal="left"/>
    </xf>
    <xf numFmtId="0" fontId="9" fillId="2" borderId="38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56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57" xfId="0" applyFont="1" applyFill="1" applyBorder="1" applyAlignment="1">
      <alignment horizontal="left" vertical="top"/>
    </xf>
    <xf numFmtId="0" fontId="5" fillId="2" borderId="58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59" xfId="0" applyFont="1" applyFill="1" applyBorder="1" applyAlignment="1">
      <alignment horizontal="left" vertical="top"/>
    </xf>
    <xf numFmtId="0" fontId="3" fillId="2" borderId="60" xfId="0" applyFont="1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left"/>
    </xf>
    <xf numFmtId="0" fontId="3" fillId="2" borderId="63" xfId="0" applyFont="1" applyFill="1" applyBorder="1" applyAlignment="1">
      <alignment horizontal="left"/>
    </xf>
    <xf numFmtId="0" fontId="3" fillId="2" borderId="64" xfId="0" applyFont="1" applyFill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3968</xdr:colOff>
      <xdr:row>0</xdr:row>
      <xdr:rowOff>0</xdr:rowOff>
    </xdr:from>
    <xdr:to>
      <xdr:col>5</xdr:col>
      <xdr:colOff>138905</xdr:colOff>
      <xdr:row>5</xdr:row>
      <xdr:rowOff>154781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568" y="0"/>
          <a:ext cx="2312987" cy="967581"/>
        </a:xfrm>
        <a:prstGeom prst="rect">
          <a:avLst/>
        </a:prstGeom>
      </xdr:spPr>
    </xdr:pic>
    <xdr:clientData/>
  </xdr:twoCellAnchor>
  <xdr:twoCellAnchor editAs="oneCell">
    <xdr:from>
      <xdr:col>13</xdr:col>
      <xdr:colOff>611188</xdr:colOff>
      <xdr:row>1</xdr:row>
      <xdr:rowOff>47625</xdr:rowOff>
    </xdr:from>
    <xdr:to>
      <xdr:col>16</xdr:col>
      <xdr:colOff>308851</xdr:colOff>
      <xdr:row>5</xdr:row>
      <xdr:rowOff>134257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8088" y="212725"/>
          <a:ext cx="2809163" cy="7343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9%20V1%20HOJA%20DE%20GASTOS%20CIRUGIA%20-%20FARMACIA%20CECIMIN%20-PIE%20PEQUE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56"/>
  <sheetViews>
    <sheetView tabSelected="1" zoomScale="80" zoomScaleNormal="80" workbookViewId="0">
      <selection activeCell="G11" sqref="G11:I11"/>
    </sheetView>
  </sheetViews>
  <sheetFormatPr baseColWidth="10" defaultColWidth="47.81640625" defaultRowHeight="13" x14ac:dyDescent="0.3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21.7265625" style="2" customWidth="1"/>
    <col min="14" max="14" width="34.54296875" style="2" customWidth="1"/>
    <col min="15" max="18" width="5" style="2" customWidth="1"/>
    <col min="19" max="16384" width="47.81640625" style="2"/>
  </cols>
  <sheetData>
    <row r="3" spans="2:18" ht="12.75" customHeight="1" x14ac:dyDescent="0.3">
      <c r="G3" s="3"/>
      <c r="H3" s="3"/>
      <c r="I3" s="3"/>
      <c r="J3" s="3"/>
      <c r="K3" s="3"/>
      <c r="L3" s="3"/>
      <c r="M3" s="3"/>
    </row>
    <row r="4" spans="2:18" ht="12.75" customHeight="1" x14ac:dyDescent="0.3">
      <c r="F4" s="4" t="s">
        <v>0</v>
      </c>
      <c r="G4" s="4"/>
      <c r="H4" s="4"/>
      <c r="I4" s="4"/>
      <c r="J4" s="4"/>
      <c r="K4" s="4"/>
      <c r="L4" s="4"/>
      <c r="M4" s="4"/>
    </row>
    <row r="5" spans="2:18" x14ac:dyDescent="0.3">
      <c r="F5" s="4"/>
      <c r="G5" s="4"/>
      <c r="H5" s="4"/>
      <c r="I5" s="4"/>
      <c r="J5" s="4"/>
      <c r="K5" s="4"/>
      <c r="L5" s="4"/>
      <c r="M5" s="4"/>
    </row>
    <row r="6" spans="2:18" ht="13.5" thickBot="1" x14ac:dyDescent="0.35">
      <c r="F6" s="5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16.5" customHeight="1" thickBot="1" x14ac:dyDescent="0.35">
      <c r="B7" s="6" t="s">
        <v>2</v>
      </c>
      <c r="C7" s="7">
        <f ca="1">TODAY()+1</f>
        <v>44810</v>
      </c>
      <c r="D7" s="8"/>
      <c r="E7" s="9" t="s">
        <v>3</v>
      </c>
      <c r="F7" s="10"/>
      <c r="G7" s="11"/>
      <c r="H7" s="11"/>
      <c r="I7" s="11"/>
      <c r="J7" s="12"/>
      <c r="K7" s="13"/>
      <c r="L7" s="14"/>
      <c r="M7" s="15" t="s">
        <v>4</v>
      </c>
      <c r="N7" s="16"/>
      <c r="O7" s="17"/>
      <c r="P7" s="17"/>
      <c r="Q7" s="17"/>
      <c r="R7" s="18"/>
    </row>
    <row r="8" spans="2:18" ht="15" customHeight="1" thickBot="1" x14ac:dyDescent="0.35">
      <c r="B8" s="19" t="s">
        <v>5</v>
      </c>
      <c r="C8" s="20"/>
      <c r="D8" s="20"/>
      <c r="E8" s="21"/>
      <c r="F8" s="22"/>
      <c r="G8" s="23" t="s">
        <v>6</v>
      </c>
      <c r="H8" s="24"/>
      <c r="I8" s="25"/>
      <c r="J8" s="26" t="s">
        <v>7</v>
      </c>
      <c r="K8" s="27"/>
      <c r="L8" s="27"/>
      <c r="M8" s="28"/>
      <c r="N8" s="29" t="s">
        <v>8</v>
      </c>
      <c r="O8" s="30"/>
      <c r="P8" s="30"/>
      <c r="Q8" s="30"/>
      <c r="R8" s="31"/>
    </row>
    <row r="9" spans="2:18" x14ac:dyDescent="0.3">
      <c r="B9" s="32"/>
      <c r="C9" s="33"/>
      <c r="D9" s="33"/>
      <c r="E9" s="34"/>
      <c r="F9" s="35"/>
      <c r="G9" s="36" t="s">
        <v>9</v>
      </c>
      <c r="H9" s="37"/>
      <c r="I9" s="38"/>
      <c r="J9" s="39"/>
      <c r="K9" s="40"/>
      <c r="L9" s="40"/>
      <c r="M9" s="40"/>
      <c r="N9" s="41" t="s">
        <v>10</v>
      </c>
      <c r="O9" s="42"/>
      <c r="P9" s="42"/>
      <c r="Q9" s="42"/>
      <c r="R9" s="43"/>
    </row>
    <row r="10" spans="2:18" x14ac:dyDescent="0.3">
      <c r="B10" s="44" t="s">
        <v>11</v>
      </c>
      <c r="C10" s="45"/>
      <c r="D10" s="45"/>
      <c r="E10" s="46"/>
      <c r="F10" s="47"/>
      <c r="G10" s="48" t="s">
        <v>12</v>
      </c>
      <c r="H10" s="49"/>
      <c r="I10" s="50"/>
      <c r="J10" s="51"/>
      <c r="K10" s="52"/>
      <c r="L10" s="52"/>
      <c r="M10" s="53"/>
      <c r="N10" s="41" t="s">
        <v>13</v>
      </c>
      <c r="O10" s="42"/>
      <c r="P10" s="42"/>
      <c r="Q10" s="42"/>
      <c r="R10" s="43"/>
    </row>
    <row r="11" spans="2:18" ht="24.75" customHeight="1" thickBot="1" x14ac:dyDescent="0.35">
      <c r="B11" s="54" t="s">
        <v>14</v>
      </c>
      <c r="C11" s="55"/>
      <c r="D11" s="55"/>
      <c r="E11" s="56"/>
      <c r="F11" s="57"/>
      <c r="G11" s="58" t="s">
        <v>15</v>
      </c>
      <c r="H11" s="59"/>
      <c r="I11" s="60"/>
      <c r="J11" s="61"/>
      <c r="K11" s="61"/>
      <c r="L11" s="61"/>
      <c r="M11" s="62"/>
      <c r="N11" s="63"/>
      <c r="O11" s="55"/>
      <c r="P11" s="55"/>
      <c r="Q11" s="55"/>
      <c r="R11" s="64"/>
    </row>
    <row r="12" spans="2:18" ht="21" customHeight="1" thickBot="1" x14ac:dyDescent="0.35">
      <c r="B12" s="65" t="s">
        <v>16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2:18" s="1" customFormat="1" ht="13.5" thickBot="1" x14ac:dyDescent="0.4">
      <c r="B13" s="66" t="s">
        <v>17</v>
      </c>
      <c r="C13" s="67"/>
      <c r="D13" s="68" t="s">
        <v>18</v>
      </c>
      <c r="E13" s="69" t="s">
        <v>19</v>
      </c>
      <c r="F13" s="67"/>
      <c r="G13" s="68" t="s">
        <v>20</v>
      </c>
      <c r="H13" s="68" t="s">
        <v>21</v>
      </c>
      <c r="I13" s="68" t="s">
        <v>22</v>
      </c>
      <c r="J13" s="70" t="s">
        <v>23</v>
      </c>
      <c r="K13" s="71" t="s">
        <v>17</v>
      </c>
      <c r="L13" s="71" t="s">
        <v>18</v>
      </c>
      <c r="M13" s="69" t="s">
        <v>19</v>
      </c>
      <c r="N13" s="67"/>
      <c r="O13" s="68" t="s">
        <v>20</v>
      </c>
      <c r="P13" s="68" t="s">
        <v>21</v>
      </c>
      <c r="Q13" s="68" t="s">
        <v>22</v>
      </c>
      <c r="R13" s="70" t="s">
        <v>23</v>
      </c>
    </row>
    <row r="14" spans="2:18" x14ac:dyDescent="0.3">
      <c r="B14" s="72">
        <v>85855</v>
      </c>
      <c r="C14" s="73"/>
      <c r="D14" s="74">
        <f>VLOOKUP(B14,'[1]MAESTRA NO TOCAR'!A:B,2,0)</f>
        <v>209803</v>
      </c>
      <c r="E14" s="75" t="str">
        <f>VLOOKUP(B14,'[1]MAESTRA NO TOCAR'!A:C,3,0)</f>
        <v>AFRINPED 0.25MG/ML(0.025%) SOL NAS INST FCO X 15ML</v>
      </c>
      <c r="F14" s="76"/>
      <c r="G14" s="74">
        <f>VLOOKUP(B14,'[1]MAESTRA NO TOCAR'!A:D,4,0)</f>
        <v>1</v>
      </c>
      <c r="H14" s="74"/>
      <c r="I14" s="74"/>
      <c r="J14" s="77"/>
      <c r="K14" s="78">
        <v>25695</v>
      </c>
      <c r="L14" s="74">
        <f>VLOOKUP(K14,'[1]MAESTRA NO TOCAR'!A:B,2,0)</f>
        <v>300293</v>
      </c>
      <c r="M14" s="79" t="str">
        <f>VLOOKUP(K14,'[1]MAESTRA NO TOCAR'!A:C,3,0)</f>
        <v>SONDA NELATON REF SN12 SOB X 1 MEDEX  12FR</v>
      </c>
      <c r="N14" s="80"/>
      <c r="O14" s="74">
        <f>VLOOKUP(K14,'[1]MAESTRA NO TOCAR'!A:D,4,0)</f>
        <v>1</v>
      </c>
      <c r="P14" s="74"/>
      <c r="Q14" s="74"/>
      <c r="R14" s="81"/>
    </row>
    <row r="15" spans="2:18" x14ac:dyDescent="0.3">
      <c r="B15" s="72">
        <v>110940</v>
      </c>
      <c r="C15" s="73"/>
      <c r="D15" s="74">
        <f>VLOOKUP(B15,'[1]MAESTRA NO TOCAR'!A:B,2,0)</f>
        <v>103968</v>
      </c>
      <c r="E15" s="75" t="str">
        <f>VLOOKUP(B15,'[1]MAESTRA NO TOCAR'!A:C,3,0)</f>
        <v>ATROPINA SULFATO 1MG/ML SOL INY</v>
      </c>
      <c r="F15" s="76"/>
      <c r="G15" s="74">
        <f>VLOOKUP(B15,'[1]MAESTRA NO TOCAR'!A:D,4,0)</f>
        <v>1</v>
      </c>
      <c r="H15" s="74"/>
      <c r="I15" s="74"/>
      <c r="J15" s="77"/>
      <c r="K15" s="78">
        <v>391410</v>
      </c>
      <c r="L15" s="74">
        <f>VLOOKUP(K15,'[1]MAESTRA NO TOCAR'!A:B,2,0)</f>
        <v>0</v>
      </c>
      <c r="M15" s="79" t="str">
        <f>VLOOKUP(K15,'[1]MAESTRA NO TOCAR'!A:C,3,0)</f>
        <v>TAPON DE CIERRE HEPARINIZADO REF 4238010 CAJ X 100 IN-STOPPER</v>
      </c>
      <c r="N15" s="80"/>
      <c r="O15" s="74">
        <f>VLOOKUP(K15,'[1]MAESTRA NO TOCAR'!A:D,4,0)</f>
        <v>1</v>
      </c>
      <c r="P15" s="74"/>
      <c r="Q15" s="74"/>
      <c r="R15" s="81"/>
    </row>
    <row r="16" spans="2:18" x14ac:dyDescent="0.3">
      <c r="B16" s="72">
        <v>388829</v>
      </c>
      <c r="C16" s="73"/>
      <c r="D16" s="74">
        <f>VLOOKUP(B16,'[1]MAESTRA NO TOCAR'!A:B,2,0)</f>
        <v>100363</v>
      </c>
      <c r="E16" s="75" t="str">
        <f>VLOOKUP(B16,'[1]MAESTRA NO TOCAR'!A:C,3,0)</f>
        <v>BICARBONATO DE NA 10MEQ/10ML(1MEQ/ML) SOL INY</v>
      </c>
      <c r="F16" s="76"/>
      <c r="G16" s="74">
        <f>VLOOKUP(B16,'[1]MAESTRA NO TOCAR'!A:D,4,0)</f>
        <v>1</v>
      </c>
      <c r="H16" s="74"/>
      <c r="I16" s="74"/>
      <c r="J16" s="77"/>
      <c r="K16" s="78">
        <v>158514</v>
      </c>
      <c r="L16" s="74">
        <f>VLOOKUP(K16,'[1]MAESTRA NO TOCAR'!A:B,2,0)</f>
        <v>353757</v>
      </c>
      <c r="M16" s="79" t="str">
        <f>VLOOKUP(K16,'[1]MAESTRA NO TOCAR'!A:C,3,0)</f>
        <v>APOSITO TEGADERM REF 1626W (10CM X 12CM)</v>
      </c>
      <c r="N16" s="80"/>
      <c r="O16" s="74">
        <f>VLOOKUP(K16,'[1]MAESTRA NO TOCAR'!A:D,4,0)</f>
        <v>1</v>
      </c>
      <c r="P16" s="74"/>
      <c r="Q16" s="74"/>
      <c r="R16" s="81"/>
    </row>
    <row r="17" spans="2:18" x14ac:dyDescent="0.3">
      <c r="B17" s="72">
        <v>388890</v>
      </c>
      <c r="C17" s="73"/>
      <c r="D17" s="74">
        <f>VLOOKUP(B17,'[1]MAESTRA NO TOCAR'!A:B,2,0)</f>
        <v>207008</v>
      </c>
      <c r="E17" s="75" t="str">
        <f>VLOOKUP(B17,'[1]MAESTRA NO TOCAR'!A:C,3,0)</f>
        <v>BUPINEST 75MG/10ML(0.75%) SOL INY</v>
      </c>
      <c r="F17" s="76"/>
      <c r="G17" s="74">
        <f>VLOOKUP(B17,'[1]MAESTRA NO TOCAR'!A:D,4,0)</f>
        <v>3</v>
      </c>
      <c r="H17" s="74"/>
      <c r="I17" s="74"/>
      <c r="J17" s="77"/>
      <c r="K17" s="78">
        <v>145922</v>
      </c>
      <c r="L17" s="74">
        <f>VLOOKUP(K17,'[1]MAESTRA NO TOCAR'!A:B,2,0)</f>
        <v>353355</v>
      </c>
      <c r="M17" s="79" t="str">
        <f>VLOOKUP(K17,'[1]MAESTRA NO TOCAR'!A:C,3,0)</f>
        <v>TUBO SUCCION CON CONECTOR REF 8888301614  6MM X 3.1MM</v>
      </c>
      <c r="N17" s="80"/>
      <c r="O17" s="74">
        <f>VLOOKUP(K17,'[1]MAESTRA NO TOCAR'!A:D,4,0)</f>
        <v>2</v>
      </c>
      <c r="P17" s="74"/>
      <c r="Q17" s="74"/>
      <c r="R17" s="81"/>
    </row>
    <row r="18" spans="2:18" x14ac:dyDescent="0.3">
      <c r="B18" s="82">
        <v>166164</v>
      </c>
      <c r="C18" s="83"/>
      <c r="D18" s="84">
        <f>VLOOKUP(B18,'[1]MAESTRA NO TOCAR'!A:B,2,0)</f>
        <v>105358</v>
      </c>
      <c r="E18" s="85" t="str">
        <f>VLOOKUP(B18,'[1]MAESTRA NO TOCAR'!A:C,3,0)</f>
        <v>CEFAZOLINA 1GR POLV INY INST CAJ X 10VIAL VITALIS</v>
      </c>
      <c r="F18" s="86"/>
      <c r="G18" s="87">
        <f>VLOOKUP(B18,'[1]MAESTRA NO TOCAR'!A:D,4,0)</f>
        <v>2</v>
      </c>
      <c r="H18" s="84"/>
      <c r="I18" s="84"/>
      <c r="J18" s="88"/>
      <c r="K18" s="78">
        <v>72903</v>
      </c>
      <c r="L18" s="74">
        <f>VLOOKUP(K18,'[1]MAESTRA NO TOCAR'!A:B,2,0)</f>
        <v>317515</v>
      </c>
      <c r="M18" s="79" t="str">
        <f>VLOOKUP(K18,'[1]MAESTRA NO TOCAR'!A:C,3,0)</f>
        <v>LINER SEMI-RIGIDO SOLIDIFI UND  1000ML + 500ML</v>
      </c>
      <c r="N18" s="80"/>
      <c r="O18" s="74" t="s">
        <v>24</v>
      </c>
      <c r="P18" s="74" t="s">
        <v>24</v>
      </c>
      <c r="Q18" s="74" t="s">
        <v>24</v>
      </c>
      <c r="R18" s="77" t="s">
        <v>24</v>
      </c>
    </row>
    <row r="19" spans="2:18" ht="15" customHeight="1" x14ac:dyDescent="0.3">
      <c r="B19" s="72">
        <v>166495</v>
      </c>
      <c r="C19" s="73"/>
      <c r="D19" s="74">
        <f>VLOOKUP(B19,'[1]MAESTRA NO TOCAR'!A:B,2,0)</f>
        <v>105327</v>
      </c>
      <c r="E19" s="75" t="str">
        <f>VLOOKUP(B19,'[1]MAESTRA NO TOCAR'!A:C,3,0)</f>
        <v>DEXAMETASONA 8MG/2ML(4MG/ML) SOL INY INST</v>
      </c>
      <c r="F19" s="76"/>
      <c r="G19" s="74">
        <f>VLOOKUP(B19,'[1]MAESTRA NO TOCAR'!A:D,4,0)</f>
        <v>1</v>
      </c>
      <c r="H19" s="89"/>
      <c r="I19" s="89"/>
      <c r="J19" s="90"/>
      <c r="K19" s="78">
        <v>21083</v>
      </c>
      <c r="L19" s="74">
        <f>VLOOKUP(K19,'[1]MAESTRA NO TOCAR'!A:B,2,0)</f>
        <v>202421</v>
      </c>
      <c r="M19" s="79" t="str">
        <f>VLOOKUP(K19,'[1]MAESTRA NO TOCAR'!A:C,3,0)</f>
        <v>AGUA OXIGENADA 4% SOL TOP  FCO X 120ML JGB</v>
      </c>
      <c r="N19" s="80"/>
      <c r="O19" s="74">
        <f>VLOOKUP(K19,'[1]MAESTRA NO TOCAR'!A:D,4,0)</f>
        <v>1</v>
      </c>
      <c r="P19" s="74"/>
      <c r="Q19" s="74"/>
      <c r="R19" s="81"/>
    </row>
    <row r="20" spans="2:18" x14ac:dyDescent="0.3">
      <c r="B20" s="72">
        <v>77749</v>
      </c>
      <c r="C20" s="73"/>
      <c r="D20" s="74">
        <f>VLOOKUP(B20,'[1]MAESTRA NO TOCAR'!A:B,2,0)</f>
        <v>103238</v>
      </c>
      <c r="E20" s="75" t="str">
        <f>VLOOKUP(B20,'[1]MAESTRA NO TOCAR'!A:C,3,0)</f>
        <v>DIPIRONA 1GR/2ML(0.5GR/ML) SOL INY INST</v>
      </c>
      <c r="F20" s="76"/>
      <c r="G20" s="74">
        <f>VLOOKUP(B20,'[1]MAESTRA NO TOCAR'!A:D,4,0)</f>
        <v>1</v>
      </c>
      <c r="H20" s="74"/>
      <c r="I20" s="74"/>
      <c r="J20" s="77"/>
      <c r="K20" s="78">
        <v>22301</v>
      </c>
      <c r="L20" s="74">
        <f>VLOOKUP(K20,'[1]MAESTRA NO TOCAR'!A:B,2,0)</f>
        <v>300756</v>
      </c>
      <c r="M20" s="79" t="str">
        <f>VLOOKUP(K20,'[1]MAESTRA NO TOCAR'!A:C,3,0)</f>
        <v xml:space="preserve">JER TUBERCULINA 302579 1ML 25G X 5/8 </v>
      </c>
      <c r="N20" s="80"/>
      <c r="O20" s="74">
        <f>VLOOKUP(K20,'[1]MAESTRA NO TOCAR'!A:D,4,0)</f>
        <v>2</v>
      </c>
      <c r="P20" s="74"/>
      <c r="Q20" s="74"/>
      <c r="R20" s="81"/>
    </row>
    <row r="21" spans="2:18" ht="13.5" thickBot="1" x14ac:dyDescent="0.35">
      <c r="B21" s="72">
        <v>20041</v>
      </c>
      <c r="C21" s="73"/>
      <c r="D21" s="74">
        <f>VLOOKUP(B21,'[1]MAESTRA NO TOCAR'!A:B,2,0)</f>
        <v>201643</v>
      </c>
      <c r="E21" s="75" t="str">
        <f>VLOOKUP(B21,'[1]MAESTRA NO TOCAR'!A:C,3,0)</f>
        <v>ONDAX 8MG/4ML(2MG/ML) SOL INY INST AMP</v>
      </c>
      <c r="F21" s="76"/>
      <c r="G21" s="74">
        <f>VLOOKUP(B21,'[1]MAESTRA NO TOCAR'!A:D,4,0)</f>
        <v>1</v>
      </c>
      <c r="H21" s="74"/>
      <c r="I21" s="74"/>
      <c r="J21" s="77"/>
      <c r="K21" s="91">
        <v>29583</v>
      </c>
      <c r="L21" s="92">
        <f>VLOOKUP(K21,'[1]MAESTRA NO TOCAR'!A:B,2,0)</f>
        <v>308109</v>
      </c>
      <c r="M21" s="93" t="str">
        <f>VLOOKUP(K21,'[1]MAESTRA NO TOCAR'!A:C,3,0)</f>
        <v>PLACA PACIENTE PEDIATRICA REF E751025</v>
      </c>
      <c r="N21" s="94"/>
      <c r="O21" s="92">
        <f>VLOOKUP(K21,'[1]MAESTRA NO TOCAR'!A:D,4,0)</f>
        <v>1</v>
      </c>
      <c r="P21" s="92"/>
      <c r="Q21" s="92"/>
      <c r="R21" s="95"/>
    </row>
    <row r="22" spans="2:18" ht="15" customHeight="1" thickBot="1" x14ac:dyDescent="0.35">
      <c r="B22" s="72">
        <v>135679</v>
      </c>
      <c r="C22" s="73"/>
      <c r="D22" s="74">
        <f>VLOOKUP(B22,'[1]MAESTRA NO TOCAR'!A:B,2,0)</f>
        <v>212916</v>
      </c>
      <c r="E22" s="75" t="str">
        <f>VLOOKUP(B22,'[1]MAESTRA NO TOCAR'!A:C,3,0)</f>
        <v>SERAFOL 200MG/20ML(1%) EMUL INY INST</v>
      </c>
      <c r="F22" s="76"/>
      <c r="G22" s="74">
        <f>VLOOKUP(B22,'[1]MAESTRA NO TOCAR'!A:D,4,0)</f>
        <v>1</v>
      </c>
      <c r="H22" s="74"/>
      <c r="I22" s="74"/>
      <c r="J22" s="77"/>
      <c r="K22" s="96" t="s">
        <v>25</v>
      </c>
      <c r="L22" s="97"/>
      <c r="M22" s="97"/>
      <c r="N22" s="97"/>
      <c r="O22" s="97"/>
      <c r="P22" s="97"/>
      <c r="Q22" s="97"/>
      <c r="R22" s="98"/>
    </row>
    <row r="23" spans="2:18" x14ac:dyDescent="0.3">
      <c r="B23" s="99"/>
      <c r="C23" s="100"/>
      <c r="D23" s="101">
        <f>VLOOKUP(B23,'[1]MAESTRA NO TOCAR'!A:B,2,0)</f>
        <v>0</v>
      </c>
      <c r="E23" s="102" t="str">
        <f>VLOOKUP(B23,'[1]MAESTRA NO TOCAR'!A:C,3,0)</f>
        <v>ARTROSCOPIO</v>
      </c>
      <c r="F23" s="103"/>
      <c r="G23" s="101">
        <f>VLOOKUP(B23,'[1]MAESTRA NO TOCAR'!A:D,4,0)</f>
        <v>0</v>
      </c>
      <c r="H23" s="101"/>
      <c r="I23" s="101"/>
      <c r="J23" s="104"/>
      <c r="K23" s="105">
        <v>25811</v>
      </c>
      <c r="L23" s="106">
        <f>VLOOKUP(K23,'[1]MAESTRA NO TOCAR'!A:B,2,0)</f>
        <v>310033</v>
      </c>
      <c r="M23" s="107" t="str">
        <f>VLOOKUP(K23,'[1]MAESTRA NO TOCAR'!A:C,3,0)</f>
        <v>TUBO ENDOTRAQUEAL CON BALON REF 86443 SOB 3.5FR</v>
      </c>
      <c r="N23" s="108"/>
      <c r="O23" s="106">
        <v>1</v>
      </c>
      <c r="P23" s="106"/>
      <c r="Q23" s="106"/>
      <c r="R23" s="109"/>
    </row>
    <row r="24" spans="2:18" ht="15" customHeight="1" x14ac:dyDescent="0.3">
      <c r="B24" s="72">
        <v>19929</v>
      </c>
      <c r="C24" s="73"/>
      <c r="D24" s="74">
        <f>VLOOKUP(B24,'[1]MAESTRA NO TOCAR'!A:B,2,0)</f>
        <v>202036</v>
      </c>
      <c r="E24" s="75" t="str">
        <f>VLOOKUP(B24,'[1]MAESTRA NO TOCAR'!A:C,3,0)</f>
        <v>CLORURO NA USP O SUERO FISIOL 0.9% SOL INY 100ML</v>
      </c>
      <c r="F24" s="76"/>
      <c r="G24" s="74">
        <v>1</v>
      </c>
      <c r="H24" s="74"/>
      <c r="I24" s="74"/>
      <c r="J24" s="77"/>
      <c r="K24" s="78">
        <v>107753</v>
      </c>
      <c r="L24" s="74">
        <f>VLOOKUP(K24,'[1]MAESTRA NO TOCAR'!A:B,2,0)</f>
        <v>337084</v>
      </c>
      <c r="M24" s="79" t="str">
        <f>VLOOKUP(K24,'[1]MAESTRA NO TOCAR'!A:C,3,0)</f>
        <v>TUBO ENDOTRAQUEAL CON BALON REF 86444 SOB 4.0FR</v>
      </c>
      <c r="N24" s="80"/>
      <c r="O24" s="74">
        <v>1</v>
      </c>
      <c r="P24" s="74"/>
      <c r="Q24" s="74"/>
      <c r="R24" s="81"/>
    </row>
    <row r="25" spans="2:18" ht="13.5" thickBot="1" x14ac:dyDescent="0.35">
      <c r="B25" s="82">
        <v>388835</v>
      </c>
      <c r="C25" s="83"/>
      <c r="D25" s="84">
        <f>VLOOKUP(B25,'[1]MAESTRA NO TOCAR'!A:B,2,0)</f>
        <v>105422</v>
      </c>
      <c r="E25" s="85" t="str">
        <f>VLOOKUP(B25,'[1]MAESTRA NO TOCAR'!A:C,3,0)</f>
        <v>CLORURO DE SODIO LIBRE DE PVC 0.9% SOL INY 250ML</v>
      </c>
      <c r="F25" s="86"/>
      <c r="G25" s="87">
        <v>2</v>
      </c>
      <c r="H25" s="84"/>
      <c r="I25" s="84"/>
      <c r="J25" s="88"/>
      <c r="K25" s="91">
        <v>167938</v>
      </c>
      <c r="L25" s="92">
        <f>VLOOKUP(K25,'[1]MAESTRA NO TOCAR'!A:B,2,0)</f>
        <v>357273</v>
      </c>
      <c r="M25" s="93" t="str">
        <f>VLOOKUP(K25,'[1]MAESTRA NO TOCAR'!A:C,3,0)</f>
        <v>TUBO ENDOTRAQUEAL CON BALON REF 86445 4.5MM - 6.2MM</v>
      </c>
      <c r="N25" s="94"/>
      <c r="O25" s="92">
        <v>1</v>
      </c>
      <c r="P25" s="92"/>
      <c r="Q25" s="92"/>
      <c r="R25" s="95"/>
    </row>
    <row r="26" spans="2:18" ht="15" customHeight="1" thickBot="1" x14ac:dyDescent="0.35">
      <c r="B26" s="72">
        <v>110160</v>
      </c>
      <c r="C26" s="73"/>
      <c r="D26" s="74">
        <f>VLOOKUP(B26,'[1]MAESTRA NO TOCAR'!A:B,2,0)</f>
        <v>347133</v>
      </c>
      <c r="E26" s="75" t="str">
        <f>VLOOKUP(B26,'[1]MAESTRA NO TOCAR'!A:C,3,0)</f>
        <v>AGUJA HIPODERMICA 21X1 1/2 PULG</v>
      </c>
      <c r="F26" s="76"/>
      <c r="G26" s="74">
        <f>VLOOKUP(B26,'[1]MAESTRA NO TOCAR'!A:D,4,0)</f>
        <v>3</v>
      </c>
      <c r="H26" s="74"/>
      <c r="I26" s="74"/>
      <c r="J26" s="77"/>
      <c r="K26" s="96" t="s">
        <v>26</v>
      </c>
      <c r="L26" s="97"/>
      <c r="M26" s="97"/>
      <c r="N26" s="97"/>
      <c r="O26" s="97"/>
      <c r="P26" s="97"/>
      <c r="Q26" s="97"/>
      <c r="R26" s="98"/>
    </row>
    <row r="27" spans="2:18" x14ac:dyDescent="0.3">
      <c r="B27" s="72">
        <v>156601</v>
      </c>
      <c r="C27" s="73"/>
      <c r="D27" s="74">
        <f>VLOOKUP(B27,'[1]MAESTRA NO TOCAR'!A:B,2,0)</f>
        <v>354434</v>
      </c>
      <c r="E27" s="75" t="str">
        <f>VLOOKUP(B27,'[1]MAESTRA NO TOCAR'!A:C,3,0)</f>
        <v>AGUJA HIPODERMICA 24G X 1 PULG</v>
      </c>
      <c r="F27" s="76"/>
      <c r="G27" s="74">
        <f>VLOOKUP(B27,'[1]MAESTRA NO TOCAR'!A:D,4,0)</f>
        <v>3</v>
      </c>
      <c r="H27" s="74"/>
      <c r="I27" s="74"/>
      <c r="J27" s="77"/>
      <c r="K27" s="105">
        <v>107201</v>
      </c>
      <c r="L27" s="106">
        <f>VLOOKUP(K27,'[1]MAESTRA NO TOCAR'!A:B,2,0)</f>
        <v>336701</v>
      </c>
      <c r="M27" s="107" t="str">
        <f>VLOOKUP(K27,'[1]MAESTRA NO TOCAR'!A:C,3,0)</f>
        <v>TUBO ENDOTRAQUEAL CON BALON REF 86107 SOB 5.0FR</v>
      </c>
      <c r="N27" s="108"/>
      <c r="O27" s="106">
        <v>1</v>
      </c>
      <c r="P27" s="106"/>
      <c r="Q27" s="106"/>
      <c r="R27" s="109"/>
    </row>
    <row r="28" spans="2:18" x14ac:dyDescent="0.3">
      <c r="B28" s="72">
        <v>110163</v>
      </c>
      <c r="C28" s="73"/>
      <c r="D28" s="74">
        <f>VLOOKUP(B28,'[1]MAESTRA NO TOCAR'!A:B,2,0)</f>
        <v>340847</v>
      </c>
      <c r="E28" s="75" t="str">
        <f>VLOOKUP(B28,'[1]MAESTRA NO TOCAR'!A:C,3,0)</f>
        <v>AGUJA HIPODERMICA 23X1 PULG</v>
      </c>
      <c r="F28" s="76"/>
      <c r="G28" s="74">
        <f>VLOOKUP(B28,'[1]MAESTRA NO TOCAR'!A:D,4,0)</f>
        <v>3</v>
      </c>
      <c r="H28" s="74"/>
      <c r="I28" s="74"/>
      <c r="J28" s="77"/>
      <c r="K28" s="78">
        <v>107202</v>
      </c>
      <c r="L28" s="74">
        <f>VLOOKUP(K28,'[1]MAESTRA NO TOCAR'!A:B,2,0)</f>
        <v>336716</v>
      </c>
      <c r="M28" s="79" t="str">
        <f>VLOOKUP(K28,'[1]MAESTRA NO TOCAR'!A:C,3,0)</f>
        <v>TUBO ENDOTRAQUEAL CON BALON REF 86108 SOB  5.5FR</v>
      </c>
      <c r="N28" s="80"/>
      <c r="O28" s="74">
        <v>1</v>
      </c>
      <c r="P28" s="74"/>
      <c r="Q28" s="74"/>
      <c r="R28" s="81"/>
    </row>
    <row r="29" spans="2:18" ht="13.5" thickBot="1" x14ac:dyDescent="0.35">
      <c r="B29" s="72">
        <v>110168</v>
      </c>
      <c r="C29" s="73"/>
      <c r="D29" s="74">
        <f>VLOOKUP(B29,'[1]MAESTRA NO TOCAR'!A:B,2,0)</f>
        <v>346383</v>
      </c>
      <c r="E29" s="75" t="str">
        <f>VLOOKUP(B29,'[1]MAESTRA NO TOCAR'!A:C,3,0)</f>
        <v>AGUJA HIPODERMICA 26X1/2</v>
      </c>
      <c r="F29" s="76"/>
      <c r="G29" s="74">
        <f>VLOOKUP(B29,'[1]MAESTRA NO TOCAR'!A:D,4,0)</f>
        <v>3</v>
      </c>
      <c r="H29" s="89"/>
      <c r="I29" s="89"/>
      <c r="J29" s="90"/>
      <c r="K29" s="78">
        <v>107203</v>
      </c>
      <c r="L29" s="74">
        <f>VLOOKUP(K29,'[1]MAESTRA NO TOCAR'!A:B,2,0)</f>
        <v>336712</v>
      </c>
      <c r="M29" s="79" t="str">
        <f>VLOOKUP(K29,'[1]MAESTRA NO TOCAR'!A:C,3,0)</f>
        <v>TUBO ENDOTRAQUEAL CON BALON REF 86109 SOB 6.0FR</v>
      </c>
      <c r="N29" s="80"/>
      <c r="O29" s="74">
        <v>1</v>
      </c>
      <c r="P29" s="74"/>
      <c r="Q29" s="74"/>
      <c r="R29" s="81"/>
    </row>
    <row r="30" spans="2:18" ht="15.75" customHeight="1" thickBot="1" x14ac:dyDescent="0.35">
      <c r="B30" s="82">
        <v>159189</v>
      </c>
      <c r="C30" s="83"/>
      <c r="D30" s="84">
        <f>VLOOKUP(B30,'[1]MAESTRA NO TOCAR'!A:B,2,0)</f>
        <v>354110</v>
      </c>
      <c r="E30" s="85" t="str">
        <f>VLOOKUP(B30,'[1]MAESTRA NO TOCAR'!A:C,3,0)</f>
        <v>CATETER INTRAVENOSO PERIFERICO REF 38831214 INSYTE BD 22G X 1 PULG</v>
      </c>
      <c r="F30" s="86"/>
      <c r="G30" s="87">
        <f>VLOOKUP(B30,'[1]MAESTRA NO TOCAR'!A:D,4,0)</f>
        <v>1</v>
      </c>
      <c r="H30" s="84"/>
      <c r="I30" s="84"/>
      <c r="J30" s="88"/>
      <c r="K30" s="110" t="s">
        <v>27</v>
      </c>
      <c r="L30" s="111"/>
      <c r="M30" s="111"/>
      <c r="N30" s="111"/>
      <c r="O30" s="111"/>
      <c r="P30" s="111"/>
      <c r="Q30" s="111"/>
      <c r="R30" s="112"/>
    </row>
    <row r="31" spans="2:18" x14ac:dyDescent="0.3">
      <c r="B31" s="82">
        <v>159191</v>
      </c>
      <c r="C31" s="83"/>
      <c r="D31" s="84">
        <f>VLOOKUP(B31,'[1]MAESTRA NO TOCAR'!A:B,2,0)</f>
        <v>353935</v>
      </c>
      <c r="E31" s="85" t="str">
        <f>VLOOKUP(B31,'[1]MAESTRA NO TOCAR'!A:C,3,0)</f>
        <v>CATETER INTRAVENOSO PERIFERIC REF 38831114 BD-INSYTE  No 24GA (0,7 X 19MM)</v>
      </c>
      <c r="F31" s="86"/>
      <c r="G31" s="87">
        <f>VLOOKUP(B31,'[1]MAESTRA NO TOCAR'!A:D,4,0)</f>
        <v>1</v>
      </c>
      <c r="H31" s="84"/>
      <c r="I31" s="84"/>
      <c r="J31" s="88"/>
      <c r="K31" s="78" t="s">
        <v>28</v>
      </c>
      <c r="L31" s="74">
        <v>206938</v>
      </c>
      <c r="M31" s="79" t="s">
        <v>29</v>
      </c>
      <c r="N31" s="80"/>
      <c r="O31" s="74"/>
      <c r="P31" s="74"/>
      <c r="Q31" s="74"/>
      <c r="R31" s="77"/>
    </row>
    <row r="32" spans="2:18" x14ac:dyDescent="0.3">
      <c r="B32" s="72">
        <v>144372</v>
      </c>
      <c r="C32" s="73"/>
      <c r="D32" s="74">
        <f>VLOOKUP(B32,'[1]MAESTRA NO TOCAR'!A:B,2,0)</f>
        <v>352856</v>
      </c>
      <c r="E32" s="75" t="str">
        <f>VLOOKUP(B32,'[1]MAESTRA NO TOCAR'!A:C,3,0)</f>
        <v>ELECTRODO MONITOREO PED REF 31118733</v>
      </c>
      <c r="F32" s="76"/>
      <c r="G32" s="74">
        <f>VLOOKUP(B32,'[1]MAESTRA NO TOCAR'!A:D,4,0)</f>
        <v>3</v>
      </c>
      <c r="H32" s="74"/>
      <c r="I32" s="74"/>
      <c r="J32" s="77"/>
      <c r="K32" s="78" t="s">
        <v>30</v>
      </c>
      <c r="L32" s="74">
        <v>203206</v>
      </c>
      <c r="M32" s="79" t="s">
        <v>31</v>
      </c>
      <c r="N32" s="80"/>
      <c r="O32" s="74"/>
      <c r="P32" s="74"/>
      <c r="Q32" s="74"/>
      <c r="R32" s="77"/>
    </row>
    <row r="33" spans="2:18" x14ac:dyDescent="0.3">
      <c r="B33" s="82">
        <v>23677</v>
      </c>
      <c r="C33" s="83"/>
      <c r="D33" s="84">
        <f>VLOOKUP(B33,'[1]MAESTRA NO TOCAR'!A:B,2,0)</f>
        <v>301080</v>
      </c>
      <c r="E33" s="85" t="str">
        <f>VLOOKUP(B33,'[1]MAESTRA NO TOCAR'!A:C,3,0)</f>
        <v>EQUIPO VENOCLISIS EN Y REF MRC0005P</v>
      </c>
      <c r="F33" s="86"/>
      <c r="G33" s="87">
        <f>VLOOKUP(B33,'[1]MAESTRA NO TOCAR'!A:D,4,0)</f>
        <v>1</v>
      </c>
      <c r="H33" s="84"/>
      <c r="I33" s="84"/>
      <c r="J33" s="88"/>
      <c r="K33" s="78"/>
      <c r="L33" s="74"/>
      <c r="M33" s="79" t="s">
        <v>32</v>
      </c>
      <c r="N33" s="80"/>
      <c r="O33" s="74"/>
      <c r="P33" s="74"/>
      <c r="Q33" s="74"/>
      <c r="R33" s="77"/>
    </row>
    <row r="34" spans="2:18" ht="15" customHeight="1" x14ac:dyDescent="0.3">
      <c r="B34" s="72">
        <v>129438</v>
      </c>
      <c r="C34" s="73"/>
      <c r="D34" s="74">
        <f>VLOOKUP(B34,'[1]MAESTRA NO TOCAR'!A:B,2,0)</f>
        <v>355073</v>
      </c>
      <c r="E34" s="75" t="str">
        <f>VLOOKUP(B34,'[1]MAESTRA NO TOCAR'!A:C,3,0)</f>
        <v>GASA ESTERIL CIRUG RADIO-OPACA REF 0384  3X3(7.5X7.5)CM</v>
      </c>
      <c r="F34" s="76"/>
      <c r="G34" s="74">
        <v>5</v>
      </c>
      <c r="H34" s="74"/>
      <c r="I34" s="74"/>
      <c r="J34" s="113"/>
      <c r="K34" s="78"/>
      <c r="L34" s="74"/>
      <c r="M34" s="79" t="s">
        <v>33</v>
      </c>
      <c r="N34" s="80"/>
      <c r="O34" s="74"/>
      <c r="P34" s="74"/>
      <c r="Q34" s="74"/>
      <c r="R34" s="77"/>
    </row>
    <row r="35" spans="2:18" ht="15" customHeight="1" x14ac:dyDescent="0.3">
      <c r="B35" s="72">
        <v>47195</v>
      </c>
      <c r="C35" s="73"/>
      <c r="D35" s="74">
        <f>VLOOKUP(B35,'[1]MAESTRA NO TOCAR'!A:B,2,0)</f>
        <v>308282</v>
      </c>
      <c r="E35" s="75" t="str">
        <f>VLOOKUP(B35,'[1]MAESTRA NO TOCAR'!A:C,3,0)</f>
        <v>GASA PRECOR NO TEJ EST REF 1814502  7.5CM X 7.5CM</v>
      </c>
      <c r="F35" s="76"/>
      <c r="G35" s="74">
        <v>3</v>
      </c>
      <c r="H35" s="74"/>
      <c r="I35" s="74"/>
      <c r="J35" s="74"/>
      <c r="K35" s="78"/>
      <c r="L35" s="74"/>
      <c r="M35" s="79" t="s">
        <v>34</v>
      </c>
      <c r="N35" s="80"/>
      <c r="O35" s="74"/>
      <c r="P35" s="74"/>
      <c r="Q35" s="74"/>
      <c r="R35" s="77"/>
    </row>
    <row r="36" spans="2:18" x14ac:dyDescent="0.3">
      <c r="B36" s="72">
        <v>108333</v>
      </c>
      <c r="C36" s="73"/>
      <c r="D36" s="74">
        <f>VLOOKUP(B36,'[1]MAESTRA NO TOCAR'!A:B,2,0)</f>
        <v>348035</v>
      </c>
      <c r="E36" s="75" t="str">
        <f>VLOOKUP(B36,'[1]MAESTRA NO TOCAR'!A:C,3,0)</f>
        <v>GUANTE ESTERIL LATEX S/TALCO REF GULS001  TALLA 6.5</v>
      </c>
      <c r="F36" s="76"/>
      <c r="G36" s="74">
        <v>3</v>
      </c>
      <c r="H36" s="74"/>
      <c r="I36" s="74"/>
      <c r="J36" s="74"/>
      <c r="K36" s="78"/>
      <c r="L36" s="74"/>
      <c r="M36" s="79" t="s">
        <v>35</v>
      </c>
      <c r="N36" s="80"/>
      <c r="O36" s="74"/>
      <c r="P36" s="74"/>
      <c r="Q36" s="74"/>
      <c r="R36" s="77"/>
    </row>
    <row r="37" spans="2:18" x14ac:dyDescent="0.3">
      <c r="B37" s="72">
        <v>108334</v>
      </c>
      <c r="C37" s="73"/>
      <c r="D37" s="74">
        <f>VLOOKUP(B37,'[1]MAESTRA NO TOCAR'!A:B,2,0)</f>
        <v>343483</v>
      </c>
      <c r="E37" s="75" t="str">
        <f>VLOOKUP(B37,'[1]MAESTRA NO TOCAR'!A:C,3,0)</f>
        <v>GUANTE ESTERIL LATEX REF GULS002 ALFASAFE  TALLA 7.0</v>
      </c>
      <c r="F37" s="76"/>
      <c r="G37" s="74">
        <v>3</v>
      </c>
      <c r="H37" s="74"/>
      <c r="I37" s="74"/>
      <c r="J37" s="74"/>
      <c r="K37" s="78"/>
      <c r="L37" s="74"/>
      <c r="M37" s="79" t="s">
        <v>36</v>
      </c>
      <c r="N37" s="80"/>
      <c r="O37" s="74"/>
      <c r="P37" s="74"/>
      <c r="Q37" s="74"/>
      <c r="R37" s="77"/>
    </row>
    <row r="38" spans="2:18" x14ac:dyDescent="0.3">
      <c r="B38" s="72">
        <v>38008</v>
      </c>
      <c r="C38" s="73"/>
      <c r="D38" s="74">
        <f>VLOOKUP(B38,'[1]MAESTRA NO TOCAR'!A:B,2,0)</f>
        <v>307771</v>
      </c>
      <c r="E38" s="75" t="str">
        <f>VLOOKUP(B38,'[1]MAESTRA NO TOCAR'!A:C,3,0)</f>
        <v>GUANTE QUIRURGICO  CAJ X 50 PRECISSION  No. 7.5 BN EXENTO-DC.417/2020</v>
      </c>
      <c r="F38" s="76"/>
      <c r="G38" s="74">
        <v>3</v>
      </c>
      <c r="H38" s="74"/>
      <c r="I38" s="74"/>
      <c r="J38" s="74"/>
      <c r="K38" s="78"/>
      <c r="L38" s="74"/>
      <c r="M38" s="79" t="s">
        <v>37</v>
      </c>
      <c r="N38" s="80"/>
      <c r="O38" s="74"/>
      <c r="P38" s="74"/>
      <c r="Q38" s="74"/>
      <c r="R38" s="77"/>
    </row>
    <row r="39" spans="2:18" x14ac:dyDescent="0.3">
      <c r="B39" s="72">
        <v>161854</v>
      </c>
      <c r="C39" s="73"/>
      <c r="D39" s="74">
        <f>VLOOKUP(B39,'[1]MAESTRA NO TOCAR'!A:B,2,0)</f>
        <v>358497</v>
      </c>
      <c r="E39" s="75" t="str">
        <f>VLOOKUP(B39,'[1]MAESTRA NO TOCAR'!A:C,3,0)</f>
        <v>GUANTE QUIRURGICO DE LATEX REF 2D72N80X PROTEXIS  8</v>
      </c>
      <c r="F39" s="76"/>
      <c r="G39" s="74">
        <f>VLOOKUP(B39,'[1]MAESTRA NO TOCAR'!A:D,4,0)</f>
        <v>3</v>
      </c>
      <c r="H39" s="89"/>
      <c r="I39" s="89"/>
      <c r="J39" s="90"/>
      <c r="K39" s="78"/>
      <c r="L39" s="74"/>
      <c r="M39" s="79" t="s">
        <v>38</v>
      </c>
      <c r="N39" s="80"/>
      <c r="O39" s="74"/>
      <c r="P39" s="74"/>
      <c r="Q39" s="74"/>
      <c r="R39" s="77"/>
    </row>
    <row r="40" spans="2:18" x14ac:dyDescent="0.3">
      <c r="B40" s="99"/>
      <c r="C40" s="100"/>
      <c r="D40" s="101">
        <f>VLOOKUP(B40,'[1]MAESTRA NO TOCAR'!A:B,2,0)</f>
        <v>0</v>
      </c>
      <c r="E40" s="102" t="str">
        <f>VLOOKUP(B40,'[1]MAESTRA NO TOCAR'!A:C,3,0)</f>
        <v>ARTROSCOPIO</v>
      </c>
      <c r="F40" s="103"/>
      <c r="G40" s="101">
        <f>VLOOKUP(B40,'[1]MAESTRA NO TOCAR'!A:D,4,0)</f>
        <v>0</v>
      </c>
      <c r="H40" s="101"/>
      <c r="I40" s="101"/>
      <c r="J40" s="104"/>
      <c r="K40" s="78"/>
      <c r="L40" s="74"/>
      <c r="M40" s="79" t="s">
        <v>39</v>
      </c>
      <c r="N40" s="80"/>
      <c r="O40" s="74"/>
      <c r="P40" s="74"/>
      <c r="Q40" s="74"/>
      <c r="R40" s="77"/>
    </row>
    <row r="41" spans="2:18" ht="13.5" thickBot="1" x14ac:dyDescent="0.35">
      <c r="B41" s="99"/>
      <c r="C41" s="100"/>
      <c r="D41" s="101">
        <f>VLOOKUP(B41,'[1]MAESTRA NO TOCAR'!A:B,2,0)</f>
        <v>0</v>
      </c>
      <c r="E41" s="102" t="str">
        <f>VLOOKUP(B41,'[1]MAESTRA NO TOCAR'!A:C,3,0)</f>
        <v>ARTROSCOPIO</v>
      </c>
      <c r="F41" s="103"/>
      <c r="G41" s="101">
        <f>VLOOKUP(B41,'[1]MAESTRA NO TOCAR'!A:D,4,0)</f>
        <v>0</v>
      </c>
      <c r="H41" s="101"/>
      <c r="I41" s="101"/>
      <c r="J41" s="104"/>
      <c r="K41" s="78"/>
      <c r="L41" s="74"/>
      <c r="M41" s="79" t="s">
        <v>40</v>
      </c>
      <c r="N41" s="80"/>
      <c r="O41" s="74"/>
      <c r="P41" s="74"/>
      <c r="Q41" s="74"/>
      <c r="R41" s="77"/>
    </row>
    <row r="42" spans="2:18" ht="13.5" thickBot="1" x14ac:dyDescent="0.35">
      <c r="B42" s="72">
        <v>22297</v>
      </c>
      <c r="C42" s="73"/>
      <c r="D42" s="74">
        <f>VLOOKUP(B42,'[1]MAESTRA NO TOCAR'!A:B,2,0)</f>
        <v>300750</v>
      </c>
      <c r="E42" s="75" t="str">
        <f>VLOOKUP(B42,'[1]MAESTRA NO TOCAR'!A:C,3,0)</f>
        <v>JERINGA DESECHABLE REF 308612 BD 3ML - 21G X 1 1/2 PULG</v>
      </c>
      <c r="F42" s="76"/>
      <c r="G42" s="74">
        <f>VLOOKUP(B42,'[1]MAESTRA NO TOCAR'!A:D,4,0)</f>
        <v>4</v>
      </c>
      <c r="H42" s="89"/>
      <c r="I42" s="89"/>
      <c r="J42" s="90"/>
      <c r="K42" s="110" t="s">
        <v>41</v>
      </c>
      <c r="L42" s="111"/>
      <c r="M42" s="111"/>
      <c r="N42" s="111"/>
      <c r="O42" s="111"/>
      <c r="P42" s="111"/>
      <c r="Q42" s="111"/>
      <c r="R42" s="112"/>
    </row>
    <row r="43" spans="2:18" x14ac:dyDescent="0.3">
      <c r="B43" s="82">
        <v>22071</v>
      </c>
      <c r="C43" s="83"/>
      <c r="D43" s="84">
        <f>VLOOKUP(B43,'[1]MAESTRA NO TOCAR'!A:B,2,0)</f>
        <v>310186</v>
      </c>
      <c r="E43" s="85" t="str">
        <f>VLOOKUP(B43,'[1]MAESTRA NO TOCAR'!A:C,3,0)</f>
        <v xml:space="preserve">JERINGA A 3 PARTES CON AGUJA  5ML </v>
      </c>
      <c r="F43" s="86"/>
      <c r="G43" s="87">
        <f>VLOOKUP(B43,'[1]MAESTRA NO TOCAR'!A:D,4,0)</f>
        <v>4</v>
      </c>
      <c r="H43" s="84"/>
      <c r="I43" s="84"/>
      <c r="J43" s="88"/>
      <c r="K43" s="114">
        <v>383519</v>
      </c>
      <c r="L43" s="115">
        <f>VLOOKUP(K43,'[1]MAESTRA NO TOCAR'!A:B,2,0)</f>
        <v>105384</v>
      </c>
      <c r="M43" s="116" t="str">
        <f>VLOOKUP(K43,'[1]MAESTRA NO TOCAR'!A:C,3,0)</f>
        <v>MIDAZOLAM 15MG/3ML(5MG/ML) SOL INY INST</v>
      </c>
      <c r="N43" s="117"/>
      <c r="O43" s="115">
        <v>1</v>
      </c>
      <c r="P43" s="115"/>
      <c r="Q43" s="115"/>
      <c r="R43" s="118"/>
    </row>
    <row r="44" spans="2:18" ht="15.75" customHeight="1" x14ac:dyDescent="0.3">
      <c r="B44" s="72">
        <v>22303</v>
      </c>
      <c r="C44" s="73"/>
      <c r="D44" s="74">
        <f>VLOOKUP(B44,'[1]MAESTRA NO TOCAR'!A:B,2,0)</f>
        <v>300752</v>
      </c>
      <c r="E44" s="75" t="str">
        <f>VLOOKUP(B44,'[1]MAESTRA NO TOCAR'!A:C,3,0)</f>
        <v>JERINGA DESECHABLE REF 302499 BD 10ML - 21G X 1 1/2</v>
      </c>
      <c r="F44" s="76"/>
      <c r="G44" s="74">
        <f>VLOOKUP(B44,'[1]MAESTRA NO TOCAR'!A:D,4,0)</f>
        <v>4</v>
      </c>
      <c r="H44" s="74"/>
      <c r="I44" s="74"/>
      <c r="J44" s="77"/>
      <c r="K44" s="78">
        <v>162397</v>
      </c>
      <c r="L44" s="74">
        <f>VLOOKUP(K44,'[1]MAESTRA NO TOCAR'!A:B,2,0)</f>
        <v>105312</v>
      </c>
      <c r="M44" s="79" t="str">
        <f>VLOOKUP(K44,'[1]MAESTRA NO TOCAR'!A:C,3,0)</f>
        <v>FENTANILO 0.1MG/2ML(0.05MG/ML) SOL INY</v>
      </c>
      <c r="N44" s="80"/>
      <c r="O44" s="74">
        <v>1</v>
      </c>
      <c r="P44" s="74"/>
      <c r="Q44" s="74"/>
      <c r="R44" s="81"/>
    </row>
    <row r="45" spans="2:18" ht="15" customHeight="1" x14ac:dyDescent="0.3">
      <c r="B45" s="72">
        <v>101468</v>
      </c>
      <c r="C45" s="73"/>
      <c r="D45" s="74">
        <f>VLOOKUP(B45,'[1]MAESTRA NO TOCAR'!A:B,2,0)</f>
        <v>321636</v>
      </c>
      <c r="E45" s="75" t="str">
        <f>VLOOKUP(B45,'[1]MAESTRA NO TOCAR'!A:C,3,0)</f>
        <v>MASCARA OXIGENO REF 63-406 GLOBAL HEALTH CARE  PEDIATRICA</v>
      </c>
      <c r="F45" s="76"/>
      <c r="G45" s="74">
        <f>VLOOKUP(B45,'[1]MAESTRA NO TOCAR'!A:D,4,0)</f>
        <v>1</v>
      </c>
      <c r="H45" s="74"/>
      <c r="I45" s="74"/>
      <c r="J45" s="77"/>
      <c r="K45" s="78">
        <v>30164</v>
      </c>
      <c r="L45" s="74">
        <f>VLOOKUP(K45,'[1]MAESTRA NO TOCAR'!A:B,2,0)</f>
        <v>100507</v>
      </c>
      <c r="M45" s="79" t="str">
        <f>VLOOKUP(K45,'[1]MAESTRA NO TOCAR'!A:C,3,0)</f>
        <v>388908 MORFINA CLORHIDRATO 10MG/ML SOL INY 1ML</v>
      </c>
      <c r="N45" s="80"/>
      <c r="O45" s="74">
        <v>1</v>
      </c>
      <c r="P45" s="74"/>
      <c r="Q45" s="74"/>
      <c r="R45" s="81"/>
    </row>
    <row r="46" spans="2:18" x14ac:dyDescent="0.3">
      <c r="B46" s="72">
        <v>25700</v>
      </c>
      <c r="C46" s="73"/>
      <c r="D46" s="74">
        <f>VLOOKUP(B46,'[1]MAESTRA NO TOCAR'!A:B,2,0)</f>
        <v>300302</v>
      </c>
      <c r="E46" s="75" t="str">
        <f>VLOOKUP(B46,'[1]MAESTRA NO TOCAR'!A:C,3,0)</f>
        <v>SONDA NELATON REF SN6 SOB X 1 MEDEX  6FR</v>
      </c>
      <c r="F46" s="76"/>
      <c r="G46" s="74">
        <f>VLOOKUP(B46,'[1]MAESTRA NO TOCAR'!A:D,4,0)</f>
        <v>1</v>
      </c>
      <c r="H46" s="74"/>
      <c r="I46" s="74"/>
      <c r="J46" s="77"/>
      <c r="K46" s="78">
        <v>122716</v>
      </c>
      <c r="L46" s="74">
        <f>VLOOKUP(K46,'[1]MAESTRA NO TOCAR'!A:B,2,0)</f>
        <v>211300</v>
      </c>
      <c r="M46" s="79" t="str">
        <f>VLOOKUP(K46,'[1]MAESTRA NO TOCAR'!A:C,3,0)</f>
        <v>OXYRAPID 10MG/ML SOL INY  CAJ X 5AMP X 1ML</v>
      </c>
      <c r="N46" s="80"/>
      <c r="O46" s="74">
        <v>1</v>
      </c>
      <c r="P46" s="74"/>
      <c r="Q46" s="74"/>
      <c r="R46" s="81"/>
    </row>
    <row r="47" spans="2:18" x14ac:dyDescent="0.3">
      <c r="B47" s="72"/>
      <c r="C47" s="73"/>
      <c r="D47" s="74"/>
      <c r="E47" s="75"/>
      <c r="F47" s="76"/>
      <c r="G47" s="74"/>
      <c r="H47" s="74"/>
      <c r="I47" s="74"/>
      <c r="J47" s="77"/>
      <c r="K47" s="78">
        <v>158717</v>
      </c>
      <c r="L47" s="74">
        <f>VLOOKUP(K47,'[1]MAESTRA NO TOCAR'!A:B,2,0)</f>
        <v>213431</v>
      </c>
      <c r="M47" s="79" t="str">
        <f>VLOOKUP(K47,'[1]MAESTRA NO TOCAR'!A:C,3,0)</f>
        <v>ULTIVA 2MG POLV INY  CAJ X 5VIAL</v>
      </c>
      <c r="N47" s="80"/>
      <c r="O47" s="74">
        <v>1</v>
      </c>
      <c r="P47" s="74"/>
      <c r="Q47" s="74"/>
      <c r="R47" s="81"/>
    </row>
    <row r="48" spans="2:18" x14ac:dyDescent="0.3">
      <c r="B48" s="72"/>
      <c r="C48" s="73"/>
      <c r="D48" s="74"/>
      <c r="E48" s="75"/>
      <c r="F48" s="76"/>
      <c r="G48" s="74"/>
      <c r="H48" s="74"/>
      <c r="I48" s="74"/>
      <c r="J48" s="77"/>
      <c r="K48" s="78">
        <v>168939</v>
      </c>
      <c r="L48" s="74">
        <f>VLOOKUP(K48,'[1]MAESTRA NO TOCAR'!A:B,2,0)</f>
        <v>105394</v>
      </c>
      <c r="M48" s="79" t="str">
        <f>VLOOKUP(K48,'[1]MAESTRA NO TOCAR'!A:C,3,0)</f>
        <v>CLINDAMICINA 600MG/4ML(150MG/ML) SOL INY INST</v>
      </c>
      <c r="N48" s="80"/>
      <c r="O48" s="119">
        <v>1</v>
      </c>
      <c r="P48" s="74"/>
      <c r="Q48" s="74"/>
      <c r="R48" s="81"/>
    </row>
    <row r="49" spans="2:18" x14ac:dyDescent="0.3">
      <c r="B49" s="72"/>
      <c r="C49" s="73"/>
      <c r="D49" s="74"/>
      <c r="E49" s="75"/>
      <c r="F49" s="76"/>
      <c r="G49" s="74"/>
      <c r="H49" s="89"/>
      <c r="I49" s="89"/>
      <c r="J49" s="90"/>
      <c r="K49" s="78">
        <v>51736</v>
      </c>
      <c r="L49" s="74">
        <f>VLOOKUP(K49,'[1]MAESTRA NO TOCAR'!A:B,2,0)</f>
        <v>101533</v>
      </c>
      <c r="M49" s="79" t="str">
        <f>VLOOKUP(K49,'[1]MAESTRA NO TOCAR'!A:C,3,0)</f>
        <v>DICLOFENACO 75MG/3ML(25MG/ML) SOL INY INST</v>
      </c>
      <c r="N49" s="80"/>
      <c r="O49" s="119">
        <v>1</v>
      </c>
      <c r="P49" s="74"/>
      <c r="Q49" s="74"/>
      <c r="R49" s="81"/>
    </row>
    <row r="50" spans="2:18" x14ac:dyDescent="0.3">
      <c r="B50" s="72"/>
      <c r="C50" s="73"/>
      <c r="D50" s="74"/>
      <c r="E50" s="75"/>
      <c r="F50" s="76"/>
      <c r="G50" s="74"/>
      <c r="H50" s="74"/>
      <c r="I50" s="74"/>
      <c r="J50" s="77"/>
      <c r="K50" s="78">
        <v>123968</v>
      </c>
      <c r="L50" s="74">
        <f>VLOOKUP(K50,'[1]MAESTRA NO TOCAR'!A:B,2,0)</f>
        <v>211644</v>
      </c>
      <c r="M50" s="79" t="str">
        <f>VLOOKUP(K50,'[1]MAESTRA NO TOCAR'!A:C,3,0)</f>
        <v>BACTRODERM 10% SOL TOP INST FCO X 60ML</v>
      </c>
      <c r="N50" s="80"/>
      <c r="O50" s="74"/>
      <c r="P50" s="74"/>
      <c r="Q50" s="74"/>
      <c r="R50" s="81"/>
    </row>
    <row r="51" spans="2:18" ht="13.5" thickBot="1" x14ac:dyDescent="0.35">
      <c r="B51" s="72"/>
      <c r="C51" s="73"/>
      <c r="D51" s="74"/>
      <c r="E51" s="75"/>
      <c r="F51" s="76"/>
      <c r="G51" s="74"/>
      <c r="H51" s="74"/>
      <c r="I51" s="74"/>
      <c r="J51" s="77"/>
      <c r="K51" s="78">
        <v>30766</v>
      </c>
      <c r="L51" s="74">
        <f>VLOOKUP(K51,'[1]MAESTRA NO TOCAR'!A:B,2,0)</f>
        <v>200748</v>
      </c>
      <c r="M51" s="79" t="str">
        <f>VLOOKUP(K51,'[1]MAESTRA NO TOCAR'!A:C,3,0)</f>
        <v>IODIGER ESPUMA 8% ESPUM TOP  FCO X 120ML</v>
      </c>
      <c r="N51" s="80"/>
      <c r="O51" s="74"/>
      <c r="P51" s="74"/>
      <c r="Q51" s="74"/>
      <c r="R51" s="81"/>
    </row>
    <row r="52" spans="2:18" ht="13.5" thickBot="1" x14ac:dyDescent="0.35">
      <c r="B52" s="120" t="s">
        <v>42</v>
      </c>
      <c r="C52" s="121"/>
      <c r="D52" s="122"/>
      <c r="E52" s="123"/>
      <c r="F52" s="123"/>
      <c r="G52" s="124"/>
      <c r="H52" s="124"/>
      <c r="I52" s="124"/>
      <c r="J52" s="125"/>
      <c r="K52" s="78">
        <v>19515</v>
      </c>
      <c r="L52" s="74">
        <f>VLOOKUP(K52,'[1]MAESTRA NO TOCAR'!A:B,2,0)</f>
        <v>200998</v>
      </c>
      <c r="M52" s="79" t="str">
        <f>VLOOKUP(K52,'[1]MAESTRA NO TOCAR'!A:C,3,0)</f>
        <v>KENACORT AIA 50MG/5ML(10MG/ML) SUSP INY</v>
      </c>
      <c r="N52" s="80"/>
      <c r="O52" s="74"/>
      <c r="P52" s="74"/>
      <c r="Q52" s="74"/>
      <c r="R52" s="81"/>
    </row>
    <row r="53" spans="2:18" x14ac:dyDescent="0.3">
      <c r="B53" s="126" t="s">
        <v>43</v>
      </c>
      <c r="C53" s="127"/>
      <c r="D53" s="127"/>
      <c r="E53" s="127"/>
      <c r="F53" s="127"/>
      <c r="G53" s="127"/>
      <c r="H53" s="127"/>
      <c r="I53" s="127"/>
      <c r="J53" s="128"/>
      <c r="K53" s="78">
        <v>388781</v>
      </c>
      <c r="L53" s="74">
        <f>VLOOKUP(K53,'[1]MAESTRA NO TOCAR'!A:B,2,0)</f>
        <v>310713</v>
      </c>
      <c r="M53" s="79" t="str">
        <f>VLOOKUP(K53,'[1]MAESTRA NO TOCAR'!A:C,3,0)</f>
        <v>QUIRUCIDAL (0.05+4)% SOL TOP CAJ X 24FCO X 120ML</v>
      </c>
      <c r="N53" s="80"/>
      <c r="O53" s="74">
        <v>1</v>
      </c>
      <c r="P53" s="74"/>
      <c r="Q53" s="74"/>
      <c r="R53" s="81"/>
    </row>
    <row r="54" spans="2:18" ht="15" customHeight="1" thickBot="1" x14ac:dyDescent="0.35">
      <c r="B54" s="129"/>
      <c r="C54" s="130"/>
      <c r="D54" s="130"/>
      <c r="E54" s="130"/>
      <c r="F54" s="130"/>
      <c r="G54" s="130"/>
      <c r="H54" s="130"/>
      <c r="I54" s="130"/>
      <c r="J54" s="131"/>
      <c r="K54" s="78">
        <v>388785</v>
      </c>
      <c r="L54" s="74">
        <f>VLOOKUP(K54,'[1]MAESTRA NO TOCAR'!A:B,2,0)</f>
        <v>301791</v>
      </c>
      <c r="M54" s="79" t="str">
        <f>VLOOKUP(K54,'[1]MAESTRA NO TOCAR'!A:C,3,0)</f>
        <v>QUIRUCIDAL VERDE (1+4)% JAB LIQ 120ML</v>
      </c>
      <c r="N54" s="80"/>
      <c r="O54" s="74">
        <v>1</v>
      </c>
      <c r="P54" s="74"/>
      <c r="Q54" s="74"/>
      <c r="R54" s="81"/>
    </row>
    <row r="55" spans="2:18" x14ac:dyDescent="0.3">
      <c r="B55" s="126" t="s">
        <v>44</v>
      </c>
      <c r="C55" s="127"/>
      <c r="D55" s="127"/>
      <c r="E55" s="127"/>
      <c r="F55" s="127"/>
      <c r="G55" s="127"/>
      <c r="H55" s="127"/>
      <c r="I55" s="127"/>
      <c r="J55" s="128"/>
      <c r="K55" s="78">
        <v>22002</v>
      </c>
      <c r="L55" s="74">
        <f>VLOOKUP(K55,'[1]MAESTRA NO TOCAR'!A:B,2,0)</f>
        <v>203253</v>
      </c>
      <c r="M55" s="79" t="str">
        <f>VLOOKUP(K55,'[1]MAESTRA NO TOCAR'!A:C,3,0)</f>
        <v>ROXICAINA CE 200MG/20ML(1%)+1:200000 SOL INY  FCO X 20ML</v>
      </c>
      <c r="N55" s="80"/>
      <c r="O55" s="74"/>
      <c r="P55" s="74"/>
      <c r="Q55" s="74"/>
      <c r="R55" s="81"/>
    </row>
    <row r="56" spans="2:18" ht="15" customHeight="1" thickBot="1" x14ac:dyDescent="0.35">
      <c r="B56" s="129"/>
      <c r="C56" s="130"/>
      <c r="D56" s="130"/>
      <c r="E56" s="130"/>
      <c r="F56" s="130"/>
      <c r="G56" s="130"/>
      <c r="H56" s="130"/>
      <c r="I56" s="130"/>
      <c r="J56" s="131"/>
      <c r="K56" s="132">
        <v>22004</v>
      </c>
      <c r="L56" s="133">
        <f>VLOOKUP(K56,'[1]MAESTRA NO TOCAR'!A:B,2,0)</f>
        <v>203255</v>
      </c>
      <c r="M56" s="134" t="str">
        <f>VLOOKUP(K56,'[1]MAESTRA NO TOCAR'!A:C,3,0)</f>
        <v>ROXICAINA CE 400MG/20ML(2%)+1:200000 SOL INY  FCO X 20ML</v>
      </c>
      <c r="N56" s="135"/>
      <c r="O56" s="133"/>
      <c r="P56" s="133"/>
      <c r="Q56" s="133"/>
      <c r="R56" s="136"/>
    </row>
  </sheetData>
  <mergeCells count="110">
    <mergeCell ref="B51:C51"/>
    <mergeCell ref="E51:F51"/>
    <mergeCell ref="B52:D52"/>
    <mergeCell ref="B53:J54"/>
    <mergeCell ref="B55:J56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42:C42"/>
    <mergeCell ref="E42:F42"/>
    <mergeCell ref="K42:R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36:C36"/>
    <mergeCell ref="E36:F36"/>
    <mergeCell ref="B37:C37"/>
    <mergeCell ref="E37:F37"/>
    <mergeCell ref="B38:C38"/>
    <mergeCell ref="E38:F38"/>
    <mergeCell ref="B33:C33"/>
    <mergeCell ref="E33:F33"/>
    <mergeCell ref="B34:C34"/>
    <mergeCell ref="E34:F34"/>
    <mergeCell ref="B35:C35"/>
    <mergeCell ref="E35:F35"/>
    <mergeCell ref="B30:C30"/>
    <mergeCell ref="E30:F30"/>
    <mergeCell ref="K30:R30"/>
    <mergeCell ref="B31:C31"/>
    <mergeCell ref="E31:F31"/>
    <mergeCell ref="B32:C32"/>
    <mergeCell ref="E32:F32"/>
    <mergeCell ref="K26:R26"/>
    <mergeCell ref="B27:C27"/>
    <mergeCell ref="E27:F27"/>
    <mergeCell ref="B28:C28"/>
    <mergeCell ref="E28:F28"/>
    <mergeCell ref="B29:C29"/>
    <mergeCell ref="E29:F29"/>
    <mergeCell ref="B24:C24"/>
    <mergeCell ref="E24:F24"/>
    <mergeCell ref="B25:C25"/>
    <mergeCell ref="E25:F25"/>
    <mergeCell ref="B26:C26"/>
    <mergeCell ref="E26:F26"/>
    <mergeCell ref="B21:C21"/>
    <mergeCell ref="E21:F21"/>
    <mergeCell ref="B22:C22"/>
    <mergeCell ref="E22:F22"/>
    <mergeCell ref="K22:R22"/>
    <mergeCell ref="B23:C23"/>
    <mergeCell ref="E23:F23"/>
    <mergeCell ref="B18:C18"/>
    <mergeCell ref="E18:F18"/>
    <mergeCell ref="B19:C19"/>
    <mergeCell ref="E19:F19"/>
    <mergeCell ref="B20:C20"/>
    <mergeCell ref="E20:F20"/>
    <mergeCell ref="B15:C15"/>
    <mergeCell ref="E15:F15"/>
    <mergeCell ref="B16:C16"/>
    <mergeCell ref="E16:F16"/>
    <mergeCell ref="B17:C17"/>
    <mergeCell ref="E17:F17"/>
    <mergeCell ref="B12:R12"/>
    <mergeCell ref="B13:C13"/>
    <mergeCell ref="E13:F13"/>
    <mergeCell ref="M13:N13"/>
    <mergeCell ref="B14:C14"/>
    <mergeCell ref="E14:F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R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NIÑOS </vt:lpstr>
      <vt:lpstr>'NIÑOS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2022-09-05T16:46:19Z</dcterms:created>
  <dcterms:modified xsi:type="dcterms:W3CDTF">2022-09-05T16:47:37Z</dcterms:modified>
</cp:coreProperties>
</file>