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MANO PEQUEÑA" sheetId="1" r:id="rId1"/>
  </sheets>
  <externalReferences>
    <externalReference r:id="rId2"/>
  </externalReferences>
  <definedNames>
    <definedName name="_xlnm.Print_Area" localSheetId="0">'MANO PEQUEÑA'!$B$1:$S$58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1" l="1"/>
  <c r="M52" i="1"/>
  <c r="N51" i="1"/>
  <c r="M51" i="1"/>
  <c r="N50" i="1"/>
  <c r="M50" i="1"/>
  <c r="H50" i="1"/>
  <c r="F50" i="1"/>
  <c r="E50" i="1"/>
  <c r="N49" i="1"/>
  <c r="M49" i="1"/>
  <c r="H49" i="1"/>
  <c r="F49" i="1"/>
  <c r="E49" i="1"/>
  <c r="N48" i="1"/>
  <c r="M48" i="1"/>
  <c r="H48" i="1"/>
  <c r="F48" i="1"/>
  <c r="E48" i="1"/>
  <c r="N47" i="1"/>
  <c r="M47" i="1"/>
  <c r="H47" i="1"/>
  <c r="F47" i="1"/>
  <c r="E47" i="1"/>
  <c r="N46" i="1"/>
  <c r="M46" i="1"/>
  <c r="H46" i="1"/>
  <c r="F46" i="1"/>
  <c r="E46" i="1"/>
  <c r="N45" i="1"/>
  <c r="M45" i="1"/>
  <c r="H45" i="1"/>
  <c r="F45" i="1"/>
  <c r="E45" i="1"/>
  <c r="N44" i="1"/>
  <c r="M44" i="1"/>
  <c r="H44" i="1"/>
  <c r="F44" i="1"/>
  <c r="E44" i="1"/>
  <c r="N43" i="1"/>
  <c r="M43" i="1"/>
  <c r="H43" i="1"/>
  <c r="F43" i="1"/>
  <c r="E43" i="1"/>
  <c r="N42" i="1"/>
  <c r="M42" i="1"/>
  <c r="H42" i="1"/>
  <c r="F42" i="1"/>
  <c r="E42" i="1"/>
  <c r="N41" i="1"/>
  <c r="M41" i="1"/>
  <c r="H41" i="1"/>
  <c r="F41" i="1"/>
  <c r="E41" i="1"/>
  <c r="N40" i="1"/>
  <c r="M40" i="1"/>
  <c r="H40" i="1"/>
  <c r="F40" i="1"/>
  <c r="E40" i="1"/>
  <c r="N39" i="1"/>
  <c r="M39" i="1"/>
  <c r="H39" i="1"/>
  <c r="F39" i="1"/>
  <c r="E39" i="1"/>
  <c r="H38" i="1"/>
  <c r="F38" i="1"/>
  <c r="E38" i="1"/>
  <c r="H37" i="1"/>
  <c r="F37" i="1"/>
  <c r="E37" i="1"/>
  <c r="H36" i="1"/>
  <c r="F36" i="1"/>
  <c r="E36" i="1"/>
  <c r="H35" i="1"/>
  <c r="F35" i="1"/>
  <c r="E35" i="1"/>
  <c r="H34" i="1"/>
  <c r="F34" i="1"/>
  <c r="E34" i="1"/>
  <c r="H33" i="1"/>
  <c r="F33" i="1"/>
  <c r="E33" i="1"/>
  <c r="H32" i="1"/>
  <c r="F32" i="1"/>
  <c r="E32" i="1"/>
  <c r="H31" i="1"/>
  <c r="F31" i="1"/>
  <c r="E31" i="1"/>
  <c r="H30" i="1"/>
  <c r="F30" i="1"/>
  <c r="H29" i="1"/>
  <c r="F29" i="1"/>
  <c r="E29" i="1"/>
  <c r="H28" i="1"/>
  <c r="F28" i="1"/>
  <c r="E28" i="1"/>
  <c r="F27" i="1"/>
  <c r="E27" i="1"/>
  <c r="H26" i="1"/>
  <c r="F26" i="1"/>
  <c r="E26" i="1"/>
  <c r="H25" i="1"/>
  <c r="F25" i="1"/>
  <c r="E25" i="1"/>
  <c r="H24" i="1"/>
  <c r="F24" i="1"/>
  <c r="E24" i="1"/>
  <c r="H23" i="1"/>
  <c r="F23" i="1"/>
  <c r="E23" i="1"/>
  <c r="P22" i="1"/>
  <c r="N22" i="1"/>
  <c r="M22" i="1"/>
  <c r="H22" i="1"/>
  <c r="F22" i="1"/>
  <c r="E22" i="1"/>
  <c r="P21" i="1"/>
  <c r="N21" i="1"/>
  <c r="M21" i="1"/>
  <c r="H21" i="1"/>
  <c r="F21" i="1"/>
  <c r="E21" i="1"/>
  <c r="P20" i="1"/>
  <c r="N20" i="1"/>
  <c r="M20" i="1"/>
  <c r="H20" i="1"/>
  <c r="F20" i="1"/>
  <c r="E20" i="1"/>
  <c r="P19" i="1"/>
  <c r="N19" i="1"/>
  <c r="M19" i="1"/>
  <c r="H19" i="1"/>
  <c r="F19" i="1"/>
  <c r="E19" i="1"/>
  <c r="P18" i="1"/>
  <c r="N18" i="1"/>
  <c r="M18" i="1"/>
  <c r="H18" i="1"/>
  <c r="F18" i="1"/>
  <c r="E18" i="1"/>
  <c r="P17" i="1"/>
  <c r="N17" i="1"/>
  <c r="M17" i="1"/>
  <c r="H17" i="1"/>
  <c r="F17" i="1"/>
  <c r="E17" i="1"/>
  <c r="P16" i="1"/>
  <c r="N16" i="1"/>
  <c r="M16" i="1"/>
  <c r="H16" i="1"/>
  <c r="F16" i="1"/>
  <c r="E16" i="1"/>
  <c r="P15" i="1"/>
  <c r="N15" i="1"/>
  <c r="M15" i="1"/>
  <c r="H15" i="1"/>
  <c r="F15" i="1"/>
  <c r="E15" i="1"/>
  <c r="P14" i="1"/>
  <c r="N14" i="1"/>
  <c r="M14" i="1"/>
  <c r="H14" i="1"/>
  <c r="F14" i="1"/>
  <c r="E14" i="1"/>
  <c r="D7" i="1"/>
</calcChain>
</file>

<file path=xl/sharedStrings.xml><?xml version="1.0" encoding="utf-8"?>
<sst xmlns="http://schemas.openxmlformats.org/spreadsheetml/2006/main" count="51" uniqueCount="44">
  <si>
    <t>INSUMOS Y  MEDICAMENTOS A PACIENTE - FARMACIA CECIMIN</t>
  </si>
  <si>
    <t>HOJA DE GASTOS CIRUGIA - FARMACIA CECIMIN -MANO PEQUEÑA  A-FAR-SF-PR-003-FO-007</t>
  </si>
  <si>
    <t>FECHA:</t>
  </si>
  <si>
    <t>PACIENTE:</t>
  </si>
  <si>
    <t>CC</t>
  </si>
  <si>
    <t>ENTIDAD AFILIACIÓN:</t>
  </si>
  <si>
    <t>PROCEDIMIENTO:</t>
  </si>
  <si>
    <t>CIRUJANO</t>
  </si>
  <si>
    <t>SALA: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</si>
  <si>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</si>
  <si>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</si>
  <si>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</si>
  <si>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</si>
  <si>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</si>
  <si>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</si>
  <si>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</si>
  <si>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MANO PEQUEÑA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</si>
  <si>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</si>
  <si>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</si>
  <si>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</si>
  <si>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</si>
  <si>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</si>
  <si>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</si>
  <si>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</si>
  <si>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</si>
  <si>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VARIOS</t>
  </si>
  <si>
    <t>SEVO</t>
  </si>
  <si>
    <t>SEVOFLURANO X CC</t>
  </si>
  <si>
    <t>ISO</t>
  </si>
  <si>
    <t>DESFLUORANO X CC</t>
  </si>
  <si>
    <t>ESTOQUINETA  N-G931 X 23MT NUBENCO 3 X 25 YARDAS</t>
  </si>
  <si>
    <t>STOQUINETA ORTOPEDICA ROL X 25MT WINER  4</t>
  </si>
  <si>
    <t>STOQUINETA ORTOPEDICA ROL X 25MT WINER  5</t>
  </si>
  <si>
    <t xml:space="preserve">MASCARA LARÍNGEA # </t>
  </si>
  <si>
    <t>CIRCUITO DE ANESTESIA</t>
  </si>
  <si>
    <t>FILTRO ANTIBATERIAL</t>
  </si>
  <si>
    <t>MANTA TÉRMICA</t>
  </si>
  <si>
    <t>PLACA DE ELECTROBISTURÍ</t>
  </si>
  <si>
    <t>LAPIZ  DE  ELECTROBISTURI</t>
  </si>
  <si>
    <t>MINIMOTOR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</si>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</sst>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1" xfId="0" applyFont="1" applyFill="1" applyBorder="1" applyAlignment="1">
      <alignment horizontal="left" vertical="top"/>
    </xf>
    <xf numFmtId="0" fontId="5" fillId="2" borderId="52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3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51" xfId="0" applyFont="1" applyFill="1" applyBorder="1" applyAlignment="1">
      <alignment horizontal="left" vertical="top"/>
    </xf>
    <xf numFmtId="0" fontId="0" fillId="2" borderId="36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left"/>
    </xf>
    <xf numFmtId="0" fontId="0" fillId="2" borderId="37" xfId="0" applyFont="1" applyFill="1" applyBorder="1" applyAlignment="1">
      <alignment horizontal="left"/>
    </xf>
    <xf numFmtId="0" fontId="0" fillId="2" borderId="40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53" xfId="0" applyFont="1" applyFill="1" applyBorder="1" applyAlignment="1">
      <alignment horizontal="left" vertical="top"/>
    </xf>
    <xf numFmtId="0" fontId="0" fillId="2" borderId="54" xfId="0" applyFont="1" applyFill="1" applyBorder="1" applyAlignment="1">
      <alignment horizontal="center"/>
    </xf>
    <xf numFmtId="0" fontId="0" fillId="2" borderId="55" xfId="0" applyFont="1" applyFill="1" applyBorder="1" applyAlignment="1">
      <alignment horizontal="center"/>
    </xf>
    <xf numFmtId="0" fontId="0" fillId="2" borderId="56" xfId="0" applyFont="1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0" fillId="2" borderId="58" xfId="0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59532</xdr:colOff>
      <xdr:row>0</xdr:row>
      <xdr:rowOff>0</xdr:rowOff>
    </xdr:from>
    <xdr:to>
      <xdr:col>6</xdr:col>
      <xdr:colOff>222249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432" y="0"/>
          <a:ext cx="2340767" cy="967581"/>
        </a:xfrm>
        <a:prstGeom prst="rect">
          <a:avLst/>
        </a:prstGeom>
      </xdr:spPr>
    </xdr:pic>
    <xdr:clientData/>
  </xdr:twoCellAnchor>
  <xdr:twoCellAnchor editAs="oneCell">
    <xdr:from>
      <xdr:col>14</xdr:col>
      <xdr:colOff>650875</xdr:colOff>
      <xdr:row>1</xdr:row>
      <xdr:rowOff>31749</xdr:rowOff>
    </xdr:from>
    <xdr:to>
      <xdr:col>18</xdr:col>
      <xdr:colOff>102475</xdr:colOff>
      <xdr:row>5</xdr:row>
      <xdr:rowOff>118381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7075" y="196849"/>
          <a:ext cx="2804400" cy="7343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4%20al%20017%20PROTOCOLOS%20CIRUGIA%20UNIF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S58"/>
  <sheetViews>
    <sheetView tabSelected="1" topLeftCell="B1" zoomScale="80" zoomScaleNormal="80" workbookViewId="0">
      <selection activeCell="F8" sqref="F8:G9"/>
    </sheetView>
  </sheetViews>
  <sheetFormatPr baseColWidth="10" defaultColWidth="47.81640625" defaultRowHeight="13" x14ac:dyDescent="0.3"/>
  <cols>
    <col min="1" max="1" width="47.81640625" style="2"/>
    <col min="2" max="2" width="13.453125" style="2" customWidth="1"/>
    <col min="3" max="3" width="6.7265625" style="1" customWidth="1"/>
    <col min="4" max="4" width="5.7265625" style="1" customWidth="1"/>
    <col min="5" max="5" width="9.1796875" style="2" customWidth="1"/>
    <col min="6" max="6" width="9.54296875" style="2" bestFit="1" customWidth="1"/>
    <col min="7" max="7" width="43.26953125" style="2" customWidth="1"/>
    <col min="8" max="8" width="6.54296875" style="2" customWidth="1"/>
    <col min="9" max="9" width="5" style="2" customWidth="1"/>
    <col min="10" max="10" width="5.453125" style="2" customWidth="1"/>
    <col min="11" max="11" width="5" style="2" customWidth="1"/>
    <col min="12" max="12" width="12.81640625" style="2" customWidth="1"/>
    <col min="13" max="13" width="8.81640625" style="2" customWidth="1"/>
    <col min="14" max="14" width="21.7265625" style="2" customWidth="1"/>
    <col min="15" max="15" width="34.54296875" style="2" customWidth="1"/>
    <col min="16" max="16" width="5" style="2" customWidth="1"/>
    <col min="17" max="17" width="4.26953125" style="2" customWidth="1"/>
    <col min="18" max="18" width="4.1796875" style="2" customWidth="1"/>
    <col min="19" max="19" width="4.26953125" style="2" customWidth="1"/>
    <col min="20" max="16384" width="47.81640625" style="2"/>
  </cols>
  <sheetData>
    <row r="3" spans="3:19" ht="12.75" customHeight="1" x14ac:dyDescent="0.3">
      <c r="H3" s="3"/>
      <c r="I3" s="3"/>
      <c r="J3" s="3"/>
      <c r="K3" s="3"/>
      <c r="L3" s="3"/>
      <c r="M3" s="3"/>
      <c r="N3" s="3"/>
    </row>
    <row r="4" spans="3:19" ht="12.75" customHeight="1" x14ac:dyDescent="0.3">
      <c r="G4" s="4" t="s">
        <v>0</v>
      </c>
      <c r="H4" s="4"/>
      <c r="I4" s="4"/>
      <c r="J4" s="4"/>
      <c r="K4" s="4"/>
      <c r="L4" s="4"/>
      <c r="M4" s="4"/>
      <c r="N4" s="4"/>
    </row>
    <row r="5" spans="3:19" x14ac:dyDescent="0.3">
      <c r="G5" s="4"/>
      <c r="H5" s="4"/>
      <c r="I5" s="4"/>
      <c r="J5" s="4"/>
      <c r="K5" s="4"/>
      <c r="L5" s="4"/>
      <c r="M5" s="4"/>
      <c r="N5" s="4"/>
    </row>
    <row r="6" spans="3:19" ht="13.5" thickBot="1" x14ac:dyDescent="0.35">
      <c r="G6" s="5" t="s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3:19" ht="16.5" customHeight="1" thickBot="1" x14ac:dyDescent="0.35">
      <c r="C7" s="6" t="s">
        <v>2</v>
      </c>
      <c r="D7" s="7">
        <f ca="1">TODAY()+2</f>
        <v>44811</v>
      </c>
      <c r="E7" s="8"/>
      <c r="F7" s="9" t="s">
        <v>3</v>
      </c>
      <c r="G7" s="10"/>
      <c r="H7" s="11"/>
      <c r="I7" s="11"/>
      <c r="J7" s="11"/>
      <c r="K7" s="12" t="s">
        <v>4</v>
      </c>
      <c r="L7" s="13"/>
      <c r="M7" s="14"/>
      <c r="N7" s="15" t="s">
        <v>5</v>
      </c>
      <c r="O7" s="16"/>
      <c r="P7" s="17"/>
      <c r="Q7" s="17"/>
      <c r="R7" s="17"/>
      <c r="S7" s="18"/>
    </row>
    <row r="8" spans="3:19" ht="15" customHeight="1" thickBot="1" x14ac:dyDescent="0.35">
      <c r="C8" s="19" t="s">
        <v>6</v>
      </c>
      <c r="D8" s="20"/>
      <c r="E8" s="20"/>
      <c r="F8" s="21"/>
      <c r="G8" s="22"/>
      <c r="H8" s="23" t="s">
        <v>7</v>
      </c>
      <c r="I8" s="24"/>
      <c r="J8" s="25"/>
      <c r="K8" s="26"/>
      <c r="L8" s="27"/>
      <c r="M8" s="27"/>
      <c r="N8" s="28"/>
      <c r="O8" s="29" t="s">
        <v>8</v>
      </c>
      <c r="P8" s="30"/>
      <c r="Q8" s="30"/>
      <c r="R8" s="30"/>
      <c r="S8" s="31"/>
    </row>
    <row r="9" spans="3:19" x14ac:dyDescent="0.3">
      <c r="C9" s="32"/>
      <c r="D9" s="33"/>
      <c r="E9" s="33"/>
      <c r="F9" s="34"/>
      <c r="G9" s="35"/>
      <c r="H9" s="36" t="s">
        <v>9</v>
      </c>
      <c r="I9" s="37"/>
      <c r="J9" s="38"/>
      <c r="K9" s="39"/>
      <c r="L9" s="40"/>
      <c r="M9" s="40"/>
      <c r="N9" s="40"/>
      <c r="O9" s="41" t="s">
        <v>10</v>
      </c>
      <c r="P9" s="42"/>
      <c r="Q9" s="42"/>
      <c r="R9" s="42"/>
      <c r="S9" s="43"/>
    </row>
    <row r="10" spans="3:19" x14ac:dyDescent="0.3">
      <c r="C10" s="44" t="s">
        <v>11</v>
      </c>
      <c r="D10" s="45"/>
      <c r="E10" s="45"/>
      <c r="F10" s="46"/>
      <c r="G10" s="47"/>
      <c r="H10" s="48" t="s">
        <v>12</v>
      </c>
      <c r="I10" s="49"/>
      <c r="J10" s="50"/>
      <c r="K10" s="51"/>
      <c r="L10" s="52"/>
      <c r="M10" s="52"/>
      <c r="N10" s="53"/>
      <c r="O10" s="41" t="s">
        <v>13</v>
      </c>
      <c r="P10" s="42"/>
      <c r="Q10" s="42"/>
      <c r="R10" s="42"/>
      <c r="S10" s="43"/>
    </row>
    <row r="11" spans="3:19" ht="24.75" customHeight="1" thickBot="1" x14ac:dyDescent="0.35">
      <c r="C11" s="54" t="s">
        <v>14</v>
      </c>
      <c r="D11" s="55"/>
      <c r="E11" s="55"/>
      <c r="F11" s="56"/>
      <c r="G11" s="57"/>
      <c r="H11" s="58" t="s">
        <v>15</v>
      </c>
      <c r="I11" s="59"/>
      <c r="J11" s="60"/>
      <c r="K11" s="61"/>
      <c r="L11" s="61"/>
      <c r="M11" s="61"/>
      <c r="N11" s="62"/>
      <c r="O11" s="63" t="s">
        <v>16</v>
      </c>
      <c r="P11" s="55"/>
      <c r="Q11" s="55"/>
      <c r="R11" s="55"/>
      <c r="S11" s="64"/>
    </row>
    <row r="12" spans="3:19" ht="21" customHeight="1" thickBot="1" x14ac:dyDescent="0.35">
      <c r="C12" s="65" t="s">
        <v>17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spans="3:19" s="1" customFormat="1" ht="13.5" thickBot="1" x14ac:dyDescent="0.4">
      <c r="C13" s="66" t="s">
        <v>18</v>
      </c>
      <c r="D13" s="67"/>
      <c r="E13" s="68" t="s">
        <v>19</v>
      </c>
      <c r="F13" s="69" t="s">
        <v>20</v>
      </c>
      <c r="G13" s="67"/>
      <c r="H13" s="68" t="s">
        <v>21</v>
      </c>
      <c r="I13" s="68" t="s">
        <v>22</v>
      </c>
      <c r="J13" s="68" t="s">
        <v>23</v>
      </c>
      <c r="K13" s="70" t="s">
        <v>24</v>
      </c>
      <c r="L13" s="71" t="s">
        <v>18</v>
      </c>
      <c r="M13" s="71" t="s">
        <v>19</v>
      </c>
      <c r="N13" s="69" t="s">
        <v>20</v>
      </c>
      <c r="O13" s="67"/>
      <c r="P13" s="68" t="s">
        <v>21</v>
      </c>
      <c r="Q13" s="68" t="s">
        <v>22</v>
      </c>
      <c r="R13" s="68" t="s">
        <v>23</v>
      </c>
      <c r="S13" s="70" t="s">
        <v>24</v>
      </c>
    </row>
    <row r="14" spans="3:19" x14ac:dyDescent="0.3">
      <c r="C14" s="72">
        <v>110940</v>
      </c>
      <c r="D14" s="73"/>
      <c r="E14" s="74">
        <f>VLOOKUP(C14,'[1]MAESTRA NO TOCAR'!A:B,2,0)</f>
        <v>103968</v>
      </c>
      <c r="F14" s="75" t="str">
        <f>VLOOKUP(C14,'[1]MAESTRA NO TOCAR'!A:C,3,0)</f>
        <v>ATROPINA SULFATO 1MG/ML SOL INY</v>
      </c>
      <c r="G14" s="76"/>
      <c r="H14" s="74">
        <f>VLOOKUP(C14,'[1]MAESTRA NO TOCAR'!A:D,4,0)</f>
        <v>1</v>
      </c>
      <c r="I14" s="74"/>
      <c r="J14" s="74"/>
      <c r="K14" s="77"/>
      <c r="L14" s="78">
        <v>107205</v>
      </c>
      <c r="M14" s="74">
        <f>VLOOKUP(L14,'[1]MAESTRA NO TOCAR'!A:B,2,0)</f>
        <v>336699</v>
      </c>
      <c r="N14" s="75" t="str">
        <f>VLOOKUP(L14,'[1]MAESTRA NO TOCAR'!A:C,3,0)</f>
        <v>TUBO ENDOTRAQUEAL CON BALON REF 86111 SOB 7.0FR</v>
      </c>
      <c r="O14" s="76"/>
      <c r="P14" s="74">
        <f>VLOOKUP(L14,'[1]MAESTRA NO TOCAR'!A:D,4,0)</f>
        <v>1</v>
      </c>
      <c r="Q14" s="79"/>
      <c r="R14" s="79"/>
      <c r="S14" s="80"/>
    </row>
    <row r="15" spans="3:19" x14ac:dyDescent="0.3">
      <c r="C15" s="72">
        <v>388890</v>
      </c>
      <c r="D15" s="73"/>
      <c r="E15" s="74">
        <f>VLOOKUP(C15,'[1]MAESTRA NO TOCAR'!A:B,2,0)</f>
        <v>207008</v>
      </c>
      <c r="F15" s="75" t="str">
        <f>VLOOKUP(C15,'[1]MAESTRA NO TOCAR'!A:C,3,0)</f>
        <v>BUPINEST 75MG/10ML(0.75%) SOL INY</v>
      </c>
      <c r="G15" s="76"/>
      <c r="H15" s="74">
        <f>VLOOKUP(C15,'[1]MAESTRA NO TOCAR'!A:D,4,0)</f>
        <v>3</v>
      </c>
      <c r="I15" s="74"/>
      <c r="J15" s="74"/>
      <c r="K15" s="77"/>
      <c r="L15" s="81">
        <v>107206</v>
      </c>
      <c r="M15" s="74">
        <f>VLOOKUP(L15,'[1]MAESTRA NO TOCAR'!A:B,2,0)</f>
        <v>336714</v>
      </c>
      <c r="N15" s="75" t="str">
        <f>VLOOKUP(L15,'[1]MAESTRA NO TOCAR'!A:C,3,0)</f>
        <v>TUBO ENDOTRAQUEAL CON BALON REF 86112 SOB 7.5FR</v>
      </c>
      <c r="O15" s="76"/>
      <c r="P15" s="74">
        <f>VLOOKUP(L15,'[1]MAESTRA NO TOCAR'!A:D,4,0)</f>
        <v>1</v>
      </c>
      <c r="Q15" s="74"/>
      <c r="R15" s="74"/>
      <c r="S15" s="77"/>
    </row>
    <row r="16" spans="3:19" x14ac:dyDescent="0.3">
      <c r="C16" s="82">
        <v>166164</v>
      </c>
      <c r="D16" s="83"/>
      <c r="E16" s="84">
        <f>VLOOKUP(C16,'[1]MAESTRA NO TOCAR'!A:B,2,0)</f>
        <v>105358</v>
      </c>
      <c r="F16" s="85" t="str">
        <f>VLOOKUP(C16,'[1]MAESTRA NO TOCAR'!A:C,3,0)</f>
        <v>CEFAZOLINA 1GR POLV INY INST CAJ X 10VIAL VITALIS</v>
      </c>
      <c r="G16" s="86"/>
      <c r="H16" s="87">
        <f>VLOOKUP(C16,'[1]MAESTRA NO TOCAR'!A:D,4,0)</f>
        <v>2</v>
      </c>
      <c r="I16" s="84"/>
      <c r="J16" s="84"/>
      <c r="K16" s="88"/>
      <c r="L16" s="81">
        <v>107207</v>
      </c>
      <c r="M16" s="74">
        <f>VLOOKUP(L16,'[1]MAESTRA NO TOCAR'!A:B,2,0)</f>
        <v>336715</v>
      </c>
      <c r="N16" s="75" t="str">
        <f>VLOOKUP(L16,'[1]MAESTRA NO TOCAR'!A:C,3,0)</f>
        <v>TUBO ENDOTRAQUEAL CON BALON REF 86113 SOB 8.0FR</v>
      </c>
      <c r="O16" s="76"/>
      <c r="P16" s="74">
        <f>VLOOKUP(L16,'[1]MAESTRA NO TOCAR'!A:D,4,0)</f>
        <v>1</v>
      </c>
      <c r="Q16" s="74"/>
      <c r="R16" s="74"/>
      <c r="S16" s="77"/>
    </row>
    <row r="17" spans="3:19" x14ac:dyDescent="0.3">
      <c r="C17" s="82">
        <v>127697</v>
      </c>
      <c r="D17" s="83"/>
      <c r="E17" s="84">
        <f>VLOOKUP(C17,'[1]MAESTRA NO TOCAR'!A:B,2,0)</f>
        <v>104517</v>
      </c>
      <c r="F17" s="85" t="str">
        <f>VLOOKUP(C17,'[1]MAESTRA NO TOCAR'!A:C,3,0)</f>
        <v>RPQ ACETAMINOFEN 500MG TAB INST</v>
      </c>
      <c r="G17" s="86"/>
      <c r="H17" s="87">
        <f>VLOOKUP(C17,'[1]MAESTRA NO TOCAR'!A:D,4,0)</f>
        <v>2</v>
      </c>
      <c r="I17" s="84"/>
      <c r="J17" s="84"/>
      <c r="K17" s="88"/>
      <c r="L17" s="89"/>
      <c r="M17" s="90">
        <f>VLOOKUP(L17,'[1]MAESTRA NO TOCAR'!A:B,2,0)</f>
        <v>0</v>
      </c>
      <c r="N17" s="91" t="str">
        <f>VLOOKUP(L17,'[1]MAESTRA NO TOCAR'!A:C,3,0)</f>
        <v>ARTROSCOPIO</v>
      </c>
      <c r="O17" s="92"/>
      <c r="P17" s="90">
        <f>VLOOKUP(L17,'[1]MAESTRA NO TOCAR'!A:D,4,0)</f>
        <v>0</v>
      </c>
      <c r="Q17" s="93"/>
      <c r="R17" s="93"/>
      <c r="S17" s="94"/>
    </row>
    <row r="18" spans="3:19" x14ac:dyDescent="0.3">
      <c r="C18" s="72">
        <v>166495</v>
      </c>
      <c r="D18" s="73"/>
      <c r="E18" s="74">
        <f>VLOOKUP(C18,'[1]MAESTRA NO TOCAR'!A:B,2,0)</f>
        <v>105327</v>
      </c>
      <c r="F18" s="75" t="str">
        <f>VLOOKUP(C18,'[1]MAESTRA NO TOCAR'!A:C,3,0)</f>
        <v>DEXAMETASONA 8MG/2ML(4MG/ML) SOL INY INST</v>
      </c>
      <c r="G18" s="76"/>
      <c r="H18" s="74">
        <f>VLOOKUP(C18,'[1]MAESTRA NO TOCAR'!A:D,4,0)</f>
        <v>1</v>
      </c>
      <c r="I18" s="95"/>
      <c r="J18" s="95"/>
      <c r="K18" s="96"/>
      <c r="L18" s="81">
        <v>158514</v>
      </c>
      <c r="M18" s="74">
        <f>VLOOKUP(L18,'[1]MAESTRA NO TOCAR'!A:B,2,0)</f>
        <v>353757</v>
      </c>
      <c r="N18" s="75" t="str">
        <f>VLOOKUP(L18,'[1]MAESTRA NO TOCAR'!A:C,3,0)</f>
        <v>APOSITO TEGADERM REF 1626W (10CM X 12CM)</v>
      </c>
      <c r="O18" s="76"/>
      <c r="P18" s="74">
        <f>VLOOKUP(L18,'[1]MAESTRA NO TOCAR'!A:D,4,0)</f>
        <v>1</v>
      </c>
      <c r="Q18" s="95"/>
      <c r="R18" s="95"/>
      <c r="S18" s="96"/>
    </row>
    <row r="19" spans="3:19" ht="15" customHeight="1" x14ac:dyDescent="0.3">
      <c r="C19" s="72">
        <v>126102</v>
      </c>
      <c r="D19" s="73"/>
      <c r="E19" s="74">
        <f>VLOOKUP(C19,'[1]MAESTRA NO TOCAR'!A:B,2,0)</f>
        <v>105214</v>
      </c>
      <c r="F19" s="75" t="str">
        <f>VLOOKUP(C19,'[1]MAESTRA NO TOCAR'!A:C,3,0)</f>
        <v>ETILEFRINA 10MG/ML SOL INY</v>
      </c>
      <c r="G19" s="76"/>
      <c r="H19" s="74">
        <f>VLOOKUP(C19,'[1]MAESTRA NO TOCAR'!A:D,4,0)</f>
        <v>1</v>
      </c>
      <c r="I19" s="95"/>
      <c r="J19" s="95"/>
      <c r="K19" s="96"/>
      <c r="L19" s="81">
        <v>169459</v>
      </c>
      <c r="M19" s="74">
        <f>VLOOKUP(L19,'[1]MAESTRA NO TOCAR'!A:B,2,0)</f>
        <v>358265</v>
      </c>
      <c r="N19" s="75" t="str">
        <f>VLOOKUP(L19,'[1]MAESTRA NO TOCAR'!A:C,3,0)</f>
        <v>V ALGODON LAMINADO ESTERIL REF 506 SOB X 1 3PULG X 5YAR</v>
      </c>
      <c r="O19" s="76"/>
      <c r="P19" s="74">
        <f>VLOOKUP(L19,'[1]MAESTRA NO TOCAR'!A:D,4,0)</f>
        <v>2</v>
      </c>
      <c r="Q19" s="74"/>
      <c r="R19" s="74"/>
      <c r="S19" s="77"/>
    </row>
    <row r="20" spans="3:19" x14ac:dyDescent="0.3">
      <c r="C20" s="72">
        <v>145372</v>
      </c>
      <c r="D20" s="73"/>
      <c r="E20" s="74">
        <f>VLOOKUP(C20,'[1]MAESTRA NO TOCAR'!A:B,2,0)</f>
        <v>105232</v>
      </c>
      <c r="F20" s="75" t="str">
        <f>VLOOKUP(C20,'[1]MAESTRA NO TOCAR'!A:C,3,0)</f>
        <v>DIPIRONA SODICA 2.5GR/5ML(0.5GR/ML) SOL INY INST CAJ X 100AMP FARMIONNI SCALPI SA</v>
      </c>
      <c r="G20" s="76"/>
      <c r="H20" s="74">
        <f>VLOOKUP(C20,'[1]MAESTRA NO TOCAR'!A:D,4,0)</f>
        <v>1</v>
      </c>
      <c r="I20" s="74"/>
      <c r="J20" s="74"/>
      <c r="K20" s="77"/>
      <c r="L20" s="81">
        <v>387782</v>
      </c>
      <c r="M20" s="74">
        <f>VLOOKUP(L20,'[1]MAESTRA NO TOCAR'!A:B,2,0)</f>
        <v>0</v>
      </c>
      <c r="N20" s="75" t="str">
        <f>VLOOKUP(L20,'[1]MAESTRA NO TOCAR'!A:C,3,0)</f>
        <v>V ELASTICA BLANCA ESTERIL 3PULG X 5YARD</v>
      </c>
      <c r="O20" s="76"/>
      <c r="P20" s="74">
        <f>VLOOKUP(L20,'[1]MAESTRA NO TOCAR'!A:D,4,0)</f>
        <v>2</v>
      </c>
      <c r="Q20" s="74"/>
      <c r="R20" s="74"/>
      <c r="S20" s="77"/>
    </row>
    <row r="21" spans="3:19" x14ac:dyDescent="0.3">
      <c r="C21" s="72">
        <v>20041</v>
      </c>
      <c r="D21" s="73"/>
      <c r="E21" s="74">
        <f>VLOOKUP(C21,'[1]MAESTRA NO TOCAR'!A:B,2,0)</f>
        <v>201643</v>
      </c>
      <c r="F21" s="75" t="str">
        <f>VLOOKUP(C21,'[1]MAESTRA NO TOCAR'!A:C,3,0)</f>
        <v>ONDAX 8MG/4ML(2MG/ML) SOL INY INST AMP</v>
      </c>
      <c r="G21" s="76"/>
      <c r="H21" s="74">
        <f>VLOOKUP(C21,'[1]MAESTRA NO TOCAR'!A:D,4,0)</f>
        <v>1</v>
      </c>
      <c r="I21" s="74"/>
      <c r="J21" s="74"/>
      <c r="K21" s="77"/>
      <c r="L21" s="81">
        <v>387780</v>
      </c>
      <c r="M21" s="74">
        <f>VLOOKUP(L21,'[1]MAESTRA NO TOCAR'!A:B,2,0)</f>
        <v>0</v>
      </c>
      <c r="N21" s="75" t="str">
        <f>VLOOKUP(L21,'[1]MAESTRA NO TOCAR'!A:C,3,0)</f>
        <v>V ELASTICA BLANCA ESTERIL 4PULG X 5YARD</v>
      </c>
      <c r="O21" s="76"/>
      <c r="P21" s="74">
        <f>VLOOKUP(L21,'[1]MAESTRA NO TOCAR'!A:D,4,0)</f>
        <v>2</v>
      </c>
      <c r="Q21" s="74"/>
      <c r="R21" s="74"/>
      <c r="S21" s="77"/>
    </row>
    <row r="22" spans="3:19" x14ac:dyDescent="0.3">
      <c r="C22" s="72">
        <v>17809</v>
      </c>
      <c r="D22" s="73"/>
      <c r="E22" s="74">
        <f>VLOOKUP(C22,'[1]MAESTRA NO TOCAR'!A:B,2,0)</f>
        <v>100513</v>
      </c>
      <c r="F22" s="75" t="str">
        <f>VLOOKUP(C22,'[1]MAESTRA NO TOCAR'!A:C,3,0)</f>
        <v>KETOROLACO 30MG/ML SOL INY INST</v>
      </c>
      <c r="G22" s="76"/>
      <c r="H22" s="74">
        <f>VLOOKUP(C22,'[1]MAESTRA NO TOCAR'!A:D,4,0)</f>
        <v>2</v>
      </c>
      <c r="I22" s="74"/>
      <c r="J22" s="74"/>
      <c r="K22" s="77"/>
      <c r="L22" s="81">
        <v>45548</v>
      </c>
      <c r="M22" s="74">
        <f>VLOOKUP(L22,'[1]MAESTRA NO TOCAR'!A:B,2,0)</f>
        <v>301239</v>
      </c>
      <c r="N22" s="75" t="str">
        <f>VLOOKUP(L22,'[1]MAESTRA NO TOCAR'!A:C,3,0)</f>
        <v>V DE YESO REF 73471-00 ROL X 5YARD GYPSONA 3 PULG</v>
      </c>
      <c r="O22" s="76"/>
      <c r="P22" s="74">
        <f>VLOOKUP(L22,'[1]MAESTRA NO TOCAR'!A:D,4,0)</f>
        <v>1</v>
      </c>
      <c r="Q22" s="74"/>
      <c r="R22" s="74"/>
      <c r="S22" s="77"/>
    </row>
    <row r="23" spans="3:19" x14ac:dyDescent="0.3">
      <c r="C23" s="72">
        <v>135679</v>
      </c>
      <c r="D23" s="73"/>
      <c r="E23" s="74">
        <f>VLOOKUP(C23,'[1]MAESTRA NO TOCAR'!A:B,2,0)</f>
        <v>212916</v>
      </c>
      <c r="F23" s="75" t="str">
        <f>VLOOKUP(C23,'[1]MAESTRA NO TOCAR'!A:C,3,0)</f>
        <v>SERAFOL 200MG/20ML(1%) EMUL INY INST</v>
      </c>
      <c r="G23" s="76"/>
      <c r="H23" s="74">
        <f>VLOOKUP(C23,'[1]MAESTRA NO TOCAR'!A:D,4,0)</f>
        <v>1</v>
      </c>
      <c r="I23" s="74"/>
      <c r="J23" s="74"/>
      <c r="K23" s="77"/>
      <c r="L23" s="81"/>
      <c r="M23" s="74"/>
      <c r="N23" s="97"/>
      <c r="O23" s="98"/>
      <c r="P23" s="74"/>
      <c r="Q23" s="74"/>
      <c r="R23" s="74"/>
      <c r="S23" s="77"/>
    </row>
    <row r="24" spans="3:19" ht="15" customHeight="1" thickBot="1" x14ac:dyDescent="0.35">
      <c r="C24" s="72">
        <v>388811</v>
      </c>
      <c r="D24" s="73"/>
      <c r="E24" s="74">
        <f>VLOOKUP(C24,'[1]MAESTRA NO TOCAR'!A:B,2,0)</f>
        <v>203031</v>
      </c>
      <c r="F24" s="75" t="str">
        <f>VLOOKUP(C24,'[1]MAESTRA NO TOCAR'!A:C,3,0)</f>
        <v>ROXICAINA SE 100MG/10ML(1%) SOL INY</v>
      </c>
      <c r="G24" s="76"/>
      <c r="H24" s="74">
        <f>VLOOKUP(C24,'[1]MAESTRA NO TOCAR'!A:D,4,0)</f>
        <v>2</v>
      </c>
      <c r="I24" s="74"/>
      <c r="J24" s="74"/>
      <c r="K24" s="77"/>
      <c r="L24" s="81"/>
      <c r="M24" s="74"/>
      <c r="N24" s="75"/>
      <c r="O24" s="76"/>
      <c r="P24" s="74"/>
      <c r="Q24" s="74"/>
      <c r="R24" s="74"/>
      <c r="S24" s="77"/>
    </row>
    <row r="25" spans="3:19" ht="13.5" thickBot="1" x14ac:dyDescent="0.35">
      <c r="C25" s="72">
        <v>168772</v>
      </c>
      <c r="D25" s="73"/>
      <c r="E25" s="74">
        <f>VLOOKUP(C25,'[1]MAESTRA NO TOCAR'!A:B,2,0)</f>
        <v>105403</v>
      </c>
      <c r="F25" s="75" t="str">
        <f>VLOOKUP(C25,'[1]MAESTRA NO TOCAR'!A:C,3,0)</f>
        <v>LIDOCAINA 2% SOL INY  CAJ X 50AMP X 10ML</v>
      </c>
      <c r="G25" s="76"/>
      <c r="H25" s="74">
        <f>VLOOKUP(C25,'[1]MAESTRA NO TOCAR'!A:D,4,0)</f>
        <v>1</v>
      </c>
      <c r="I25" s="74"/>
      <c r="J25" s="74"/>
      <c r="K25" s="77"/>
      <c r="L25" s="99" t="s">
        <v>25</v>
      </c>
      <c r="M25" s="100"/>
      <c r="N25" s="100"/>
      <c r="O25" s="100"/>
      <c r="P25" s="100"/>
      <c r="Q25" s="100"/>
      <c r="R25" s="100"/>
      <c r="S25" s="101"/>
    </row>
    <row r="26" spans="3:19" x14ac:dyDescent="0.3">
      <c r="C26" s="72">
        <v>388832</v>
      </c>
      <c r="D26" s="73"/>
      <c r="E26" s="74">
        <f>VLOOKUP(C26,'[1]MAESTRA NO TOCAR'!A:B,2,0)</f>
        <v>105421</v>
      </c>
      <c r="F26" s="75" t="str">
        <f>VLOOKUP(C26,'[1]MAESTRA NO TOCAR'!A:C,3,0)</f>
        <v xml:space="preserve">LACTATO DE RINGER (SOLUCION HARTMAN) SOL INY 500ML </v>
      </c>
      <c r="G26" s="76"/>
      <c r="H26" s="74">
        <f>VLOOKUP(C26,'[1]MAESTRA NO TOCAR'!A:D,4,0)</f>
        <v>3</v>
      </c>
      <c r="I26" s="74"/>
      <c r="J26" s="74"/>
      <c r="K26" s="77"/>
      <c r="L26" s="81" t="s">
        <v>26</v>
      </c>
      <c r="M26" s="74">
        <v>206938</v>
      </c>
      <c r="N26" s="75" t="s">
        <v>27</v>
      </c>
      <c r="O26" s="76"/>
      <c r="P26" s="74"/>
      <c r="Q26" s="74"/>
      <c r="R26" s="74"/>
      <c r="S26" s="77"/>
    </row>
    <row r="27" spans="3:19" x14ac:dyDescent="0.3">
      <c r="C27" s="72">
        <v>19929</v>
      </c>
      <c r="D27" s="73"/>
      <c r="E27" s="74">
        <f>VLOOKUP(C27,'[1]MAESTRA NO TOCAR'!A:B,2,0)</f>
        <v>202036</v>
      </c>
      <c r="F27" s="75" t="str">
        <f>VLOOKUP(C27,'[1]MAESTRA NO TOCAR'!A:C,3,0)</f>
        <v>CLORURO NA USP O SUERO FISIOL 0.9% SOL INY 100ML</v>
      </c>
      <c r="G27" s="76"/>
      <c r="H27" s="74">
        <v>1</v>
      </c>
      <c r="I27" s="74"/>
      <c r="J27" s="74"/>
      <c r="K27" s="77"/>
      <c r="L27" s="81" t="s">
        <v>28</v>
      </c>
      <c r="M27" s="74">
        <v>203206</v>
      </c>
      <c r="N27" s="75" t="s">
        <v>29</v>
      </c>
      <c r="O27" s="76"/>
      <c r="P27" s="74"/>
      <c r="Q27" s="74"/>
      <c r="R27" s="74"/>
      <c r="S27" s="77"/>
    </row>
    <row r="28" spans="3:19" x14ac:dyDescent="0.3">
      <c r="C28" s="82">
        <v>388835</v>
      </c>
      <c r="D28" s="83"/>
      <c r="E28" s="84">
        <f>VLOOKUP(C28,'[1]MAESTRA NO TOCAR'!A:B,2,0)</f>
        <v>105422</v>
      </c>
      <c r="F28" s="85" t="str">
        <f>VLOOKUP(C28,'[1]MAESTRA NO TOCAR'!A:C,3,0)</f>
        <v>CLORURO DE SODIO LIBRE DE PVC 0.9% SOL INY 250ML</v>
      </c>
      <c r="G28" s="86"/>
      <c r="H28" s="87">
        <f>VLOOKUP(C28,'[1]MAESTRA NO TOCAR'!A:D,4,0)</f>
        <v>4</v>
      </c>
      <c r="I28" s="84"/>
      <c r="J28" s="84"/>
      <c r="K28" s="88"/>
      <c r="L28" s="81"/>
      <c r="M28" s="74"/>
      <c r="N28" s="75" t="s">
        <v>30</v>
      </c>
      <c r="O28" s="76"/>
      <c r="P28" s="74"/>
      <c r="Q28" s="74"/>
      <c r="R28" s="74"/>
      <c r="S28" s="77"/>
    </row>
    <row r="29" spans="3:19" x14ac:dyDescent="0.3">
      <c r="C29" s="102"/>
      <c r="D29" s="103"/>
      <c r="E29" s="90">
        <f>VLOOKUP(C29,'[1]MAESTRA NO TOCAR'!A:B,2,0)</f>
        <v>0</v>
      </c>
      <c r="F29" s="91" t="str">
        <f>VLOOKUP(C29,'[1]MAESTRA NO TOCAR'!A:C,3,0)</f>
        <v>ARTROSCOPIO</v>
      </c>
      <c r="G29" s="92"/>
      <c r="H29" s="90">
        <f>VLOOKUP(C29,'[1]MAESTRA NO TOCAR'!A:D,4,0)</f>
        <v>0</v>
      </c>
      <c r="I29" s="93"/>
      <c r="J29" s="93"/>
      <c r="K29" s="94"/>
      <c r="L29" s="81"/>
      <c r="M29" s="74"/>
      <c r="N29" s="75" t="s">
        <v>31</v>
      </c>
      <c r="O29" s="76"/>
      <c r="P29" s="74"/>
      <c r="Q29" s="74"/>
      <c r="R29" s="74"/>
      <c r="S29" s="77"/>
    </row>
    <row r="30" spans="3:19" x14ac:dyDescent="0.3">
      <c r="C30" s="102"/>
      <c r="D30" s="103"/>
      <c r="E30" s="90"/>
      <c r="F30" s="91" t="str">
        <f>VLOOKUP(C30,'[1]MAESTRA NO TOCAR'!A:C,3,0)</f>
        <v>ARTROSCOPIO</v>
      </c>
      <c r="G30" s="92"/>
      <c r="H30" s="90">
        <f>VLOOKUP(C30,'[1]MAESTRA NO TOCAR'!A:D,4,0)</f>
        <v>0</v>
      </c>
      <c r="I30" s="90"/>
      <c r="J30" s="90"/>
      <c r="K30" s="104"/>
      <c r="L30" s="81"/>
      <c r="M30" s="74"/>
      <c r="N30" s="75" t="s">
        <v>32</v>
      </c>
      <c r="O30" s="76"/>
      <c r="P30" s="74"/>
      <c r="Q30" s="74"/>
      <c r="R30" s="74"/>
      <c r="S30" s="77"/>
    </row>
    <row r="31" spans="3:19" x14ac:dyDescent="0.3">
      <c r="C31" s="72">
        <v>156755</v>
      </c>
      <c r="D31" s="73"/>
      <c r="E31" s="74">
        <f>VLOOKUP(C31,'[1]MAESTRA NO TOCAR'!A:B,2,0)</f>
        <v>0</v>
      </c>
      <c r="F31" s="75" t="str">
        <f>VLOOKUP(C31,'[1]MAESTRA NO TOCAR'!A:C,3,0)</f>
        <v>AGUJA HIPODERMICA 18G X 1 1/2 PULG</v>
      </c>
      <c r="G31" s="76"/>
      <c r="H31" s="74">
        <f>VLOOKUP(C31,'[1]MAESTRA NO TOCAR'!A:D,4,0)</f>
        <v>3</v>
      </c>
      <c r="I31" s="74"/>
      <c r="J31" s="74"/>
      <c r="K31" s="77"/>
      <c r="L31" s="81"/>
      <c r="M31" s="74"/>
      <c r="N31" s="75" t="s">
        <v>33</v>
      </c>
      <c r="O31" s="76"/>
      <c r="P31" s="74"/>
      <c r="Q31" s="74"/>
      <c r="R31" s="74"/>
      <c r="S31" s="77"/>
    </row>
    <row r="32" spans="3:19" x14ac:dyDescent="0.3">
      <c r="C32" s="72">
        <v>110160</v>
      </c>
      <c r="D32" s="73"/>
      <c r="E32" s="74">
        <f>VLOOKUP(C32,'[1]MAESTRA NO TOCAR'!A:B,2,0)</f>
        <v>347133</v>
      </c>
      <c r="F32" s="75" t="str">
        <f>VLOOKUP(C32,'[1]MAESTRA NO TOCAR'!A:C,3,0)</f>
        <v>AGUJA HIPODERMICA 21X1 1/2 PULG</v>
      </c>
      <c r="G32" s="76"/>
      <c r="H32" s="74">
        <f>VLOOKUP(C32,'[1]MAESTRA NO TOCAR'!A:D,4,0)</f>
        <v>3</v>
      </c>
      <c r="I32" s="74"/>
      <c r="J32" s="74"/>
      <c r="K32" s="77"/>
      <c r="L32" s="81"/>
      <c r="M32" s="74"/>
      <c r="N32" s="75" t="s">
        <v>34</v>
      </c>
      <c r="O32" s="76"/>
      <c r="P32" s="74"/>
      <c r="Q32" s="74"/>
      <c r="R32" s="74"/>
      <c r="S32" s="77"/>
    </row>
    <row r="33" spans="3:19" x14ac:dyDescent="0.3">
      <c r="C33" s="72">
        <v>110163</v>
      </c>
      <c r="D33" s="73"/>
      <c r="E33" s="74">
        <f>VLOOKUP(C33,'[1]MAESTRA NO TOCAR'!A:B,2,0)</f>
        <v>340847</v>
      </c>
      <c r="F33" s="75" t="str">
        <f>VLOOKUP(C33,'[1]MAESTRA NO TOCAR'!A:C,3,0)</f>
        <v>AGUJA HIPODERMICA 23X1 PULG</v>
      </c>
      <c r="G33" s="76"/>
      <c r="H33" s="74">
        <f>VLOOKUP(C33,'[1]MAESTRA NO TOCAR'!A:D,4,0)</f>
        <v>3</v>
      </c>
      <c r="I33" s="74"/>
      <c r="J33" s="74"/>
      <c r="K33" s="74"/>
      <c r="L33" s="81"/>
      <c r="M33" s="74"/>
      <c r="N33" s="75" t="s">
        <v>35</v>
      </c>
      <c r="O33" s="76"/>
      <c r="P33" s="74"/>
      <c r="Q33" s="74"/>
      <c r="R33" s="74"/>
      <c r="S33" s="77"/>
    </row>
    <row r="34" spans="3:19" ht="15" customHeight="1" x14ac:dyDescent="0.3">
      <c r="C34" s="82">
        <v>159189</v>
      </c>
      <c r="D34" s="83"/>
      <c r="E34" s="84">
        <f>VLOOKUP(C34,'[1]MAESTRA NO TOCAR'!A:B,2,0)</f>
        <v>354110</v>
      </c>
      <c r="F34" s="85" t="str">
        <f>VLOOKUP(C34,'[1]MAESTRA NO TOCAR'!A:C,3,0)</f>
        <v>CATETER INTRAVENOSO PERIFERICO REF 38831214 INSYTE BD 22G X 1 PULG</v>
      </c>
      <c r="G34" s="86"/>
      <c r="H34" s="87">
        <f>VLOOKUP(C34,'[1]MAESTRA NO TOCAR'!A:D,4,0)</f>
        <v>1</v>
      </c>
      <c r="I34" s="84"/>
      <c r="J34" s="84"/>
      <c r="K34" s="105"/>
      <c r="L34" s="81"/>
      <c r="M34" s="74"/>
      <c r="N34" s="75" t="s">
        <v>36</v>
      </c>
      <c r="O34" s="76"/>
      <c r="P34" s="74"/>
      <c r="Q34" s="74"/>
      <c r="R34" s="74"/>
      <c r="S34" s="77"/>
    </row>
    <row r="35" spans="3:19" ht="15" customHeight="1" x14ac:dyDescent="0.3">
      <c r="C35" s="82">
        <v>169071</v>
      </c>
      <c r="D35" s="83"/>
      <c r="E35" s="84">
        <f>VLOOKUP(C35,'[1]MAESTRA NO TOCAR'!A:B,2,0)</f>
        <v>357585</v>
      </c>
      <c r="F35" s="85" t="str">
        <f>VLOOKUP(C35,'[1]MAESTRA NO TOCAR'!A:C,3,0)</f>
        <v>CATETER INTRAVENOSO PERIFERICO REF 381834 20G X 1.16PULG</v>
      </c>
      <c r="G35" s="86"/>
      <c r="H35" s="87">
        <f>VLOOKUP(C35,'[1]MAESTRA NO TOCAR'!A:D,4,0)</f>
        <v>1</v>
      </c>
      <c r="I35" s="84"/>
      <c r="J35" s="84"/>
      <c r="K35" s="84"/>
      <c r="L35" s="81"/>
      <c r="M35" s="74"/>
      <c r="N35" s="75" t="s">
        <v>37</v>
      </c>
      <c r="O35" s="76"/>
      <c r="P35" s="74"/>
      <c r="Q35" s="74"/>
      <c r="R35" s="74"/>
      <c r="S35" s="77"/>
    </row>
    <row r="36" spans="3:19" x14ac:dyDescent="0.3">
      <c r="C36" s="72">
        <v>94747</v>
      </c>
      <c r="D36" s="73"/>
      <c r="E36" s="74">
        <f>VLOOKUP(C36,'[1]MAESTRA NO TOCAR'!A:B,2,0)</f>
        <v>319132</v>
      </c>
      <c r="F36" s="75" t="str">
        <f>VLOOKUP(C36,'[1]MAESTRA NO TOCAR'!A:C,3,0)</f>
        <v>ELECTRODO MONITOREO ESPUMA REF 2228 3.4CM X 3.3CM</v>
      </c>
      <c r="G36" s="76"/>
      <c r="H36" s="74">
        <f>VLOOKUP(C36,'[1]MAESTRA NO TOCAR'!A:D,4,0)</f>
        <v>6</v>
      </c>
      <c r="I36" s="74"/>
      <c r="J36" s="74"/>
      <c r="K36" s="74"/>
      <c r="L36" s="81"/>
      <c r="M36" s="74"/>
      <c r="N36" s="75" t="s">
        <v>38</v>
      </c>
      <c r="O36" s="76"/>
      <c r="P36" s="74"/>
      <c r="Q36" s="74"/>
      <c r="R36" s="74"/>
      <c r="S36" s="77"/>
    </row>
    <row r="37" spans="3:19" ht="13.5" thickBot="1" x14ac:dyDescent="0.35">
      <c r="C37" s="72">
        <v>162007</v>
      </c>
      <c r="D37" s="73"/>
      <c r="E37" s="74">
        <f>VLOOKUP(C37,'[1]MAESTRA NO TOCAR'!A:B,2,0)</f>
        <v>354946</v>
      </c>
      <c r="F37" s="75" t="str">
        <f>VLOOKUP(C37,'[1]MAESTRA NO TOCAR'!A:C,3,0)</f>
        <v>SET PRIMARIO CON CLAVE REF 14001 PLUM  272CM X 19ML</v>
      </c>
      <c r="G37" s="76"/>
      <c r="H37" s="74">
        <f>VLOOKUP(C37,'[1]MAESTRA NO TOCAR'!A:D,4,0)</f>
        <v>1</v>
      </c>
      <c r="I37" s="74"/>
      <c r="J37" s="74"/>
      <c r="K37" s="74"/>
      <c r="L37" s="106"/>
      <c r="M37" s="74"/>
      <c r="N37" s="97" t="s">
        <v>39</v>
      </c>
      <c r="O37" s="98"/>
      <c r="P37" s="74"/>
      <c r="Q37" s="74"/>
      <c r="R37" s="74"/>
      <c r="S37" s="77"/>
    </row>
    <row r="38" spans="3:19" ht="13.5" thickBot="1" x14ac:dyDescent="0.35">
      <c r="C38" s="82">
        <v>23677</v>
      </c>
      <c r="D38" s="83"/>
      <c r="E38" s="84">
        <f>VLOOKUP(C38,'[1]MAESTRA NO TOCAR'!A:B,2,0)</f>
        <v>301080</v>
      </c>
      <c r="F38" s="85" t="str">
        <f>VLOOKUP(C38,'[1]MAESTRA NO TOCAR'!A:C,3,0)</f>
        <v>EQUIPO VENOCLISIS EN Y REF MRC0005P</v>
      </c>
      <c r="G38" s="86"/>
      <c r="H38" s="87">
        <f>VLOOKUP(C38,'[1]MAESTRA NO TOCAR'!A:D,4,0)</f>
        <v>1</v>
      </c>
      <c r="I38" s="84"/>
      <c r="J38" s="84"/>
      <c r="K38" s="84"/>
      <c r="L38" s="99" t="s">
        <v>40</v>
      </c>
      <c r="M38" s="100"/>
      <c r="N38" s="100"/>
      <c r="O38" s="100"/>
      <c r="P38" s="100"/>
      <c r="Q38" s="100"/>
      <c r="R38" s="100"/>
      <c r="S38" s="101"/>
    </row>
    <row r="39" spans="3:19" x14ac:dyDescent="0.3">
      <c r="C39" s="72">
        <v>129438</v>
      </c>
      <c r="D39" s="73"/>
      <c r="E39" s="74">
        <f>VLOOKUP(C39,'[1]MAESTRA NO TOCAR'!A:B,2,0)</f>
        <v>355073</v>
      </c>
      <c r="F39" s="75" t="str">
        <f>VLOOKUP(C39,'[1]MAESTRA NO TOCAR'!A:C,3,0)</f>
        <v>GASA ESTERIL CIRUG RADIO-OPACA REF 0384  3X3(7.5X7.5)CM</v>
      </c>
      <c r="G39" s="76"/>
      <c r="H39" s="74">
        <f>VLOOKUP(C39,'[1]MAESTRA NO TOCAR'!A:D,4,0)</f>
        <v>8</v>
      </c>
      <c r="I39" s="74"/>
      <c r="J39" s="74"/>
      <c r="K39" s="74"/>
      <c r="L39" s="81">
        <v>383519</v>
      </c>
      <c r="M39" s="74">
        <f>VLOOKUP(L39,'[1]MAESTRA NO TOCAR'!A:B,2,0)</f>
        <v>105384</v>
      </c>
      <c r="N39" s="75" t="str">
        <f>VLOOKUP(L39,'[1]MAESTRA NO TOCAR'!A:C,3,0)</f>
        <v>MIDAZOLAM 15MG/3ML(5MG/ML) SOL INY INST</v>
      </c>
      <c r="O39" s="76"/>
      <c r="P39" s="74">
        <v>1</v>
      </c>
      <c r="Q39" s="74"/>
      <c r="R39" s="74"/>
      <c r="S39" s="77"/>
    </row>
    <row r="40" spans="3:19" x14ac:dyDescent="0.3">
      <c r="C40" s="72">
        <v>47195</v>
      </c>
      <c r="D40" s="73"/>
      <c r="E40" s="74">
        <f>VLOOKUP(C40,'[1]MAESTRA NO TOCAR'!A:B,2,0)</f>
        <v>308282</v>
      </c>
      <c r="F40" s="75" t="str">
        <f>VLOOKUP(C40,'[1]MAESTRA NO TOCAR'!A:C,3,0)</f>
        <v>GASA PRECOR NO TEJ EST REF 1814502  7.5CM X 7.5CM</v>
      </c>
      <c r="G40" s="76"/>
      <c r="H40" s="74">
        <f>VLOOKUP(C40,'[1]MAESTRA NO TOCAR'!A:D,4,0)</f>
        <v>8</v>
      </c>
      <c r="I40" s="74"/>
      <c r="J40" s="74"/>
      <c r="K40" s="74"/>
      <c r="L40" s="81">
        <v>162397</v>
      </c>
      <c r="M40" s="74">
        <f>VLOOKUP(L40,'[1]MAESTRA NO TOCAR'!A:B,2,0)</f>
        <v>105312</v>
      </c>
      <c r="N40" s="75" t="str">
        <f>VLOOKUP(L40,'[1]MAESTRA NO TOCAR'!A:C,3,0)</f>
        <v>FENTANILO 0.1MG/2ML(0.05MG/ML) SOL INY</v>
      </c>
      <c r="O40" s="76"/>
      <c r="P40" s="74">
        <v>1</v>
      </c>
      <c r="Q40" s="74"/>
      <c r="R40" s="74"/>
      <c r="S40" s="77"/>
    </row>
    <row r="41" spans="3:19" x14ac:dyDescent="0.3">
      <c r="C41" s="72">
        <v>108333</v>
      </c>
      <c r="D41" s="73"/>
      <c r="E41" s="74">
        <f>VLOOKUP(C41,'[1]MAESTRA NO TOCAR'!A:B,2,0)</f>
        <v>348035</v>
      </c>
      <c r="F41" s="75" t="str">
        <f>VLOOKUP(C41,'[1]MAESTRA NO TOCAR'!A:C,3,0)</f>
        <v>GUANTE ESTERIL LATEX S/TALCO REF GULS001  TALLA 6.5</v>
      </c>
      <c r="G41" s="76"/>
      <c r="H41" s="74">
        <f>VLOOKUP(C41,'[1]MAESTRA NO TOCAR'!A:D,4,0)</f>
        <v>5</v>
      </c>
      <c r="I41" s="74"/>
      <c r="J41" s="74"/>
      <c r="K41" s="74"/>
      <c r="L41" s="81">
        <v>30164</v>
      </c>
      <c r="M41" s="74">
        <f>VLOOKUP(L41,'[1]MAESTRA NO TOCAR'!A:B,2,0)</f>
        <v>100507</v>
      </c>
      <c r="N41" s="75" t="str">
        <f>VLOOKUP(L41,'[1]MAESTRA NO TOCAR'!A:C,3,0)</f>
        <v>388908 MORFINA CLORHIDRATO 10MG/ML SOL INY 1ML</v>
      </c>
      <c r="O41" s="76"/>
      <c r="P41" s="74">
        <v>1</v>
      </c>
      <c r="Q41" s="74"/>
      <c r="R41" s="74"/>
      <c r="S41" s="77"/>
    </row>
    <row r="42" spans="3:19" x14ac:dyDescent="0.3">
      <c r="C42" s="72"/>
      <c r="D42" s="73"/>
      <c r="E42" s="74">
        <f>VLOOKUP(C42,'[1]MAESTRA NO TOCAR'!A:B,2,0)</f>
        <v>0</v>
      </c>
      <c r="F42" s="75" t="str">
        <f>VLOOKUP(C42,'[1]MAESTRA NO TOCAR'!A:C,3,0)</f>
        <v>ARTROSCOPIO</v>
      </c>
      <c r="G42" s="76"/>
      <c r="H42" s="74">
        <f>VLOOKUP(C42,'[1]MAESTRA NO TOCAR'!A:D,4,0)</f>
        <v>0</v>
      </c>
      <c r="I42" s="74"/>
      <c r="J42" s="74"/>
      <c r="K42" s="74"/>
      <c r="L42" s="81">
        <v>122716</v>
      </c>
      <c r="M42" s="74">
        <f>VLOOKUP(L42,'[1]MAESTRA NO TOCAR'!A:B,2,0)</f>
        <v>211300</v>
      </c>
      <c r="N42" s="75" t="str">
        <f>VLOOKUP(L42,'[1]MAESTRA NO TOCAR'!A:C,3,0)</f>
        <v>OXYRAPID 10MG/ML SOL INY  CAJ X 5AMP X 1ML</v>
      </c>
      <c r="O42" s="76"/>
      <c r="P42" s="74">
        <v>1</v>
      </c>
      <c r="Q42" s="74"/>
      <c r="R42" s="74"/>
      <c r="S42" s="77"/>
    </row>
    <row r="43" spans="3:19" x14ac:dyDescent="0.3">
      <c r="C43" s="72">
        <v>38008</v>
      </c>
      <c r="D43" s="73"/>
      <c r="E43" s="74">
        <f>VLOOKUP(C43,'[1]MAESTRA NO TOCAR'!A:B,2,0)</f>
        <v>307771</v>
      </c>
      <c r="F43" s="75" t="str">
        <f>VLOOKUP(C43,'[1]MAESTRA NO TOCAR'!A:C,3,0)</f>
        <v>GUANTE QUIRURGICO  CAJ X 50 PRECISSION  No. 7.5 BN EXENTO-DC.417/2020</v>
      </c>
      <c r="G43" s="76"/>
      <c r="H43" s="74">
        <f>VLOOKUP(C43,'[1]MAESTRA NO TOCAR'!A:D,4,0)</f>
        <v>5</v>
      </c>
      <c r="I43" s="74"/>
      <c r="J43" s="74"/>
      <c r="K43" s="74"/>
      <c r="L43" s="81">
        <v>158717</v>
      </c>
      <c r="M43" s="74">
        <f>VLOOKUP(L43,'[1]MAESTRA NO TOCAR'!A:B,2,0)</f>
        <v>213431</v>
      </c>
      <c r="N43" s="75" t="str">
        <f>VLOOKUP(L43,'[1]MAESTRA NO TOCAR'!A:C,3,0)</f>
        <v>ULTIVA 2MG POLV INY  CAJ X 5VIAL</v>
      </c>
      <c r="O43" s="76"/>
      <c r="P43" s="74">
        <v>1</v>
      </c>
      <c r="Q43" s="74"/>
      <c r="R43" s="74"/>
      <c r="S43" s="77"/>
    </row>
    <row r="44" spans="3:19" ht="15.75" customHeight="1" x14ac:dyDescent="0.3">
      <c r="C44" s="72">
        <v>161854</v>
      </c>
      <c r="D44" s="73"/>
      <c r="E44" s="74">
        <f>VLOOKUP(C44,'[1]MAESTRA NO TOCAR'!A:B,2,0)</f>
        <v>358497</v>
      </c>
      <c r="F44" s="75" t="str">
        <f>VLOOKUP(C44,'[1]MAESTRA NO TOCAR'!A:C,3,0)</f>
        <v>GUANTE QUIRURGICO DE LATEX REF 2D72N80X PROTEXIS  8</v>
      </c>
      <c r="G44" s="76"/>
      <c r="H44" s="74">
        <f>VLOOKUP(C44,'[1]MAESTRA NO TOCAR'!A:D,4,0)</f>
        <v>3</v>
      </c>
      <c r="I44" s="74"/>
      <c r="J44" s="74"/>
      <c r="K44" s="74"/>
      <c r="L44" s="81">
        <v>168939</v>
      </c>
      <c r="M44" s="74">
        <f>VLOOKUP(L44,'[1]MAESTRA NO TOCAR'!A:B,2,0)</f>
        <v>105394</v>
      </c>
      <c r="N44" s="75" t="str">
        <f>VLOOKUP(L44,'[1]MAESTRA NO TOCAR'!A:C,3,0)</f>
        <v>CLINDAMICINA 600MG/4ML(150MG/ML) SOL INY INST</v>
      </c>
      <c r="O44" s="76"/>
      <c r="P44" s="87">
        <v>1</v>
      </c>
      <c r="Q44" s="74"/>
      <c r="R44" s="74"/>
      <c r="S44" s="77"/>
    </row>
    <row r="45" spans="3:19" ht="15" customHeight="1" x14ac:dyDescent="0.3">
      <c r="C45" s="72">
        <v>22297</v>
      </c>
      <c r="D45" s="73"/>
      <c r="E45" s="74">
        <f>VLOOKUP(C45,'[1]MAESTRA NO TOCAR'!A:B,2,0)</f>
        <v>300750</v>
      </c>
      <c r="F45" s="75" t="str">
        <f>VLOOKUP(C45,'[1]MAESTRA NO TOCAR'!A:C,3,0)</f>
        <v>JERINGA DESECHABLE REF 308612 BD 3ML - 21G X 1 1/2 PULG</v>
      </c>
      <c r="G45" s="76"/>
      <c r="H45" s="74">
        <f>VLOOKUP(C45,'[1]MAESTRA NO TOCAR'!A:D,4,0)</f>
        <v>4</v>
      </c>
      <c r="I45" s="74"/>
      <c r="J45" s="74"/>
      <c r="K45" s="74"/>
      <c r="L45" s="81">
        <v>51736</v>
      </c>
      <c r="M45" s="74">
        <f>VLOOKUP(L45,'[1]MAESTRA NO TOCAR'!A:B,2,0)</f>
        <v>101533</v>
      </c>
      <c r="N45" s="75" t="str">
        <f>VLOOKUP(L45,'[1]MAESTRA NO TOCAR'!A:C,3,0)</f>
        <v>DICLOFENACO 75MG/3ML(25MG/ML) SOL INY INST</v>
      </c>
      <c r="O45" s="76"/>
      <c r="P45" s="87">
        <v>1</v>
      </c>
      <c r="Q45" s="74"/>
      <c r="R45" s="74"/>
      <c r="S45" s="77"/>
    </row>
    <row r="46" spans="3:19" x14ac:dyDescent="0.3">
      <c r="C46" s="82">
        <v>22071</v>
      </c>
      <c r="D46" s="83"/>
      <c r="E46" s="84">
        <f>VLOOKUP(C46,'[1]MAESTRA NO TOCAR'!A:B,2,0)</f>
        <v>310186</v>
      </c>
      <c r="F46" s="85" t="str">
        <f>VLOOKUP(C46,'[1]MAESTRA NO TOCAR'!A:C,3,0)</f>
        <v xml:space="preserve">JERINGA A 3 PARTES CON AGUJA  5ML </v>
      </c>
      <c r="G46" s="86"/>
      <c r="H46" s="87">
        <f>VLOOKUP(C46,'[1]MAESTRA NO TOCAR'!A:D,4,0)</f>
        <v>4</v>
      </c>
      <c r="I46" s="84"/>
      <c r="J46" s="84"/>
      <c r="K46" s="84"/>
      <c r="L46" s="81">
        <v>123968</v>
      </c>
      <c r="M46" s="74">
        <f>VLOOKUP(L46,'[1]MAESTRA NO TOCAR'!A:B,2,0)</f>
        <v>211644</v>
      </c>
      <c r="N46" s="75" t="str">
        <f>VLOOKUP(L46,'[1]MAESTRA NO TOCAR'!A:C,3,0)</f>
        <v>BACTRODERM 10% SOL TOP INST FCO X 60ML</v>
      </c>
      <c r="O46" s="76"/>
      <c r="P46" s="74">
        <v>1</v>
      </c>
      <c r="Q46" s="74"/>
      <c r="R46" s="74"/>
      <c r="S46" s="77"/>
    </row>
    <row r="47" spans="3:19" x14ac:dyDescent="0.3">
      <c r="C47" s="72">
        <v>22303</v>
      </c>
      <c r="D47" s="73"/>
      <c r="E47" s="74">
        <f>VLOOKUP(C47,'[1]MAESTRA NO TOCAR'!A:B,2,0)</f>
        <v>300752</v>
      </c>
      <c r="F47" s="75" t="str">
        <f>VLOOKUP(C47,'[1]MAESTRA NO TOCAR'!A:C,3,0)</f>
        <v>JERINGA DESECHABLE REF 302499 BD 10ML - 21G X 1 1/2</v>
      </c>
      <c r="G47" s="76"/>
      <c r="H47" s="74">
        <f>VLOOKUP(C47,'[1]MAESTRA NO TOCAR'!A:D,4,0)</f>
        <v>4</v>
      </c>
      <c r="I47" s="74"/>
      <c r="J47" s="74"/>
      <c r="K47" s="74"/>
      <c r="L47" s="81">
        <v>30766</v>
      </c>
      <c r="M47" s="74">
        <f>VLOOKUP(L47,'[1]MAESTRA NO TOCAR'!A:B,2,0)</f>
        <v>200748</v>
      </c>
      <c r="N47" s="75" t="str">
        <f>VLOOKUP(L47,'[1]MAESTRA NO TOCAR'!A:C,3,0)</f>
        <v>IODIGER ESPUMA 8% ESPUM TOP  FCO X 120ML</v>
      </c>
      <c r="O47" s="76"/>
      <c r="P47" s="74">
        <v>1</v>
      </c>
      <c r="Q47" s="74"/>
      <c r="R47" s="74"/>
      <c r="S47" s="77"/>
    </row>
    <row r="48" spans="3:19" x14ac:dyDescent="0.3">
      <c r="C48" s="72">
        <v>113835</v>
      </c>
      <c r="D48" s="73"/>
      <c r="E48" s="74">
        <f>VLOOKUP(C48,'[1]MAESTRA NO TOCAR'!A:B,2,0)</f>
        <v>345596</v>
      </c>
      <c r="F48" s="75" t="str">
        <f>VLOOKUP(C48,'[1]MAESTRA NO TOCAR'!A:C,3,0)</f>
        <v>JERINGA 3PARTES C/A 20ML REF JEHL006  21GX1 PULG 1/2 PULG</v>
      </c>
      <c r="G48" s="76"/>
      <c r="H48" s="74">
        <f>VLOOKUP(C48,'[1]MAESTRA NO TOCAR'!A:D,4,0)</f>
        <v>4</v>
      </c>
      <c r="I48" s="74"/>
      <c r="J48" s="74"/>
      <c r="K48" s="74"/>
      <c r="L48" s="81">
        <v>19515</v>
      </c>
      <c r="M48" s="74">
        <f>VLOOKUP(L48,'[1]MAESTRA NO TOCAR'!A:B,2,0)</f>
        <v>200998</v>
      </c>
      <c r="N48" s="75" t="str">
        <f>VLOOKUP(L48,'[1]MAESTRA NO TOCAR'!A:C,3,0)</f>
        <v>KENACORT AIA 50MG/5ML(10MG/ML) SUSP INY</v>
      </c>
      <c r="O48" s="76"/>
      <c r="P48" s="74">
        <v>1</v>
      </c>
      <c r="Q48" s="74"/>
      <c r="R48" s="74"/>
      <c r="S48" s="77"/>
    </row>
    <row r="49" spans="3:19" x14ac:dyDescent="0.3">
      <c r="C49" s="72">
        <v>25805</v>
      </c>
      <c r="D49" s="73"/>
      <c r="E49" s="74">
        <f>VLOOKUP(C49,'[1]MAESTRA NO TOCAR'!A:B,2,0)</f>
        <v>300456</v>
      </c>
      <c r="F49" s="75" t="str">
        <f>VLOOKUP(C49,'[1]MAESTRA NO TOCAR'!A:C,3,0)</f>
        <v>CANULA NASAL OXIGENO ADULTO REF COXADU SOB X 1 MEDEX</v>
      </c>
      <c r="G49" s="76"/>
      <c r="H49" s="74">
        <f>VLOOKUP(C49,'[1]MAESTRA NO TOCAR'!A:D,4,0)</f>
        <v>1</v>
      </c>
      <c r="I49" s="74"/>
      <c r="J49" s="74"/>
      <c r="K49" s="74"/>
      <c r="L49" s="81">
        <v>388781</v>
      </c>
      <c r="M49" s="74">
        <f>VLOOKUP(L49,'[1]MAESTRA NO TOCAR'!A:B,2,0)</f>
        <v>310713</v>
      </c>
      <c r="N49" s="75" t="str">
        <f>VLOOKUP(L49,'[1]MAESTRA NO TOCAR'!A:C,3,0)</f>
        <v>QUIRUCIDAL (0.05+4)% SOL TOP CAJ X 24FCO X 120ML</v>
      </c>
      <c r="O49" s="76"/>
      <c r="P49" s="74">
        <v>1</v>
      </c>
      <c r="Q49" s="74"/>
      <c r="R49" s="74"/>
      <c r="S49" s="77"/>
    </row>
    <row r="50" spans="3:19" x14ac:dyDescent="0.3">
      <c r="C50" s="72">
        <v>25697</v>
      </c>
      <c r="D50" s="73"/>
      <c r="E50" s="74">
        <f>VLOOKUP(C50,'[1]MAESTRA NO TOCAR'!A:B,2,0)</f>
        <v>300295</v>
      </c>
      <c r="F50" s="75" t="str">
        <f>VLOOKUP(C50,'[1]MAESTRA NO TOCAR'!A:C,3,0)</f>
        <v>SONDA NELATON REF SN16 SOB X 1 MEDEX  16FR</v>
      </c>
      <c r="G50" s="76"/>
      <c r="H50" s="74">
        <f>VLOOKUP(C50,'[1]MAESTRA NO TOCAR'!A:D,4,0)</f>
        <v>1</v>
      </c>
      <c r="I50" s="74"/>
      <c r="J50" s="74"/>
      <c r="K50" s="74"/>
      <c r="L50" s="81">
        <v>388785</v>
      </c>
      <c r="M50" s="74">
        <f>VLOOKUP(L50,'[1]MAESTRA NO TOCAR'!A:B,2,0)</f>
        <v>301791</v>
      </c>
      <c r="N50" s="75" t="str">
        <f>VLOOKUP(L50,'[1]MAESTRA NO TOCAR'!A:C,3,0)</f>
        <v>QUIRUCIDAL VERDE (1+4)% JAB LIQ 120ML</v>
      </c>
      <c r="O50" s="76"/>
      <c r="P50" s="74">
        <v>1</v>
      </c>
      <c r="Q50" s="74"/>
      <c r="R50" s="74"/>
      <c r="S50" s="77"/>
    </row>
    <row r="51" spans="3:19" x14ac:dyDescent="0.3">
      <c r="C51" s="72"/>
      <c r="D51" s="73"/>
      <c r="E51" s="74"/>
      <c r="F51" s="75"/>
      <c r="G51" s="76"/>
      <c r="H51" s="74"/>
      <c r="I51" s="74"/>
      <c r="J51" s="74"/>
      <c r="K51" s="77"/>
      <c r="L51" s="81">
        <v>22002</v>
      </c>
      <c r="M51" s="74">
        <f>VLOOKUP(L51,'[1]MAESTRA NO TOCAR'!A:B,2,0)</f>
        <v>203253</v>
      </c>
      <c r="N51" s="75" t="str">
        <f>VLOOKUP(L51,'[1]MAESTRA NO TOCAR'!A:C,3,0)</f>
        <v>ROXICAINA CE 200MG/20ML(1%)+1:200000 SOL INY  FCO X 20ML</v>
      </c>
      <c r="O51" s="76"/>
      <c r="P51" s="74">
        <v>1</v>
      </c>
      <c r="Q51" s="74"/>
      <c r="R51" s="74"/>
      <c r="S51" s="77"/>
    </row>
    <row r="52" spans="3:19" x14ac:dyDescent="0.3">
      <c r="C52" s="72"/>
      <c r="D52" s="73"/>
      <c r="E52" s="74"/>
      <c r="F52" s="75"/>
      <c r="G52" s="76"/>
      <c r="H52" s="74"/>
      <c r="I52" s="74"/>
      <c r="J52" s="74"/>
      <c r="K52" s="77"/>
      <c r="L52" s="81">
        <v>22004</v>
      </c>
      <c r="M52" s="74">
        <f>VLOOKUP(L52,'[1]MAESTRA NO TOCAR'!A:B,2,0)</f>
        <v>203255</v>
      </c>
      <c r="N52" s="75" t="str">
        <f>VLOOKUP(L52,'[1]MAESTRA NO TOCAR'!A:C,3,0)</f>
        <v>ROXICAINA CE 400MG/20ML(2%)+1:200000 SOL INY  FCO X 20ML</v>
      </c>
      <c r="O52" s="76"/>
      <c r="P52" s="74">
        <v>1</v>
      </c>
      <c r="Q52" s="74"/>
      <c r="R52" s="74"/>
      <c r="S52" s="77"/>
    </row>
    <row r="53" spans="3:19" ht="13.5" thickBot="1" x14ac:dyDescent="0.35">
      <c r="C53" s="107"/>
      <c r="D53" s="108"/>
      <c r="E53" s="74"/>
      <c r="F53" s="109"/>
      <c r="G53" s="110"/>
      <c r="H53" s="74"/>
      <c r="I53" s="111"/>
      <c r="J53" s="111"/>
      <c r="K53" s="112"/>
      <c r="L53" s="81"/>
      <c r="M53" s="74"/>
      <c r="N53" s="75"/>
      <c r="O53" s="76"/>
      <c r="P53" s="74"/>
      <c r="Q53" s="74"/>
      <c r="R53" s="74"/>
      <c r="S53" s="77"/>
    </row>
    <row r="54" spans="3:19" ht="15" customHeight="1" thickBot="1" x14ac:dyDescent="0.35">
      <c r="C54" s="113" t="s">
        <v>41</v>
      </c>
      <c r="D54" s="114"/>
      <c r="E54" s="115"/>
      <c r="F54" s="116"/>
      <c r="G54" s="116"/>
      <c r="H54" s="117"/>
      <c r="I54" s="117"/>
      <c r="J54" s="117"/>
      <c r="K54" s="118"/>
      <c r="L54" s="81"/>
      <c r="M54" s="74"/>
      <c r="N54" s="75"/>
      <c r="O54" s="76"/>
      <c r="P54" s="74"/>
      <c r="Q54" s="74"/>
      <c r="R54" s="74"/>
      <c r="S54" s="77"/>
    </row>
    <row r="55" spans="3:19" x14ac:dyDescent="0.3">
      <c r="C55" s="119" t="s">
        <v>42</v>
      </c>
      <c r="D55" s="120"/>
      <c r="E55" s="120"/>
      <c r="F55" s="120"/>
      <c r="G55" s="120"/>
      <c r="H55" s="120"/>
      <c r="I55" s="120"/>
      <c r="J55" s="120"/>
      <c r="K55" s="121"/>
      <c r="L55" s="81"/>
      <c r="M55" s="74"/>
      <c r="N55" s="75"/>
      <c r="O55" s="76"/>
      <c r="P55" s="74"/>
      <c r="Q55" s="74"/>
      <c r="R55" s="74"/>
      <c r="S55" s="77"/>
    </row>
    <row r="56" spans="3:19" ht="15" customHeight="1" thickBot="1" x14ac:dyDescent="0.35">
      <c r="C56" s="122"/>
      <c r="D56" s="123"/>
      <c r="E56" s="123"/>
      <c r="F56" s="123"/>
      <c r="G56" s="123"/>
      <c r="H56" s="123"/>
      <c r="I56" s="123"/>
      <c r="J56" s="123"/>
      <c r="K56" s="124"/>
      <c r="L56" s="81"/>
      <c r="M56" s="74"/>
      <c r="N56" s="75"/>
      <c r="O56" s="76"/>
      <c r="P56" s="74"/>
      <c r="Q56" s="74"/>
      <c r="R56" s="74"/>
      <c r="S56" s="77"/>
    </row>
    <row r="57" spans="3:19" ht="14.5" x14ac:dyDescent="0.35">
      <c r="C57" s="125" t="s">
        <v>43</v>
      </c>
      <c r="D57" s="126"/>
      <c r="E57" s="126"/>
      <c r="F57" s="126"/>
      <c r="G57" s="126"/>
      <c r="H57" s="126"/>
      <c r="I57" s="126"/>
      <c r="J57" s="126"/>
      <c r="K57" s="127"/>
      <c r="L57" s="128"/>
      <c r="M57" s="129"/>
      <c r="N57" s="130"/>
      <c r="O57" s="131"/>
      <c r="P57" s="129"/>
      <c r="Q57" s="129"/>
      <c r="R57" s="129"/>
      <c r="S57" s="132"/>
    </row>
    <row r="58" spans="3:19" ht="15" thickBot="1" x14ac:dyDescent="0.4">
      <c r="C58" s="133"/>
      <c r="D58" s="134"/>
      <c r="E58" s="134"/>
      <c r="F58" s="134"/>
      <c r="G58" s="134"/>
      <c r="H58" s="134"/>
      <c r="I58" s="134"/>
      <c r="J58" s="134"/>
      <c r="K58" s="135"/>
      <c r="L58" s="136"/>
      <c r="M58" s="137"/>
      <c r="N58" s="138"/>
      <c r="O58" s="139"/>
      <c r="P58" s="137"/>
      <c r="Q58" s="137"/>
      <c r="R58" s="137"/>
      <c r="S58" s="140"/>
    </row>
  </sheetData>
  <mergeCells count="152">
    <mergeCell ref="C57:K58"/>
    <mergeCell ref="N58:O58"/>
    <mergeCell ref="C53:D53"/>
    <mergeCell ref="F53:G53"/>
    <mergeCell ref="N53:O53"/>
    <mergeCell ref="C54:E54"/>
    <mergeCell ref="N54:O54"/>
    <mergeCell ref="C55:K56"/>
    <mergeCell ref="N55:O55"/>
    <mergeCell ref="N56:O56"/>
    <mergeCell ref="C51:D51"/>
    <mergeCell ref="F51:G51"/>
    <mergeCell ref="N51:O51"/>
    <mergeCell ref="C52:D52"/>
    <mergeCell ref="F52:G52"/>
    <mergeCell ref="N52:O52"/>
    <mergeCell ref="C49:D49"/>
    <mergeCell ref="F49:G49"/>
    <mergeCell ref="N49:O49"/>
    <mergeCell ref="C50:D50"/>
    <mergeCell ref="F50:G50"/>
    <mergeCell ref="N50:O50"/>
    <mergeCell ref="C47:D47"/>
    <mergeCell ref="F47:G47"/>
    <mergeCell ref="N47:O47"/>
    <mergeCell ref="C48:D48"/>
    <mergeCell ref="F48:G48"/>
    <mergeCell ref="N48:O48"/>
    <mergeCell ref="C45:D45"/>
    <mergeCell ref="F45:G45"/>
    <mergeCell ref="N45:O45"/>
    <mergeCell ref="C46:D46"/>
    <mergeCell ref="F46:G46"/>
    <mergeCell ref="N46:O46"/>
    <mergeCell ref="C43:D43"/>
    <mergeCell ref="F43:G43"/>
    <mergeCell ref="N43:O43"/>
    <mergeCell ref="C44:D44"/>
    <mergeCell ref="F44:G44"/>
    <mergeCell ref="N44:O44"/>
    <mergeCell ref="C41:D41"/>
    <mergeCell ref="F41:G41"/>
    <mergeCell ref="N41:O41"/>
    <mergeCell ref="C42:D42"/>
    <mergeCell ref="F42:G42"/>
    <mergeCell ref="N42:O42"/>
    <mergeCell ref="C39:D39"/>
    <mergeCell ref="F39:G39"/>
    <mergeCell ref="N39:O39"/>
    <mergeCell ref="C40:D40"/>
    <mergeCell ref="F40:G40"/>
    <mergeCell ref="N40:O40"/>
    <mergeCell ref="C36:D36"/>
    <mergeCell ref="F36:G36"/>
    <mergeCell ref="N36:O36"/>
    <mergeCell ref="C37:D37"/>
    <mergeCell ref="F37:G37"/>
    <mergeCell ref="C38:D38"/>
    <mergeCell ref="F38:G38"/>
    <mergeCell ref="L38:S38"/>
    <mergeCell ref="C34:D34"/>
    <mergeCell ref="F34:G34"/>
    <mergeCell ref="N34:O34"/>
    <mergeCell ref="C35:D35"/>
    <mergeCell ref="F35:G35"/>
    <mergeCell ref="N35:O35"/>
    <mergeCell ref="C32:D32"/>
    <mergeCell ref="F32:G32"/>
    <mergeCell ref="N32:O32"/>
    <mergeCell ref="C33:D33"/>
    <mergeCell ref="F33:G33"/>
    <mergeCell ref="N33:O33"/>
    <mergeCell ref="C30:D30"/>
    <mergeCell ref="F30:G30"/>
    <mergeCell ref="N30:O30"/>
    <mergeCell ref="C31:D31"/>
    <mergeCell ref="F31:G31"/>
    <mergeCell ref="N31:O31"/>
    <mergeCell ref="C28:D28"/>
    <mergeCell ref="F28:G28"/>
    <mergeCell ref="N28:O28"/>
    <mergeCell ref="C29:D29"/>
    <mergeCell ref="F29:G29"/>
    <mergeCell ref="N29:O29"/>
    <mergeCell ref="C26:D26"/>
    <mergeCell ref="F26:G26"/>
    <mergeCell ref="N26:O26"/>
    <mergeCell ref="C27:D27"/>
    <mergeCell ref="F27:G27"/>
    <mergeCell ref="N27:O27"/>
    <mergeCell ref="C23:D23"/>
    <mergeCell ref="F23:G23"/>
    <mergeCell ref="C24:D24"/>
    <mergeCell ref="F24:G24"/>
    <mergeCell ref="N24:O24"/>
    <mergeCell ref="C25:D25"/>
    <mergeCell ref="F25:G25"/>
    <mergeCell ref="L25:S25"/>
    <mergeCell ref="C21:D21"/>
    <mergeCell ref="F21:G21"/>
    <mergeCell ref="N21:O21"/>
    <mergeCell ref="C22:D22"/>
    <mergeCell ref="F22:G22"/>
    <mergeCell ref="N22:O22"/>
    <mergeCell ref="C19:D19"/>
    <mergeCell ref="F19:G19"/>
    <mergeCell ref="N19:O19"/>
    <mergeCell ref="C20:D20"/>
    <mergeCell ref="F20:G20"/>
    <mergeCell ref="N20:O20"/>
    <mergeCell ref="C17:D17"/>
    <mergeCell ref="F17:G17"/>
    <mergeCell ref="N17:O17"/>
    <mergeCell ref="C18:D18"/>
    <mergeCell ref="F18:G18"/>
    <mergeCell ref="N18:O18"/>
    <mergeCell ref="C15:D15"/>
    <mergeCell ref="F15:G15"/>
    <mergeCell ref="N15:O15"/>
    <mergeCell ref="C16:D16"/>
    <mergeCell ref="F16:G16"/>
    <mergeCell ref="N16:O16"/>
    <mergeCell ref="C12:S12"/>
    <mergeCell ref="C13:D13"/>
    <mergeCell ref="F13:G13"/>
    <mergeCell ref="N13:O13"/>
    <mergeCell ref="C14:D14"/>
    <mergeCell ref="F14:G14"/>
    <mergeCell ref="N14:O14"/>
    <mergeCell ref="C10:E10"/>
    <mergeCell ref="F10:G10"/>
    <mergeCell ref="H10:J10"/>
    <mergeCell ref="L10:N10"/>
    <mergeCell ref="P10:S10"/>
    <mergeCell ref="C11:E11"/>
    <mergeCell ref="F11:G11"/>
    <mergeCell ref="H11:J11"/>
    <mergeCell ref="K11:N11"/>
    <mergeCell ref="O11:S11"/>
    <mergeCell ref="C8:E8"/>
    <mergeCell ref="F8:G9"/>
    <mergeCell ref="H8:J8"/>
    <mergeCell ref="K8:N8"/>
    <mergeCell ref="O8:S8"/>
    <mergeCell ref="H9:J9"/>
    <mergeCell ref="P9:S9"/>
    <mergeCell ref="G4:N5"/>
    <mergeCell ref="G6:S6"/>
    <mergeCell ref="D7:E7"/>
    <mergeCell ref="G7:J7"/>
    <mergeCell ref="L7:M7"/>
    <mergeCell ref="O7:S7"/>
  </mergeCells>
  <printOptions horizontalCentered="1" verticalCentered="1"/>
  <pageMargins left="0" right="0" top="0" bottom="0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MANO PEQUEÑA</vt:lpstr>
      <vt:lpstr>'MANO PEQUEÑA'!Área_de_impresión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2022-09-05T16:40:03Z</dcterms:created>
  <dcterms:modified xsi:type="dcterms:W3CDTF">2022-09-05T16:41:08Z</dcterms:modified>
</cp:coreProperties>
</file>