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tumaltecnm-my.sharepoint.com/personal/l19390062_chetumal_tecnm_mx/Documents/Anexo 20 Edwin Ernesto Canul Gongora/Asignaturas Edwin/"/>
    </mc:Choice>
  </mc:AlternateContent>
  <xr:revisionPtr revIDLastSave="18" documentId="13_ncr:1_{BC0FB1E7-9550-421C-B851-89BBA2B4DDCB}" xr6:coauthVersionLast="47" xr6:coauthVersionMax="47" xr10:uidLastSave="{5E49C57F-5D3D-4A68-A463-2BEB14912E5F}"/>
  <bookViews>
    <workbookView xWindow="-120" yWindow="-120" windowWidth="20730" windowHeight="11760" xr2:uid="{7470E3FC-BE7C-4BB7-B6C3-41BD5D056C9D}"/>
  </bookViews>
  <sheets>
    <sheet name="Capacitación" sheetId="1" r:id="rId1"/>
    <sheet name="Desempeño" sheetId="2" r:id="rId2"/>
    <sheet name="Presentación" sheetId="3" r:id="rId3"/>
    <sheet name="Seguimiento" sheetId="4" r:id="rId4"/>
    <sheet name="Calif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5" l="1"/>
  <c r="E32" i="1"/>
  <c r="F32" i="1"/>
  <c r="D32" i="1"/>
  <c r="F39" i="1" l="1"/>
  <c r="F38" i="1"/>
  <c r="G30" i="1"/>
  <c r="G29" i="1"/>
  <c r="G28" i="1"/>
  <c r="G27" i="1"/>
  <c r="G25" i="1"/>
  <c r="G24" i="1"/>
  <c r="G23" i="1"/>
  <c r="G22" i="1"/>
  <c r="G20" i="1"/>
  <c r="G19" i="1"/>
  <c r="G17" i="1"/>
  <c r="G16" i="1"/>
  <c r="G32" i="1" l="1"/>
  <c r="D37" i="1" s="1"/>
  <c r="F37" i="1" s="1"/>
  <c r="F41" i="1" s="1"/>
  <c r="I13" i="5" s="1"/>
  <c r="D4" i="4"/>
  <c r="F9" i="5"/>
  <c r="F8" i="5"/>
  <c r="F7" i="5"/>
  <c r="F6" i="5"/>
  <c r="D10" i="4"/>
  <c r="D9" i="4"/>
  <c r="D8" i="4"/>
  <c r="D7" i="4"/>
  <c r="D6" i="4"/>
  <c r="D5" i="4"/>
  <c r="D3" i="4"/>
  <c r="F8" i="3"/>
  <c r="F7" i="3"/>
  <c r="F6" i="3"/>
  <c r="F5" i="3"/>
  <c r="F4" i="3"/>
  <c r="F6" i="2"/>
  <c r="F5" i="2"/>
  <c r="H21" i="5" l="1"/>
  <c r="E31" i="4"/>
  <c r="H29" i="4"/>
  <c r="G29" i="4"/>
  <c r="H28" i="4"/>
  <c r="G28" i="4"/>
  <c r="H27" i="4"/>
  <c r="G27" i="4"/>
  <c r="H26" i="4"/>
  <c r="G26" i="4"/>
  <c r="H25" i="4"/>
  <c r="G25" i="4"/>
  <c r="H23" i="4"/>
  <c r="G23" i="4"/>
  <c r="H22" i="4"/>
  <c r="G22" i="4"/>
  <c r="H21" i="4"/>
  <c r="G21" i="4"/>
  <c r="H20" i="4"/>
  <c r="G20" i="4"/>
  <c r="H19" i="4"/>
  <c r="G19" i="4"/>
  <c r="H43" i="3"/>
  <c r="D43" i="3"/>
  <c r="G41" i="3"/>
  <c r="E41" i="3"/>
  <c r="F41" i="3" s="1"/>
  <c r="G40" i="3"/>
  <c r="E40" i="3"/>
  <c r="F40" i="3" s="1"/>
  <c r="G39" i="3"/>
  <c r="E39" i="3" s="1"/>
  <c r="G37" i="3"/>
  <c r="E37" i="3" s="1"/>
  <c r="F37" i="3" s="1"/>
  <c r="G36" i="3"/>
  <c r="E36" i="3" s="1"/>
  <c r="F36" i="3" s="1"/>
  <c r="G35" i="3"/>
  <c r="E35" i="3" s="1"/>
  <c r="F35" i="3" s="1"/>
  <c r="G34" i="3"/>
  <c r="E34" i="3" s="1"/>
  <c r="F34" i="3" s="1"/>
  <c r="G32" i="3"/>
  <c r="E32" i="3" s="1"/>
  <c r="F32" i="3" s="1"/>
  <c r="G31" i="3"/>
  <c r="E31" i="3" s="1"/>
  <c r="F31" i="3" s="1"/>
  <c r="G30" i="3"/>
  <c r="E30" i="3" s="1"/>
  <c r="F30" i="3" s="1"/>
  <c r="G29" i="3"/>
  <c r="E29" i="3"/>
  <c r="F29" i="3" s="1"/>
  <c r="G27" i="3"/>
  <c r="E27" i="3" s="1"/>
  <c r="F27" i="3" s="1"/>
  <c r="G26" i="3"/>
  <c r="E26" i="3" s="1"/>
  <c r="F26" i="3" s="1"/>
  <c r="G25" i="3"/>
  <c r="E25" i="3" s="1"/>
  <c r="F25" i="3" s="1"/>
  <c r="G24" i="3"/>
  <c r="E24" i="3" s="1"/>
  <c r="F24" i="3" s="1"/>
  <c r="G23" i="3"/>
  <c r="E23" i="3" s="1"/>
  <c r="G21" i="3"/>
  <c r="E21" i="3" s="1"/>
  <c r="F21" i="3" s="1"/>
  <c r="G20" i="3"/>
  <c r="E20" i="3" s="1"/>
  <c r="F20" i="3" s="1"/>
  <c r="G19" i="3"/>
  <c r="E19" i="3" s="1"/>
  <c r="F19" i="3" s="1"/>
  <c r="G18" i="3"/>
  <c r="E18" i="3" s="1"/>
  <c r="F18" i="3" s="1"/>
  <c r="G17" i="3"/>
  <c r="E17" i="3" s="1"/>
  <c r="F17" i="3" s="1"/>
  <c r="G16" i="3"/>
  <c r="E16" i="3" s="1"/>
  <c r="F16" i="3" s="1"/>
  <c r="G15" i="3"/>
  <c r="E15" i="3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G37" i="2"/>
  <c r="G50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G27" i="2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G13" i="2"/>
  <c r="H24" i="4" l="1"/>
  <c r="F24" i="4" s="1"/>
  <c r="G24" i="4" s="1"/>
  <c r="H18" i="4"/>
  <c r="H31" i="4" s="1"/>
  <c r="J13" i="2"/>
  <c r="I13" i="2" s="1"/>
  <c r="H13" i="2" s="1"/>
  <c r="J27" i="2"/>
  <c r="I27" i="2" s="1"/>
  <c r="H27" i="2" s="1"/>
  <c r="J37" i="2"/>
  <c r="I37" i="2" s="1"/>
  <c r="H37" i="2" s="1"/>
  <c r="F23" i="3"/>
  <c r="E22" i="3"/>
  <c r="F39" i="3"/>
  <c r="E38" i="3"/>
  <c r="F15" i="3"/>
  <c r="E14" i="3"/>
  <c r="E33" i="3"/>
  <c r="E28" i="3"/>
  <c r="F18" i="4" l="1"/>
  <c r="G18" i="4" s="1"/>
  <c r="J50" i="2"/>
  <c r="I50" i="2" s="1"/>
  <c r="G52" i="2" s="1"/>
  <c r="J13" i="5"/>
  <c r="F31" i="4"/>
  <c r="I15" i="5"/>
  <c r="J15" i="5" s="1"/>
  <c r="G33" i="3"/>
  <c r="F33" i="3"/>
  <c r="G22" i="3"/>
  <c r="F22" i="3"/>
  <c r="G28" i="3"/>
  <c r="F28" i="3"/>
  <c r="G38" i="3"/>
  <c r="E43" i="3"/>
  <c r="I16" i="5" s="1"/>
  <c r="J16" i="5" s="1"/>
  <c r="F38" i="3"/>
  <c r="F14" i="3"/>
  <c r="G14" i="3"/>
  <c r="H50" i="2" l="1"/>
  <c r="J14" i="5"/>
  <c r="J21" i="5" s="1"/>
  <c r="G43" i="3"/>
  <c r="F43" i="3"/>
</calcChain>
</file>

<file path=xl/sharedStrings.xml><?xml version="1.0" encoding="utf-8"?>
<sst xmlns="http://schemas.openxmlformats.org/spreadsheetml/2006/main" count="203" uniqueCount="167">
  <si>
    <t>Evaluación de la capacitación del alumno dual</t>
  </si>
  <si>
    <t>Asignatura:</t>
  </si>
  <si>
    <t>Maestro:</t>
  </si>
  <si>
    <t>Asesor interno:</t>
  </si>
  <si>
    <t>Empresa:</t>
  </si>
  <si>
    <t>Servicios Educativos de Quintana Roo</t>
  </si>
  <si>
    <t>Asesor externo:</t>
  </si>
  <si>
    <t>José Carlos Romero Vera</t>
  </si>
  <si>
    <t>Alumno:</t>
  </si>
  <si>
    <t>Núm. Control</t>
  </si>
  <si>
    <t>Lugar</t>
  </si>
  <si>
    <t>Fecha:</t>
  </si>
  <si>
    <t>Factores evaluados</t>
  </si>
  <si>
    <t>CAPACITACIÓN</t>
  </si>
  <si>
    <t>Cobertura
1 = cubierto
0 = no cubierto</t>
  </si>
  <si>
    <t>2
Iniciativa propia</t>
  </si>
  <si>
    <t>3
Curso MOOC</t>
  </si>
  <si>
    <t>Calificación global</t>
  </si>
  <si>
    <t>Calificación</t>
  </si>
  <si>
    <t>Peso</t>
  </si>
  <si>
    <t>Puntos obtenidos</t>
  </si>
  <si>
    <t>Cobertura vista del curso</t>
  </si>
  <si>
    <t>Calificación definitiva</t>
  </si>
  <si>
    <t>Firma del Catedrático</t>
  </si>
  <si>
    <t>Modelo dual</t>
  </si>
  <si>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</si>
  <si>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</si>
  <si>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</si>
  <si>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</si>
  <si>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</si>
  <si>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</si>
  <si>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</si>
  <si>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</si>
  <si>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</si>
  <si>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</si>
  <si>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</si>
  <si>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Es amable en el trato con las personas</t>
  </si>
  <si>
    <t>Es persuasivo con las propuestas o trabajos que expone</t>
  </si>
  <si>
    <t>Es bueno para la solución de problemas</t>
  </si>
  <si>
    <t>Es entusiasta por aprender cosas nuevas</t>
  </si>
  <si>
    <t>Características laborales</t>
  </si>
  <si>
    <t>Es puntual en la entrega de trabajos que se le solicitan</t>
  </si>
  <si>
    <t>Trabajo en equipo</t>
  </si>
  <si>
    <t>Totales</t>
  </si>
  <si>
    <t>Calificación a registrar</t>
  </si>
  <si>
    <t>Firma del catedrático</t>
  </si>
  <si>
    <t>Hora:</t>
  </si>
  <si>
    <t>Puntos por factor</t>
  </si>
  <si>
    <t>Calificaciones globales obtenidas</t>
  </si>
  <si>
    <t>Puntos  asignados 
por los evaluadores</t>
  </si>
  <si>
    <t>ptos.</t>
  </si>
  <si>
    <t>Porc.</t>
  </si>
  <si>
    <t>Mtros.</t>
  </si>
  <si>
    <t>Alum</t>
  </si>
  <si>
    <t>Desempeño en el proyecto</t>
  </si>
  <si>
    <t>Proyectos y actividades donde participó</t>
  </si>
  <si>
    <t>Resultados obtenidos por proyecto</t>
  </si>
  <si>
    <t>Conceptos aplicados de las asignaturas</t>
  </si>
  <si>
    <t>Seguimiento del proyecto</t>
  </si>
  <si>
    <t>Capacitación</t>
  </si>
  <si>
    <t>Toma de decisiones</t>
  </si>
  <si>
    <t>Conclusiones generales</t>
  </si>
  <si>
    <t>Presentación</t>
  </si>
  <si>
    <t>Resumen de su formación dual</t>
  </si>
  <si>
    <t>Uso de ejemplos, dibujos o gráficas</t>
  </si>
  <si>
    <t>Uso adecuado de frases cortas y simples</t>
  </si>
  <si>
    <t>Ortografía</t>
  </si>
  <si>
    <t>Estética</t>
  </si>
  <si>
    <t>Exposición</t>
  </si>
  <si>
    <t>Lenguaje apropiado</t>
  </si>
  <si>
    <t>Dominio del tema</t>
  </si>
  <si>
    <t>Lenguaje corporal</t>
  </si>
  <si>
    <t>Actitud del ponente</t>
  </si>
  <si>
    <t>Respetuoso</t>
  </si>
  <si>
    <t>Seguro</t>
  </si>
  <si>
    <t>Asertivo</t>
  </si>
  <si>
    <t>Pulcro</t>
  </si>
  <si>
    <t>Expresión oral</t>
  </si>
  <si>
    <t>Modulación de la voz</t>
  </si>
  <si>
    <t>Claridad al hablar</t>
  </si>
  <si>
    <t>Volumen de la voz</t>
  </si>
  <si>
    <t>Seguimiento de actividades de alumno en modalidad dual</t>
  </si>
  <si>
    <t>Tipo reporte:</t>
  </si>
  <si>
    <t>Avances</t>
  </si>
  <si>
    <t>Asistió puntualmente a la asesoría</t>
  </si>
  <si>
    <t>Es dedicado y proactivo en sus actividades</t>
  </si>
  <si>
    <t>Comunicación interpersonal efectiva</t>
  </si>
  <si>
    <t>Definitivo</t>
  </si>
  <si>
    <t>Calificación final por asignatura</t>
  </si>
  <si>
    <t>Instituto Tecnológico de Chetumal-Servicios Educativo de Quintana Roo (SEQ)</t>
  </si>
  <si>
    <t>Catedrático:</t>
  </si>
  <si>
    <t>Actividades</t>
  </si>
  <si>
    <t>Puntuación asignada</t>
  </si>
  <si>
    <t>Calificación obtenida</t>
  </si>
  <si>
    <t>Puntuación alcanzada</t>
  </si>
  <si>
    <t>Reuniones periódicas de asesoría y seguimiento.</t>
  </si>
  <si>
    <t>Elaboración de presentación, redacción del discurso y exposición de avances a mediados y final de semestre.</t>
  </si>
  <si>
    <t>Firma del asesor externo</t>
  </si>
  <si>
    <t>Desempeño en las actividades de la asignatura</t>
  </si>
  <si>
    <t>Dominio de los conceptos estudiados hasta el momento</t>
  </si>
  <si>
    <t>Avance en el estudio de la asignatura</t>
  </si>
  <si>
    <t>Calidad de los resultados parciales obtenidos en las actividades o proyectos de la asignatura</t>
  </si>
  <si>
    <t>Pertinencia de los resultados parciales obtenidos por proyecto y/o actividades encomendadas</t>
  </si>
  <si>
    <t>Oportunidad de los resultados parciales obtenidos por proyecto y/o actividades de la asignatura</t>
  </si>
  <si>
    <t>Comportamiento amable y respetuoso en las reuniones con el catedrático</t>
  </si>
  <si>
    <t xml:space="preserve">Ingeniería en Sistemas Computacionales </t>
  </si>
  <si>
    <t>Carlos Flores Pérez</t>
  </si>
  <si>
    <t>Instituto Tecnológico de Chetumal-Servicios Educativos de Quintana Roo (SEQ)</t>
  </si>
  <si>
    <t>Calificación del maestro proporcionada en la asignatura</t>
  </si>
  <si>
    <t>Calificación del maestro para actividades puestas en la asignatura</t>
  </si>
  <si>
    <t>Evaluación del desempeño del alumno en la empresa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</si>
  <si>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</si>
  <si>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</si>
  <si>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</si>
  <si>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</si>
  <si>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</si>
  <si>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 xml:space="preserve">Muestra iniciativa </t>
  </si>
  <si>
    <t>Tiene un comportamiento ético</t>
  </si>
  <si>
    <t>Tiene habilidad para comunicarse apropiadamente en forma oral y escrita</t>
  </si>
  <si>
    <t>Tiene exactitud en los pronósticos que hace sobre la duración de los trabajos que le encomiendan</t>
  </si>
  <si>
    <t>Se percibe que, en el trabajo, aplica adecuadamente lo que ha aprendido</t>
  </si>
  <si>
    <t>El trabajo que entrega está alineado con las políticas establecidas por la empresa</t>
  </si>
  <si>
    <t>Es creativo en la solución de problemas</t>
  </si>
  <si>
    <t>Tiene habilidad para trabajar de forma autónoma.</t>
  </si>
  <si>
    <t>Tiene la capacidad de comunicar a su jefe o algún superior, oportuna y pertinentemente, problemas o dudas sobre actividades que no puede realizar</t>
  </si>
  <si>
    <t>Posee habilidad de crítica sobre asuntos que se le consultan y capacidad de autocrítica para los resultados de la actividades que efectúa.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</si>
  <si>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</si>
  <si>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</si>
  <si>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</si>
  <si>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</si>
  <si>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</si>
  <si>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</si>
  <si>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</si>
  <si>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</si>
  <si>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</si>
  <si>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</si>
  <si>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 en él cualidades para ser un buen líder</t>
  </si>
  <si>
    <t>Evaluación de la presentación del avance del alumno dual</t>
  </si>
  <si>
    <t>CAT1</t>
  </si>
  <si>
    <t>CAT2</t>
  </si>
  <si>
    <t>CAT3</t>
  </si>
  <si>
    <t>CAT4</t>
  </si>
  <si>
    <t>CAT5</t>
  </si>
  <si>
    <t>Observaciones y sugerencias para los alumnos expositores</t>
  </si>
  <si>
    <t>Ingeniería en Sistemas Computacionales</t>
  </si>
  <si>
    <t>Capacitación en la materia.</t>
  </si>
  <si>
    <t>Programación de dispositivos móviles I(WEC-2009)</t>
  </si>
  <si>
    <t>Servicios Educativos de Quintana Roo
-Inst. Tecnológico de Chetumal</t>
  </si>
  <si>
    <t>1
En la empresa</t>
  </si>
  <si>
    <t>Fundamentos de dispositivos móviles</t>
  </si>
  <si>
    <t>Introducción</t>
  </si>
  <si>
    <t>Entorno de trabajo</t>
  </si>
  <si>
    <t>Desarrollo de aplicaciones móviles</t>
  </si>
  <si>
    <t>Interface de usuario</t>
  </si>
  <si>
    <t>Recursos</t>
  </si>
  <si>
    <t>Persistencia de datos</t>
  </si>
  <si>
    <t>Almacenamiento en la memoria interna</t>
  </si>
  <si>
    <t>Almacenamiento en la memoria externa</t>
  </si>
  <si>
    <t>Bases de datos</t>
  </si>
  <si>
    <t>Trabajando con XML y JSON</t>
  </si>
  <si>
    <t>Publicación en el mercado</t>
  </si>
  <si>
    <t>Preparación de la aplicación</t>
  </si>
  <si>
    <t>Firmado y certificación</t>
  </si>
  <si>
    <t>Publicación en línea</t>
  </si>
  <si>
    <t>Manejo de actualizaciones</t>
  </si>
  <si>
    <t>May Canché Isaías</t>
  </si>
  <si>
    <t>Edwin Ernesto Canul Gongora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</si>
</sst>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nstantia"/>
      <family val="1"/>
    </font>
    <font>
      <b/>
      <sz val="11"/>
      <color theme="1"/>
      <name val="Constantia"/>
      <family val="1"/>
    </font>
    <font>
      <b/>
      <sz val="14"/>
      <color theme="1"/>
      <name val="Constantia"/>
      <family val="1"/>
    </font>
    <font>
      <b/>
      <i/>
      <sz val="11"/>
      <color theme="1"/>
      <name val="Constantia"/>
      <family val="1"/>
    </font>
    <font>
      <sz val="11"/>
      <color theme="1"/>
      <name val="Constantia"/>
      <family val="1"/>
    </font>
    <font>
      <b/>
      <sz val="14"/>
      <color theme="1"/>
      <name val="Century Schoolbook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b/>
      <sz val="11"/>
      <color theme="0"/>
      <name val="Constantia"/>
      <family val="1"/>
    </font>
    <font>
      <sz val="11"/>
      <color theme="0"/>
      <name val="Constantia"/>
      <family val="1"/>
    </font>
    <font>
      <b/>
      <sz val="14"/>
      <color theme="0"/>
      <name val="Constantia"/>
      <family val="1"/>
    </font>
    <font>
      <b/>
      <i/>
      <sz val="11"/>
      <color theme="0"/>
      <name val="Constantia"/>
      <family val="1"/>
    </font>
    <font>
      <b/>
      <sz val="14"/>
      <color theme="0"/>
      <name val="Calibri Light"/>
      <family val="1"/>
      <scheme val="major"/>
    </font>
    <font>
      <b/>
      <sz val="14"/>
      <color theme="0"/>
      <name val="Century Schoolbook"/>
      <family val="1"/>
    </font>
    <font>
      <b/>
      <sz val="11"/>
      <color theme="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1E417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9" fillId="0" borderId="0" xfId="0" applyFont="1"/>
    <xf numFmtId="3" fontId="9" fillId="0" borderId="0" xfId="0" applyNumberFormat="1" applyFont="1"/>
    <xf numFmtId="0" fontId="0" fillId="2" borderId="4" xfId="0" applyFill="1" applyBorder="1" applyAlignment="1">
      <alignment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1" fillId="5" borderId="0" xfId="0" applyFont="1" applyFill="1"/>
    <xf numFmtId="0" fontId="11" fillId="8" borderId="0" xfId="0" applyFont="1" applyFill="1"/>
    <xf numFmtId="0" fontId="12" fillId="8" borderId="0" xfId="0" applyFont="1" applyFill="1"/>
    <xf numFmtId="0" fontId="6" fillId="9" borderId="3" xfId="0" applyFont="1" applyFill="1" applyBorder="1" applyAlignment="1">
      <alignment horizontal="left" indent="2"/>
    </xf>
    <xf numFmtId="0" fontId="0" fillId="9" borderId="3" xfId="0" applyFill="1" applyBorder="1" applyAlignment="1" applyProtection="1">
      <alignment horizontal="right" vertical="top"/>
      <protection locked="0"/>
    </xf>
    <xf numFmtId="0" fontId="0" fillId="9" borderId="3" xfId="0" applyFill="1" applyBorder="1" applyAlignment="1">
      <alignment horizontal="right" vertical="top"/>
    </xf>
    <xf numFmtId="0" fontId="2" fillId="3" borderId="0" xfId="0" applyFont="1" applyFill="1"/>
    <xf numFmtId="0" fontId="12" fillId="4" borderId="3" xfId="0" applyFont="1" applyFill="1" applyBorder="1"/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7" fillId="6" borderId="3" xfId="0" applyFont="1" applyFill="1" applyBorder="1"/>
    <xf numFmtId="0" fontId="7" fillId="6" borderId="3" xfId="0" applyFont="1" applyFill="1" applyBorder="1" applyProtection="1">
      <protection locked="0"/>
    </xf>
    <xf numFmtId="0" fontId="7" fillId="9" borderId="3" xfId="0" applyFont="1" applyFill="1" applyBorder="1"/>
    <xf numFmtId="0" fontId="7" fillId="9" borderId="3" xfId="0" applyFont="1" applyFill="1" applyBorder="1" applyProtection="1">
      <protection locked="0"/>
    </xf>
    <xf numFmtId="0" fontId="14" fillId="8" borderId="0" xfId="0" applyFont="1" applyFill="1"/>
    <xf numFmtId="0" fontId="2" fillId="3" borderId="8" xfId="0" applyFont="1" applyFill="1" applyBorder="1" applyAlignment="1">
      <alignment horizontal="center"/>
    </xf>
    <xf numFmtId="0" fontId="14" fillId="8" borderId="3" xfId="0" applyFont="1" applyFill="1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4" fillId="7" borderId="0" xfId="0" applyFont="1" applyFill="1" applyAlignment="1">
      <alignment vertical="center" wrapText="1"/>
    </xf>
    <xf numFmtId="0" fontId="4" fillId="7" borderId="6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right" vertical="top"/>
    </xf>
    <xf numFmtId="0" fontId="7" fillId="10" borderId="3" xfId="0" applyFont="1" applyFill="1" applyBorder="1" applyAlignment="1" applyProtection="1">
      <alignment vertical="top"/>
      <protection locked="0"/>
    </xf>
    <xf numFmtId="0" fontId="0" fillId="11" borderId="0" xfId="0" applyFill="1" applyAlignment="1" applyProtection="1">
      <alignment vertical="top"/>
      <protection locked="0"/>
    </xf>
    <xf numFmtId="0" fontId="7" fillId="9" borderId="3" xfId="0" applyFont="1" applyFill="1" applyBorder="1" applyAlignment="1">
      <alignment horizontal="left" vertical="top"/>
    </xf>
    <xf numFmtId="0" fontId="6" fillId="9" borderId="3" xfId="0" applyFont="1" applyFill="1" applyBorder="1" applyAlignment="1">
      <alignment horizontal="left" vertical="top"/>
    </xf>
    <xf numFmtId="0" fontId="7" fillId="9" borderId="4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wrapText="1"/>
    </xf>
    <xf numFmtId="0" fontId="14" fillId="8" borderId="2" xfId="0" applyFont="1" applyFill="1" applyBorder="1" applyAlignment="1">
      <alignment horizontal="right" wrapText="1"/>
    </xf>
    <xf numFmtId="3" fontId="14" fillId="8" borderId="3" xfId="0" applyNumberFormat="1" applyFont="1" applyFill="1" applyBorder="1" applyAlignment="1">
      <alignment wrapText="1"/>
    </xf>
    <xf numFmtId="0" fontId="0" fillId="2" borderId="0" xfId="0" applyFill="1"/>
    <xf numFmtId="0" fontId="14" fillId="2" borderId="1" xfId="0" applyFont="1" applyFill="1" applyBorder="1" applyAlignment="1">
      <alignment wrapText="1"/>
    </xf>
    <xf numFmtId="0" fontId="4" fillId="7" borderId="4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0" fillId="3" borderId="1" xfId="0" applyFill="1" applyBorder="1"/>
    <xf numFmtId="20" fontId="0" fillId="3" borderId="0" xfId="0" applyNumberFormat="1" applyFill="1"/>
    <xf numFmtId="0" fontId="2" fillId="7" borderId="6" xfId="0" applyFont="1" applyFill="1" applyBorder="1" applyAlignment="1">
      <alignment horizontal="center"/>
    </xf>
    <xf numFmtId="0" fontId="0" fillId="7" borderId="14" xfId="0" applyFill="1" applyBorder="1"/>
    <xf numFmtId="0" fontId="5" fillId="7" borderId="7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14" fillId="8" borderId="2" xfId="0" applyFont="1" applyFill="1" applyBorder="1"/>
    <xf numFmtId="0" fontId="11" fillId="8" borderId="2" xfId="0" applyFont="1" applyFill="1" applyBorder="1"/>
    <xf numFmtId="0" fontId="11" fillId="8" borderId="4" xfId="0" applyFont="1" applyFill="1" applyBorder="1"/>
    <xf numFmtId="164" fontId="11" fillId="8" borderId="5" xfId="1" applyNumberFormat="1" applyFont="1" applyFill="1" applyBorder="1"/>
    <xf numFmtId="0" fontId="2" fillId="8" borderId="13" xfId="0" applyFont="1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5" xfId="0" applyFill="1" applyBorder="1"/>
    <xf numFmtId="0" fontId="6" fillId="9" borderId="2" xfId="0" applyFont="1" applyFill="1" applyBorder="1" applyAlignment="1">
      <alignment horizontal="left" indent="2"/>
    </xf>
    <xf numFmtId="0" fontId="0" fillId="9" borderId="2" xfId="0" applyFill="1" applyBorder="1"/>
    <xf numFmtId="0" fontId="0" fillId="12" borderId="4" xfId="0" applyFill="1" applyBorder="1"/>
    <xf numFmtId="164" fontId="0" fillId="9" borderId="5" xfId="0" applyNumberFormat="1" applyFill="1" applyBorder="1"/>
    <xf numFmtId="0" fontId="0" fillId="9" borderId="13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164" fontId="11" fillId="8" borderId="5" xfId="0" applyNumberFormat="1" applyFont="1" applyFill="1" applyBorder="1"/>
    <xf numFmtId="0" fontId="11" fillId="8" borderId="13" xfId="0" applyFont="1" applyFill="1" applyBorder="1"/>
    <xf numFmtId="0" fontId="12" fillId="8" borderId="4" xfId="0" applyFont="1" applyFill="1" applyBorder="1"/>
    <xf numFmtId="0" fontId="12" fillId="8" borderId="2" xfId="0" applyFont="1" applyFill="1" applyBorder="1"/>
    <xf numFmtId="0" fontId="12" fillId="8" borderId="5" xfId="0" applyFont="1" applyFill="1" applyBorder="1"/>
    <xf numFmtId="0" fontId="14" fillId="8" borderId="2" xfId="0" applyFont="1" applyFill="1" applyBorder="1" applyAlignment="1">
      <alignment horizontal="left"/>
    </xf>
    <xf numFmtId="0" fontId="11" fillId="8" borderId="5" xfId="0" applyFont="1" applyFill="1" applyBorder="1"/>
    <xf numFmtId="0" fontId="17" fillId="8" borderId="2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right"/>
    </xf>
    <xf numFmtId="0" fontId="11" fillId="8" borderId="4" xfId="0" applyFont="1" applyFill="1" applyBorder="1" applyAlignment="1">
      <alignment horizontal="right"/>
    </xf>
    <xf numFmtId="164" fontId="11" fillId="8" borderId="5" xfId="0" applyNumberFormat="1" applyFont="1" applyFill="1" applyBorder="1" applyAlignment="1">
      <alignment horizontal="right"/>
    </xf>
    <xf numFmtId="0" fontId="11" fillId="8" borderId="13" xfId="0" applyFont="1" applyFill="1" applyBorder="1" applyAlignment="1">
      <alignment horizontal="right"/>
    </xf>
    <xf numFmtId="0" fontId="12" fillId="8" borderId="4" xfId="0" applyFont="1" applyFill="1" applyBorder="1" applyAlignment="1">
      <alignment horizontal="left"/>
    </xf>
    <xf numFmtId="0" fontId="12" fillId="8" borderId="2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left"/>
    </xf>
    <xf numFmtId="164" fontId="11" fillId="8" borderId="0" xfId="1" applyNumberFormat="1" applyFont="1" applyFill="1" applyBorder="1"/>
    <xf numFmtId="0" fontId="0" fillId="6" borderId="0" xfId="0" applyFill="1"/>
    <xf numFmtId="0" fontId="11" fillId="5" borderId="0" xfId="0" applyFont="1" applyFill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8" xfId="0" applyFill="1" applyBorder="1" applyProtection="1">
      <protection locked="0"/>
    </xf>
    <xf numFmtId="0" fontId="0" fillId="6" borderId="0" xfId="0" applyFill="1" applyAlignment="1" applyProtection="1">
      <alignment horizontal="left" indent="1"/>
      <protection locked="0"/>
    </xf>
    <xf numFmtId="0" fontId="0" fillId="6" borderId="1" xfId="0" applyFill="1" applyBorder="1" applyProtection="1">
      <protection locked="0"/>
    </xf>
    <xf numFmtId="0" fontId="11" fillId="5" borderId="0" xfId="0" applyFont="1" applyFill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1" fillId="8" borderId="2" xfId="0" applyFont="1" applyFill="1" applyBorder="1" applyAlignment="1">
      <alignment horizontal="right" vertical="center"/>
    </xf>
    <xf numFmtId="0" fontId="11" fillId="8" borderId="4" xfId="0" applyFont="1" applyFill="1" applyBorder="1" applyAlignment="1">
      <alignment horizontal="right" vertical="center"/>
    </xf>
    <xf numFmtId="164" fontId="11" fillId="8" borderId="5" xfId="0" applyNumberFormat="1" applyFont="1" applyFill="1" applyBorder="1" applyAlignment="1">
      <alignment horizontal="right" vertical="center"/>
    </xf>
    <xf numFmtId="0" fontId="11" fillId="8" borderId="3" xfId="0" applyFont="1" applyFill="1" applyBorder="1" applyAlignment="1">
      <alignment horizontal="right" vertical="center"/>
    </xf>
    <xf numFmtId="0" fontId="0" fillId="9" borderId="2" xfId="0" applyFill="1" applyBorder="1" applyAlignment="1">
      <alignment vertical="top"/>
    </xf>
    <xf numFmtId="164" fontId="0" fillId="9" borderId="5" xfId="0" applyNumberFormat="1" applyFill="1" applyBorder="1" applyAlignment="1">
      <alignment vertical="top"/>
    </xf>
    <xf numFmtId="0" fontId="0" fillId="9" borderId="3" xfId="0" applyFill="1" applyBorder="1" applyAlignment="1" applyProtection="1">
      <alignment vertical="top"/>
      <protection locked="0"/>
    </xf>
    <xf numFmtId="0" fontId="11" fillId="8" borderId="2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164" fontId="11" fillId="8" borderId="5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0" fillId="12" borderId="8" xfId="0" applyFill="1" applyBorder="1"/>
    <xf numFmtId="0" fontId="7" fillId="12" borderId="2" xfId="0" applyFont="1" applyFill="1" applyBorder="1"/>
    <xf numFmtId="0" fontId="0" fillId="12" borderId="2" xfId="0" applyFill="1" applyBorder="1" applyAlignment="1">
      <alignment vertical="top"/>
    </xf>
    <xf numFmtId="0" fontId="0" fillId="12" borderId="2" xfId="0" applyFill="1" applyBorder="1" applyAlignment="1" applyProtection="1">
      <alignment vertical="top"/>
      <protection locked="0"/>
    </xf>
    <xf numFmtId="0" fontId="0" fillId="12" borderId="0" xfId="0" applyFill="1"/>
    <xf numFmtId="0" fontId="11" fillId="8" borderId="2" xfId="0" applyFont="1" applyFill="1" applyBorder="1" applyAlignment="1">
      <alignment vertical="top"/>
    </xf>
    <xf numFmtId="0" fontId="11" fillId="8" borderId="4" xfId="0" applyFont="1" applyFill="1" applyBorder="1" applyAlignment="1">
      <alignment vertical="top"/>
    </xf>
    <xf numFmtId="164" fontId="11" fillId="8" borderId="5" xfId="1" applyNumberFormat="1" applyFont="1" applyFill="1" applyBorder="1" applyAlignment="1">
      <alignment vertical="top"/>
    </xf>
    <xf numFmtId="0" fontId="2" fillId="12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6" borderId="3" xfId="0" applyFont="1" applyFill="1" applyBorder="1" applyAlignment="1">
      <alignment horizontal="left"/>
    </xf>
    <xf numFmtId="0" fontId="20" fillId="5" borderId="3" xfId="0" applyFont="1" applyFill="1" applyBorder="1"/>
    <xf numFmtId="0" fontId="10" fillId="9" borderId="3" xfId="0" applyFont="1" applyFill="1" applyBorder="1" applyAlignment="1">
      <alignment vertical="top"/>
    </xf>
    <xf numFmtId="3" fontId="10" fillId="9" borderId="3" xfId="0" applyNumberFormat="1" applyFont="1" applyFill="1" applyBorder="1" applyAlignment="1">
      <alignment vertical="top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vertical="top"/>
    </xf>
    <xf numFmtId="0" fontId="10" fillId="7" borderId="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 vertical="center"/>
    </xf>
    <xf numFmtId="0" fontId="4" fillId="7" borderId="3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wrapText="1"/>
    </xf>
    <xf numFmtId="0" fontId="14" fillId="8" borderId="0" xfId="0" applyFont="1" applyFill="1" applyAlignment="1">
      <alignment wrapText="1"/>
    </xf>
    <xf numFmtId="0" fontId="11" fillId="8" borderId="0" xfId="1" applyNumberFormat="1" applyFont="1" applyFill="1" applyBorder="1" applyProtection="1"/>
    <xf numFmtId="0" fontId="0" fillId="9" borderId="3" xfId="0" applyFill="1" applyBorder="1" applyAlignment="1" applyProtection="1">
      <alignment horizontal="left" vertical="top" indent="1"/>
      <protection locked="0"/>
    </xf>
    <xf numFmtId="0" fontId="0" fillId="0" borderId="0" xfId="0" applyAlignment="1">
      <alignment wrapText="1"/>
    </xf>
    <xf numFmtId="0" fontId="14" fillId="8" borderId="0" xfId="0" applyFont="1" applyFill="1" applyAlignment="1">
      <alignment horizontal="right"/>
    </xf>
    <xf numFmtId="0" fontId="0" fillId="6" borderId="2" xfId="0" applyFill="1" applyBorder="1" applyAlignment="1" applyProtection="1">
      <alignment horizontal="left" wrapText="1"/>
      <protection locked="0"/>
    </xf>
    <xf numFmtId="14" fontId="0" fillId="6" borderId="2" xfId="0" applyNumberFormat="1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5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13" fillId="4" borderId="0" xfId="0" applyFont="1" applyFill="1" applyAlignment="1">
      <alignment horizontal="center"/>
    </xf>
    <xf numFmtId="0" fontId="0" fillId="6" borderId="1" xfId="0" applyFill="1" applyBorder="1" applyAlignment="1" applyProtection="1">
      <alignment horizontal="left"/>
      <protection locked="0"/>
    </xf>
    <xf numFmtId="14" fontId="7" fillId="10" borderId="4" xfId="0" applyNumberFormat="1" applyFont="1" applyFill="1" applyBorder="1" applyAlignment="1" applyProtection="1">
      <alignment horizontal="left" vertical="top" wrapText="1"/>
      <protection locked="0"/>
    </xf>
    <xf numFmtId="14" fontId="7" fillId="10" borderId="5" xfId="0" applyNumberFormat="1" applyFont="1" applyFill="1" applyBorder="1" applyAlignment="1" applyProtection="1">
      <alignment horizontal="left" vertical="top" wrapText="1"/>
      <protection locked="0"/>
    </xf>
    <xf numFmtId="0" fontId="14" fillId="8" borderId="4" xfId="0" applyFont="1" applyFill="1" applyBorder="1" applyAlignment="1">
      <alignment horizontal="center" wrapText="1"/>
    </xf>
    <xf numFmtId="0" fontId="14" fillId="8" borderId="2" xfId="0" applyFont="1" applyFill="1" applyBorder="1" applyAlignment="1">
      <alignment horizontal="center" wrapText="1"/>
    </xf>
    <xf numFmtId="0" fontId="14" fillId="8" borderId="5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left" vertical="top" wrapText="1"/>
    </xf>
    <xf numFmtId="0" fontId="7" fillId="9" borderId="5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4" fillId="7" borderId="4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2" xfId="0" applyFill="1" applyBorder="1" applyAlignment="1">
      <alignment horizontal="left" wrapText="1"/>
    </xf>
    <xf numFmtId="14" fontId="0" fillId="6" borderId="2" xfId="0" applyNumberFormat="1" applyFill="1" applyBorder="1" applyAlignment="1">
      <alignment horizontal="left"/>
    </xf>
    <xf numFmtId="20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/>
    </xf>
    <xf numFmtId="0" fontId="14" fillId="8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top"/>
    </xf>
    <xf numFmtId="0" fontId="18" fillId="4" borderId="0" xfId="0" applyFont="1" applyFill="1" applyAlignment="1">
      <alignment horizontal="center"/>
    </xf>
    <xf numFmtId="0" fontId="20" fillId="8" borderId="6" xfId="0" applyFont="1" applyFill="1" applyBorder="1" applyAlignment="1">
      <alignment horizontal="center" wrapText="1"/>
    </xf>
    <xf numFmtId="0" fontId="20" fillId="8" borderId="7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left" vertical="top"/>
    </xf>
    <xf numFmtId="0" fontId="10" fillId="9" borderId="2" xfId="0" applyFont="1" applyFill="1" applyBorder="1" applyAlignment="1">
      <alignment horizontal="left" vertical="top"/>
    </xf>
    <xf numFmtId="0" fontId="10" fillId="9" borderId="5" xfId="0" applyFont="1" applyFill="1" applyBorder="1" applyAlignment="1">
      <alignment horizontal="left" vertical="top"/>
    </xf>
    <xf numFmtId="0" fontId="10" fillId="13" borderId="4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left"/>
    </xf>
    <xf numFmtId="0" fontId="20" fillId="5" borderId="4" xfId="0" applyFont="1" applyFill="1" applyBorder="1"/>
    <xf numFmtId="0" fontId="20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3" borderId="2" xfId="0" applyFont="1" applyFill="1" applyBorder="1"/>
    <xf numFmtId="0" fontId="10" fillId="9" borderId="4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5" borderId="3" xfId="0" applyFont="1" applyFill="1" applyBorder="1"/>
    <xf numFmtId="0" fontId="10" fillId="6" borderId="3" xfId="0" applyFont="1" applyFill="1" applyBorder="1" applyAlignment="1">
      <alignment wrapText="1"/>
    </xf>
    <xf numFmtId="0" fontId="19" fillId="4" borderId="0" xfId="0" applyFont="1" applyFill="1" applyAlignment="1">
      <alignment horizontal="center"/>
    </xf>
    <xf numFmtId="0" fontId="20" fillId="5" borderId="7" xfId="0" applyFont="1" applyFill="1" applyBorder="1"/>
    <xf numFmtId="0" fontId="10" fillId="6" borderId="7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2206353</xdr:colOff>
      <xdr:row>4</xdr:row>
      <xdr:rowOff>104646</xdr:rowOff>
    </xdr:from>
    <xdr:to>
      <xdr:col>2</xdr:col>
      <xdr:colOff>2828925</xdr:colOff>
      <xdr:row>9</xdr:row>
      <xdr:rowOff>47625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B93C6AC6-0B16-4CD0-9EF4-052BE16D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2572" cy="895479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1A8B0027-77A1-4DBD-B17A-604C3CE3A7D8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EA3728BA-8A29-4B51-BC65-8E80534DD6BC}"/>
            </a:ext>
          </a:extLst>
        </xdr:cNvPr>
        <xdr:cNvSpPr txBox="1"/>
      </xdr:nvSpPr>
      <xdr:spPr>
        <a:xfrm>
          <a:off x="8191500" y="10645140"/>
          <a:ext cx="1529715" cy="878805"/>
        </a:xfrm>
        <a:prstGeom prst="rect">
          <a:avLst/>
        </a:prstGeom>
        <a:noFill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6</xdr:col>
      <xdr:colOff>114300</xdr:colOff>
      <xdr:row>48</xdr:row>
      <xdr:rowOff>15240</xdr:rowOff>
    </xdr:from>
    <xdr:to>
      <xdr:col>7</xdr:col>
      <xdr:colOff>272415</xdr:colOff>
      <xdr:row>51</xdr:row>
      <xdr:rowOff>132045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38D02B2F-A18C-46C4-8147-D61750DD5CF5}"/>
            </a:ext>
          </a:extLst>
        </xdr:cNvPr>
        <xdr:cNvSpPr txBox="1"/>
      </xdr:nvSpPr>
      <xdr:spPr>
        <a:xfrm>
          <a:off x="8191500" y="12921615"/>
          <a:ext cx="152971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2</xdr:col>
      <xdr:colOff>2206353</xdr:colOff>
      <xdr:row>4</xdr:row>
      <xdr:rowOff>104646</xdr:rowOff>
    </xdr:from>
    <xdr:to>
      <xdr:col>2</xdr:col>
      <xdr:colOff>2827020</xdr:colOff>
      <xdr:row>9</xdr:row>
      <xdr:rowOff>45720</xdr:rowOff>
    </xdr:to>
    <xdr:pic>
      <xdr:nvPicPr>
        <xdr:cNvPr id="6" name="3 Imagen">
          <a:extLst>
            <a:ext uri="{FF2B5EF4-FFF2-40B4-BE49-F238E27FC236}">
              <a16:creationId xmlns:a16="http://schemas.microsoft.com/office/drawing/2014/main" id="{701BEDE5-69DB-4CCA-B896-2C93F4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678" y="971421"/>
          <a:ext cx="620667" cy="893574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4</xdr:row>
      <xdr:rowOff>133350</xdr:rowOff>
    </xdr:from>
    <xdr:to>
      <xdr:col>2</xdr:col>
      <xdr:colOff>1933575</xdr:colOff>
      <xdr:row>9</xdr:row>
      <xdr:rowOff>66675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F39F893A-4792-4836-BFC8-7EA32B0D7DA9}"/>
            </a:ext>
          </a:extLst>
        </xdr:cNvPr>
        <xdr:cNvSpPr txBox="1"/>
      </xdr:nvSpPr>
      <xdr:spPr>
        <a:xfrm>
          <a:off x="1619250" y="1000125"/>
          <a:ext cx="1390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6</xdr:col>
      <xdr:colOff>114300</xdr:colOff>
      <xdr:row>35</xdr:row>
      <xdr:rowOff>15240</xdr:rowOff>
    </xdr:from>
    <xdr:to>
      <xdr:col>7</xdr:col>
      <xdr:colOff>272415</xdr:colOff>
      <xdr:row>38</xdr:row>
      <xdr:rowOff>132045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33A88278-9C56-4994-9CE3-2B59DD0F350D}"/>
            </a:ext>
          </a:extLst>
        </xdr:cNvPr>
        <xdr:cNvSpPr txBox="1"/>
      </xdr:nvSpPr>
      <xdr:spPr>
        <a:xfrm>
          <a:off x="9067800" y="7578090"/>
          <a:ext cx="1529715" cy="878805"/>
        </a:xfrm>
        <a:prstGeom prst="rect">
          <a:avLst/>
        </a:prstGeom>
        <a:noFill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6</xdr:col>
      <xdr:colOff>114300</xdr:colOff>
      <xdr:row>35</xdr:row>
      <xdr:rowOff>15240</xdr:rowOff>
    </xdr:from>
    <xdr:to>
      <xdr:col>7</xdr:col>
      <xdr:colOff>272415</xdr:colOff>
      <xdr:row>38</xdr:row>
      <xdr:rowOff>132045</xdr:rowOff>
    </xdr:to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BCB17F3E-C834-4639-9C48-A1175BA0F222}"/>
            </a:ext>
          </a:extLst>
        </xdr:cNvPr>
        <xdr:cNvSpPr txBox="1"/>
      </xdr:nvSpPr>
      <xdr:spPr>
        <a:xfrm>
          <a:off x="9067800" y="7578090"/>
          <a:ext cx="152971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pPr algn="ctr"/>
          <a:r>
            <a:rPr lang="es-MX" sz="800" b="1">
              <a:latin typeface="Book Antiqua" panose="02040602050305030304" pitchFamily="18" charset="0"/>
            </a:rPr>
            <a:t>De</a:t>
          </a:r>
          <a:r>
            <a:rPr lang="es-MX" sz="800" b="1" baseline="0">
              <a:latin typeface="Book Antiqua" panose="02040602050305030304" pitchFamily="18" charset="0"/>
            </a:rPr>
            <a:t> 0 a 100</a:t>
          </a:r>
          <a:endParaRPr lang="es-MX" sz="800" b="1">
            <a:latin typeface="Book Antiqua" panose="02040602050305030304" pitchFamily="18" charset="0"/>
          </a:endParaRP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colocar</a:t>
          </a:r>
          <a:r>
            <a:rPr lang="es-MX" sz="800" b="1" baseline="0">
              <a:latin typeface="Book Antiqua" panose="02040602050305030304" pitchFamily="18" charset="0"/>
            </a:rPr>
            <a:t> un número de 0 a 100 según su apreciación.</a:t>
          </a:r>
          <a:endParaRPr lang="es-MX" sz="800" b="1">
            <a:latin typeface="Book Antiqua" panose="020406020503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7" name="4 CuadroTexto">
          <a:extLst>
            <a:ext uri="{FF2B5EF4-FFF2-40B4-BE49-F238E27FC236}">
              <a16:creationId xmlns:a16="http://schemas.microsoft.com/office/drawing/2014/main" id="{89B8822C-25D5-42E0-A6E2-A642A1931B32}"/>
            </a:ext>
          </a:extLst>
        </xdr:cNvPr>
        <xdr:cNvSpPr txBox="1"/>
      </xdr:nvSpPr>
      <xdr:spPr>
        <a:xfrm>
          <a:off x="4712970" y="12616815"/>
          <a:ext cx="3657600" cy="848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6</xdr:row>
      <xdr:rowOff>234315</xdr:rowOff>
    </xdr:from>
    <xdr:to>
      <xdr:col>10</xdr:col>
      <xdr:colOff>0</xdr:colOff>
      <xdr:row>11</xdr:row>
      <xdr:rowOff>15240</xdr:rowOff>
    </xdr:to>
    <xdr:sp macro="" textlink="">
      <xdr:nvSpPr>
        <xdr:cNvPr id="8" name="4 CuadroTexto">
          <a:extLst>
            <a:ext uri="{FF2B5EF4-FFF2-40B4-BE49-F238E27FC236}">
              <a16:creationId xmlns:a16="http://schemas.microsoft.com/office/drawing/2014/main" id="{13CB4B46-C49D-4045-A950-96ABD878BAF7}"/>
            </a:ext>
          </a:extLst>
        </xdr:cNvPr>
        <xdr:cNvSpPr txBox="1"/>
      </xdr:nvSpPr>
      <xdr:spPr>
        <a:xfrm>
          <a:off x="7082790" y="1781175"/>
          <a:ext cx="3661410" cy="763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A334A1F1-5C73-486F-9AAD-1396AD540B1B}"/>
            </a:ext>
          </a:extLst>
        </xdr:cNvPr>
        <xdr:cNvSpPr txBox="1"/>
      </xdr:nvSpPr>
      <xdr:spPr>
        <a:xfrm>
          <a:off x="1247775" y="1407795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1</xdr:col>
      <xdr:colOff>485775</xdr:colOff>
      <xdr:row>58</xdr:row>
      <xdr:rowOff>342900</xdr:rowOff>
    </xdr:from>
    <xdr:to>
      <xdr:col>1</xdr:col>
      <xdr:colOff>2162175</xdr:colOff>
      <xdr:row>60</xdr:row>
      <xdr:rowOff>342900</xdr:rowOff>
    </xdr:to>
    <xdr:sp macro="" textlink="">
      <xdr:nvSpPr>
        <xdr:cNvPr id="17" name="5 CuadroTexto">
          <a:extLst>
            <a:ext uri="{FF2B5EF4-FFF2-40B4-BE49-F238E27FC236}">
              <a16:creationId xmlns:a16="http://schemas.microsoft.com/office/drawing/2014/main" id="{ED65E0A0-1C8A-4EE0-AD28-7E82B45A40F8}"/>
            </a:ext>
          </a:extLst>
        </xdr:cNvPr>
        <xdr:cNvSpPr txBox="1"/>
      </xdr:nvSpPr>
      <xdr:spPr>
        <a:xfrm>
          <a:off x="1102995" y="13258800"/>
          <a:ext cx="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3</xdr:col>
      <xdr:colOff>295275</xdr:colOff>
      <xdr:row>43</xdr:row>
      <xdr:rowOff>76200</xdr:rowOff>
    </xdr:from>
    <xdr:to>
      <xdr:col>10</xdr:col>
      <xdr:colOff>19050</xdr:colOff>
      <xdr:row>48</xdr:row>
      <xdr:rowOff>0</xdr:rowOff>
    </xdr:to>
    <xdr:sp macro="" textlink="">
      <xdr:nvSpPr>
        <xdr:cNvPr id="20" name="1 CuadroTexto">
          <a:extLst>
            <a:ext uri="{FF2B5EF4-FFF2-40B4-BE49-F238E27FC236}">
              <a16:creationId xmlns:a16="http://schemas.microsoft.com/office/drawing/2014/main" id="{D0C9B2FF-D025-4D68-AC46-233F33412310}"/>
            </a:ext>
          </a:extLst>
        </xdr:cNvPr>
        <xdr:cNvSpPr txBox="1"/>
      </xdr:nvSpPr>
      <xdr:spPr>
        <a:xfrm>
          <a:off x="5073015" y="8465820"/>
          <a:ext cx="3541395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2</xdr:col>
      <xdr:colOff>190500</xdr:colOff>
      <xdr:row>2</xdr:row>
      <xdr:rowOff>190499</xdr:rowOff>
    </xdr:from>
    <xdr:to>
      <xdr:col>2</xdr:col>
      <xdr:colOff>1581150</xdr:colOff>
      <xdr:row>7</xdr:row>
      <xdr:rowOff>123824</xdr:rowOff>
    </xdr:to>
    <xdr:sp macro="" textlink="">
      <xdr:nvSpPr>
        <xdr:cNvPr id="21" name="4 CuadroTexto">
          <a:extLst>
            <a:ext uri="{FF2B5EF4-FFF2-40B4-BE49-F238E27FC236}">
              <a16:creationId xmlns:a16="http://schemas.microsoft.com/office/drawing/2014/main" id="{4D69050D-5619-46E3-ADA3-A5760FABEBB1}"/>
            </a:ext>
          </a:extLst>
        </xdr:cNvPr>
        <xdr:cNvSpPr txBox="1"/>
      </xdr:nvSpPr>
      <xdr:spPr>
        <a:xfrm>
          <a:off x="1295400" y="662939"/>
          <a:ext cx="1390650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INSTITUTO TECNOLÓGICO DE CHETUMAL</a:t>
          </a:r>
        </a:p>
      </xdr:txBody>
    </xdr:sp>
    <xdr:clientData/>
  </xdr:twoCellAnchor>
  <xdr:twoCellAnchor>
    <xdr:from>
      <xdr:col>2</xdr:col>
      <xdr:colOff>859155</xdr:colOff>
      <xdr:row>60</xdr:row>
      <xdr:rowOff>373380</xdr:rowOff>
    </xdr:from>
    <xdr:to>
      <xdr:col>2</xdr:col>
      <xdr:colOff>2535555</xdr:colOff>
      <xdr:row>62</xdr:row>
      <xdr:rowOff>373380</xdr:rowOff>
    </xdr:to>
    <xdr:sp macro="" textlink="">
      <xdr:nvSpPr>
        <xdr:cNvPr id="22" name="5 CuadroTexto">
          <a:extLst>
            <a:ext uri="{FF2B5EF4-FFF2-40B4-BE49-F238E27FC236}">
              <a16:creationId xmlns:a16="http://schemas.microsoft.com/office/drawing/2014/main" id="{069DFA43-C910-4B60-94C8-DF44A7235982}"/>
            </a:ext>
          </a:extLst>
        </xdr:cNvPr>
        <xdr:cNvSpPr txBox="1"/>
      </xdr:nvSpPr>
      <xdr:spPr>
        <a:xfrm>
          <a:off x="1964055" y="14051280"/>
          <a:ext cx="1676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>
              <a:latin typeface="+mj-lt"/>
            </a:rPr>
            <a:t>DEPARTAMENTO DE SISTEMAS</a:t>
          </a:r>
          <a:r>
            <a:rPr lang="es-MX" sz="1400" b="1" baseline="0">
              <a:latin typeface="+mj-lt"/>
            </a:rPr>
            <a:t> Y COMPUTACIÓN</a:t>
          </a:r>
          <a:endParaRPr lang="es-MX" sz="1400" b="1">
            <a:latin typeface="+mj-lt"/>
          </a:endParaRPr>
        </a:p>
      </xdr:txBody>
    </xdr:sp>
    <xdr:clientData/>
  </xdr:twoCellAnchor>
  <xdr:twoCellAnchor>
    <xdr:from>
      <xdr:col>2</xdr:col>
      <xdr:colOff>1838324</xdr:colOff>
      <xdr:row>3</xdr:row>
      <xdr:rowOff>9525</xdr:rowOff>
    </xdr:from>
    <xdr:to>
      <xdr:col>2</xdr:col>
      <xdr:colOff>3467099</xdr:colOff>
      <xdr:row>7</xdr:row>
      <xdr:rowOff>133350</xdr:rowOff>
    </xdr:to>
    <xdr:sp macro="" textlink="">
      <xdr:nvSpPr>
        <xdr:cNvPr id="23" name="4 CuadroTexto">
          <a:extLst>
            <a:ext uri="{FF2B5EF4-FFF2-40B4-BE49-F238E27FC236}">
              <a16:creationId xmlns:a16="http://schemas.microsoft.com/office/drawing/2014/main" id="{A62602FA-D24C-4402-A52B-FDA57BE01CA0}"/>
            </a:ext>
          </a:extLst>
        </xdr:cNvPr>
        <xdr:cNvSpPr txBox="1"/>
      </xdr:nvSpPr>
      <xdr:spPr>
        <a:xfrm>
          <a:off x="2943224" y="672465"/>
          <a:ext cx="1628775" cy="85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300" b="1">
              <a:latin typeface="+mj-lt"/>
            </a:rPr>
            <a:t>Servicios</a:t>
          </a:r>
          <a:r>
            <a:rPr lang="es-MX" sz="1300" b="1" baseline="0">
              <a:latin typeface="+mj-lt"/>
            </a:rPr>
            <a:t> Educativos de Quintana Roo</a:t>
          </a:r>
        </a:p>
        <a:p>
          <a:pPr algn="ctr"/>
          <a:r>
            <a:rPr lang="es-MX" sz="1300" b="1" baseline="0">
              <a:latin typeface="+mj-lt"/>
            </a:rPr>
            <a:t>(SEQ)</a:t>
          </a:r>
          <a:endParaRPr lang="es-MX" sz="1300" b="1">
            <a:latin typeface="+mj-lt"/>
          </a:endParaRPr>
        </a:p>
      </xdr:txBody>
    </xdr:sp>
    <xdr:clientData/>
  </xdr:twoCellAnchor>
  <xdr:twoCellAnchor>
    <xdr:from>
      <xdr:col>2</xdr:col>
      <xdr:colOff>44771</xdr:colOff>
      <xdr:row>58</xdr:row>
      <xdr:rowOff>206692</xdr:rowOff>
    </xdr:from>
    <xdr:to>
      <xdr:col>2</xdr:col>
      <xdr:colOff>3390900</xdr:colOff>
      <xdr:row>60</xdr:row>
      <xdr:rowOff>239077</xdr:rowOff>
    </xdr:to>
    <xdr:sp macro="" textlink="">
      <xdr:nvSpPr>
        <xdr:cNvPr id="24" name="2 CuadroTexto">
          <a:extLst>
            <a:ext uri="{FF2B5EF4-FFF2-40B4-BE49-F238E27FC236}">
              <a16:creationId xmlns:a16="http://schemas.microsoft.com/office/drawing/2014/main" id="{B99FCC44-F2EA-4765-83DB-388940012D4A}"/>
            </a:ext>
          </a:extLst>
        </xdr:cNvPr>
        <xdr:cNvSpPr txBox="1"/>
      </xdr:nvSpPr>
      <xdr:spPr>
        <a:xfrm>
          <a:off x="1149671" y="13122592"/>
          <a:ext cx="3346129" cy="794385"/>
        </a:xfrm>
        <a:prstGeom prst="rect">
          <a:avLst/>
        </a:prstGeom>
        <a:solidFill>
          <a:srgbClr val="CFC7C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__________________________________________</a:t>
          </a:r>
          <a:br>
            <a:rPr lang="es-MX" sz="1100"/>
          </a:br>
          <a:r>
            <a:rPr lang="es-MX" sz="1100"/>
            <a:t>Ing.</a:t>
          </a:r>
          <a:r>
            <a:rPr lang="es-MX" sz="1100" baseline="0"/>
            <a:t> Carlos Flores Pérez</a:t>
          </a:r>
          <a:br>
            <a:rPr lang="es-MX" sz="1100"/>
          </a:br>
          <a:r>
            <a:rPr lang="es-MX" sz="1100"/>
            <a:t>asesor</a:t>
          </a:r>
          <a:r>
            <a:rPr lang="es-MX" sz="1100" baseline="0"/>
            <a:t> Interno</a:t>
          </a:r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2085F321-D2C6-4F3E-A9B9-C0277192090B}"/>
            </a:ext>
          </a:extLst>
        </xdr:cNvPr>
        <xdr:cNvSpPr txBox="1"/>
      </xdr:nvSpPr>
      <xdr:spPr>
        <a:xfrm>
          <a:off x="3956685" y="2705100"/>
          <a:ext cx="3678555" cy="533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D35-291A-4686-B901-3B646E23995E}">
  <dimension ref="B2:H49"/>
  <sheetViews>
    <sheetView tabSelected="1" topLeftCell="A23" zoomScaleNormal="100" workbookViewId="0">
      <selection activeCell="J28" sqref="J28"/>
    </sheetView>
  </sheetViews>
  <sheetFormatPr baseColWidth="10" defaultColWidth="11.42578125" defaultRowHeight="15" x14ac:dyDescent="0.25"/>
  <cols>
    <col min="2" max="2" width="4.7109375" customWidth="1"/>
    <col min="3" max="3" width="69.7109375" customWidth="1"/>
    <col min="4" max="4" width="21" customWidth="1"/>
    <col min="5" max="6" width="13.7109375" customWidth="1"/>
    <col min="7" max="7" width="20.5703125" customWidth="1"/>
    <col min="8" max="8" width="5.7109375" customWidth="1"/>
  </cols>
  <sheetData>
    <row r="2" spans="2:8" ht="23.25" x14ac:dyDescent="0.35">
      <c r="B2" s="4"/>
      <c r="C2" s="137" t="s">
        <v>0</v>
      </c>
      <c r="D2" s="137"/>
      <c r="E2" s="137"/>
      <c r="F2" s="137"/>
      <c r="G2" s="137"/>
      <c r="H2" s="4"/>
    </row>
    <row r="3" spans="2:8" ht="15" customHeight="1" x14ac:dyDescent="0.35">
      <c r="B3" s="5"/>
      <c r="C3" s="5"/>
      <c r="D3" s="7" t="s">
        <v>1</v>
      </c>
      <c r="E3" s="138" t="s">
        <v>146</v>
      </c>
      <c r="F3" s="138"/>
      <c r="G3" s="138"/>
      <c r="H3" s="4"/>
    </row>
    <row r="4" spans="2:8" x14ac:dyDescent="0.25">
      <c r="B4" s="4"/>
      <c r="C4" s="4"/>
      <c r="D4" s="7" t="s">
        <v>2</v>
      </c>
      <c r="E4" s="133" t="s">
        <v>165</v>
      </c>
      <c r="F4" s="133"/>
      <c r="G4" s="133"/>
      <c r="H4" s="4"/>
    </row>
    <row r="5" spans="2:8" x14ac:dyDescent="0.25">
      <c r="B5" s="4"/>
      <c r="C5" s="4"/>
      <c r="D5" s="7" t="s">
        <v>3</v>
      </c>
      <c r="E5" s="133" t="s">
        <v>106</v>
      </c>
      <c r="F5" s="133"/>
      <c r="G5" s="133"/>
      <c r="H5" s="4"/>
    </row>
    <row r="6" spans="2:8" x14ac:dyDescent="0.25">
      <c r="B6" s="4"/>
      <c r="C6" s="4"/>
      <c r="D6" s="7" t="s">
        <v>4</v>
      </c>
      <c r="E6" s="133" t="s">
        <v>5</v>
      </c>
      <c r="F6" s="133"/>
      <c r="G6" s="133"/>
      <c r="H6" s="4"/>
    </row>
    <row r="7" spans="2:8" x14ac:dyDescent="0.25">
      <c r="B7" s="4"/>
      <c r="C7" s="4"/>
      <c r="D7" s="7" t="s">
        <v>6</v>
      </c>
      <c r="E7" s="133" t="s">
        <v>7</v>
      </c>
      <c r="F7" s="133"/>
      <c r="G7" s="133"/>
      <c r="H7" s="4"/>
    </row>
    <row r="8" spans="2:8" x14ac:dyDescent="0.25">
      <c r="B8" s="4"/>
      <c r="C8" s="4"/>
      <c r="D8" s="7" t="s">
        <v>8</v>
      </c>
      <c r="E8" s="133" t="s">
        <v>166</v>
      </c>
      <c r="F8" s="133"/>
      <c r="G8" s="133"/>
      <c r="H8" s="4"/>
    </row>
    <row r="9" spans="2:8" x14ac:dyDescent="0.25">
      <c r="B9" s="4"/>
      <c r="C9" s="4"/>
      <c r="D9" s="7" t="s">
        <v>9</v>
      </c>
      <c r="E9" s="133">
        <v>19390062</v>
      </c>
      <c r="F9" s="133"/>
      <c r="G9" s="133"/>
      <c r="H9" s="4"/>
    </row>
    <row r="10" spans="2:8" ht="29.25" customHeight="1" x14ac:dyDescent="0.25">
      <c r="B10" s="4"/>
      <c r="C10" s="6"/>
      <c r="D10" s="7" t="s">
        <v>10</v>
      </c>
      <c r="E10" s="131" t="s">
        <v>147</v>
      </c>
      <c r="F10" s="131"/>
      <c r="G10" s="131"/>
      <c r="H10" s="4"/>
    </row>
    <row r="11" spans="2:8" x14ac:dyDescent="0.25">
      <c r="B11" s="4"/>
      <c r="C11" s="4"/>
      <c r="D11" s="7" t="s">
        <v>11</v>
      </c>
      <c r="E11" s="132"/>
      <c r="F11" s="133"/>
      <c r="G11" s="133"/>
      <c r="H11" s="4"/>
    </row>
    <row r="12" spans="2:8" x14ac:dyDescent="0.25">
      <c r="B12" s="4"/>
      <c r="C12" s="4"/>
      <c r="D12" s="4"/>
      <c r="E12" s="4"/>
      <c r="F12" s="4"/>
      <c r="G12" s="4"/>
      <c r="H12" s="4"/>
    </row>
    <row r="13" spans="2:8" ht="30.75" customHeight="1" x14ac:dyDescent="0.3">
      <c r="B13" s="4"/>
      <c r="C13" s="135" t="s">
        <v>12</v>
      </c>
      <c r="D13" s="134" t="s">
        <v>13</v>
      </c>
      <c r="E13" s="134"/>
      <c r="F13" s="134"/>
      <c r="G13" s="136" t="s">
        <v>14</v>
      </c>
      <c r="H13" s="4"/>
    </row>
    <row r="14" spans="2:8" ht="47.25" customHeight="1" x14ac:dyDescent="0.25">
      <c r="B14" s="4"/>
      <c r="C14" s="135"/>
      <c r="D14" s="124" t="s">
        <v>148</v>
      </c>
      <c r="E14" s="124" t="s">
        <v>15</v>
      </c>
      <c r="F14" s="125" t="s">
        <v>16</v>
      </c>
      <c r="G14" s="135"/>
      <c r="H14" s="4"/>
    </row>
    <row r="15" spans="2:8" x14ac:dyDescent="0.25">
      <c r="B15" s="4"/>
      <c r="C15" s="126" t="s">
        <v>149</v>
      </c>
      <c r="D15" s="8"/>
      <c r="E15" s="8"/>
      <c r="F15" s="127"/>
      <c r="G15" s="9"/>
      <c r="H15" s="4"/>
    </row>
    <row r="16" spans="2:8" x14ac:dyDescent="0.25">
      <c r="B16" s="4">
        <v>1</v>
      </c>
      <c r="C16" s="10" t="s">
        <v>150</v>
      </c>
      <c r="D16" s="128"/>
      <c r="E16" s="128"/>
      <c r="F16" s="11">
        <v>1</v>
      </c>
      <c r="G16" s="12">
        <f t="shared" ref="G16:G30" si="0">IF(OR(D16=1, E16=1, F16=1), 1, 0)</f>
        <v>1</v>
      </c>
      <c r="H16" s="4"/>
    </row>
    <row r="17" spans="2:8" x14ac:dyDescent="0.25">
      <c r="B17" s="4">
        <v>2</v>
      </c>
      <c r="C17" s="10" t="s">
        <v>151</v>
      </c>
      <c r="D17" s="128"/>
      <c r="E17" s="128"/>
      <c r="F17" s="11">
        <v>1</v>
      </c>
      <c r="G17" s="12">
        <f t="shared" si="0"/>
        <v>1</v>
      </c>
      <c r="H17" s="4"/>
    </row>
    <row r="18" spans="2:8" x14ac:dyDescent="0.25">
      <c r="B18" s="4"/>
      <c r="C18" s="126" t="s">
        <v>152</v>
      </c>
      <c r="D18" s="8"/>
      <c r="E18" s="8"/>
      <c r="F18" s="127"/>
      <c r="G18" s="9"/>
      <c r="H18" s="4"/>
    </row>
    <row r="19" spans="2:8" x14ac:dyDescent="0.25">
      <c r="B19" s="4">
        <v>3</v>
      </c>
      <c r="C19" s="10" t="s">
        <v>153</v>
      </c>
      <c r="D19" s="128"/>
      <c r="E19" s="128"/>
      <c r="F19" s="11">
        <v>1</v>
      </c>
      <c r="G19" s="12">
        <f t="shared" si="0"/>
        <v>1</v>
      </c>
      <c r="H19" s="4"/>
    </row>
    <row r="20" spans="2:8" x14ac:dyDescent="0.25">
      <c r="B20" s="4">
        <v>4</v>
      </c>
      <c r="C20" s="10" t="s">
        <v>154</v>
      </c>
      <c r="D20" s="128"/>
      <c r="E20" s="128"/>
      <c r="F20" s="11">
        <v>1</v>
      </c>
      <c r="G20" s="12">
        <f t="shared" si="0"/>
        <v>1</v>
      </c>
      <c r="H20" s="4"/>
    </row>
    <row r="21" spans="2:8" x14ac:dyDescent="0.25">
      <c r="B21" s="4"/>
      <c r="C21" s="126" t="s">
        <v>155</v>
      </c>
      <c r="D21" s="8"/>
      <c r="E21" s="8"/>
      <c r="F21" s="127"/>
      <c r="G21" s="9"/>
      <c r="H21" s="4"/>
    </row>
    <row r="22" spans="2:8" x14ac:dyDescent="0.25">
      <c r="B22" s="4">
        <v>5</v>
      </c>
      <c r="C22" s="10" t="s">
        <v>156</v>
      </c>
      <c r="D22" s="128"/>
      <c r="E22" s="128"/>
      <c r="F22" s="11">
        <v>1</v>
      </c>
      <c r="G22" s="12">
        <f t="shared" si="0"/>
        <v>1</v>
      </c>
      <c r="H22" s="4"/>
    </row>
    <row r="23" spans="2:8" x14ac:dyDescent="0.25">
      <c r="B23" s="4">
        <v>6</v>
      </c>
      <c r="C23" s="10" t="s">
        <v>157</v>
      </c>
      <c r="D23" s="128"/>
      <c r="E23" s="128"/>
      <c r="F23" s="11">
        <v>0</v>
      </c>
      <c r="G23" s="12">
        <f t="shared" si="0"/>
        <v>0</v>
      </c>
      <c r="H23" s="4"/>
    </row>
    <row r="24" spans="2:8" x14ac:dyDescent="0.25">
      <c r="B24" s="4">
        <v>7</v>
      </c>
      <c r="C24" s="10" t="s">
        <v>158</v>
      </c>
      <c r="D24" s="128"/>
      <c r="E24" s="128"/>
      <c r="F24" s="11">
        <v>1</v>
      </c>
      <c r="G24" s="12">
        <f t="shared" si="0"/>
        <v>1</v>
      </c>
      <c r="H24" s="4"/>
    </row>
    <row r="25" spans="2:8" x14ac:dyDescent="0.25">
      <c r="B25" s="4">
        <v>8</v>
      </c>
      <c r="C25" s="10" t="s">
        <v>159</v>
      </c>
      <c r="D25" s="128"/>
      <c r="E25" s="128"/>
      <c r="F25" s="11">
        <v>1</v>
      </c>
      <c r="G25" s="12">
        <f t="shared" si="0"/>
        <v>1</v>
      </c>
      <c r="H25" s="4"/>
    </row>
    <row r="26" spans="2:8" x14ac:dyDescent="0.25">
      <c r="B26" s="4"/>
      <c r="C26" s="126" t="s">
        <v>160</v>
      </c>
      <c r="D26" s="8"/>
      <c r="E26" s="8"/>
      <c r="F26" s="127"/>
      <c r="G26" s="9"/>
      <c r="H26" s="4"/>
    </row>
    <row r="27" spans="2:8" x14ac:dyDescent="0.25">
      <c r="B27" s="4">
        <v>9</v>
      </c>
      <c r="C27" s="10" t="s">
        <v>161</v>
      </c>
      <c r="D27" s="128"/>
      <c r="E27" s="128"/>
      <c r="F27" s="11">
        <v>0</v>
      </c>
      <c r="G27" s="12">
        <f t="shared" si="0"/>
        <v>0</v>
      </c>
      <c r="H27" s="4"/>
    </row>
    <row r="28" spans="2:8" x14ac:dyDescent="0.25">
      <c r="B28" s="4">
        <v>10</v>
      </c>
      <c r="C28" s="10" t="s">
        <v>162</v>
      </c>
      <c r="D28" s="128"/>
      <c r="E28" s="128"/>
      <c r="F28" s="11">
        <v>0</v>
      </c>
      <c r="G28" s="12">
        <f t="shared" si="0"/>
        <v>0</v>
      </c>
      <c r="H28" s="4"/>
    </row>
    <row r="29" spans="2:8" x14ac:dyDescent="0.25">
      <c r="B29" s="4">
        <v>11</v>
      </c>
      <c r="C29" s="10" t="s">
        <v>163</v>
      </c>
      <c r="D29" s="128"/>
      <c r="E29" s="128"/>
      <c r="F29" s="11">
        <v>0</v>
      </c>
      <c r="G29" s="12">
        <f t="shared" si="0"/>
        <v>0</v>
      </c>
      <c r="H29" s="4"/>
    </row>
    <row r="30" spans="2:8" x14ac:dyDescent="0.25">
      <c r="B30" s="4">
        <v>12</v>
      </c>
      <c r="C30" s="10" t="s">
        <v>164</v>
      </c>
      <c r="D30" s="128"/>
      <c r="E30" s="128"/>
      <c r="F30" s="11">
        <v>0</v>
      </c>
      <c r="G30" s="12">
        <f t="shared" si="0"/>
        <v>0</v>
      </c>
      <c r="H30" s="4"/>
    </row>
    <row r="31" spans="2:8" x14ac:dyDescent="0.25">
      <c r="B31" s="4"/>
      <c r="C31" s="4"/>
      <c r="D31" s="4"/>
      <c r="E31" s="4"/>
      <c r="F31" s="4"/>
      <c r="G31" s="4"/>
      <c r="H31" s="4"/>
    </row>
    <row r="32" spans="2:8" x14ac:dyDescent="0.25">
      <c r="B32" s="4"/>
      <c r="C32" s="8" t="s">
        <v>17</v>
      </c>
      <c r="D32" s="9">
        <f>SUM(D27:D30,D22:D25,D19:D20,D16:D17)</f>
        <v>0</v>
      </c>
      <c r="E32" s="9">
        <f t="shared" ref="E32:G32" si="1">SUM(E27:E30,E22:E25,E19:E20,E16:E17)</f>
        <v>0</v>
      </c>
      <c r="F32" s="9">
        <f t="shared" si="1"/>
        <v>7</v>
      </c>
      <c r="G32" s="9">
        <f t="shared" si="1"/>
        <v>7</v>
      </c>
      <c r="H32" s="4"/>
    </row>
    <row r="33" spans="2:8" x14ac:dyDescent="0.25">
      <c r="B33" s="4"/>
      <c r="C33" s="4"/>
      <c r="D33" s="4"/>
      <c r="E33" s="4"/>
      <c r="F33" s="4"/>
      <c r="G33" s="4"/>
      <c r="H33" s="4"/>
    </row>
    <row r="34" spans="2:8" x14ac:dyDescent="0.25">
      <c r="B34" s="4"/>
      <c r="C34" s="4"/>
      <c r="D34" s="4"/>
      <c r="E34" s="4"/>
      <c r="F34" s="4"/>
      <c r="G34" s="4"/>
      <c r="H34" s="4"/>
    </row>
    <row r="35" spans="2:8" x14ac:dyDescent="0.25">
      <c r="B35" s="4"/>
      <c r="C35" s="4"/>
      <c r="D35" s="4"/>
      <c r="E35" s="4"/>
      <c r="F35" s="4"/>
      <c r="G35" s="13"/>
      <c r="H35" s="4"/>
    </row>
    <row r="36" spans="2:8" ht="30" x14ac:dyDescent="0.25">
      <c r="B36" s="4"/>
      <c r="C36" s="14"/>
      <c r="D36" s="15" t="s">
        <v>18</v>
      </c>
      <c r="E36" s="15" t="s">
        <v>19</v>
      </c>
      <c r="F36" s="16" t="s">
        <v>20</v>
      </c>
      <c r="G36" s="4"/>
      <c r="H36" s="4"/>
    </row>
    <row r="37" spans="2:8" x14ac:dyDescent="0.25">
      <c r="B37" s="4"/>
      <c r="C37" s="17" t="s">
        <v>21</v>
      </c>
      <c r="D37" s="18">
        <f>ROUND(G32/B30*100,0)</f>
        <v>58</v>
      </c>
      <c r="E37" s="17">
        <v>30</v>
      </c>
      <c r="F37" s="17">
        <f>ROUND(D37/100*E37,0)</f>
        <v>17</v>
      </c>
      <c r="G37" s="4"/>
      <c r="H37" s="4"/>
    </row>
    <row r="38" spans="2:8" x14ac:dyDescent="0.25">
      <c r="B38" s="4"/>
      <c r="C38" s="19" t="s">
        <v>108</v>
      </c>
      <c r="D38" s="20"/>
      <c r="E38" s="19">
        <v>40</v>
      </c>
      <c r="F38" s="19">
        <f t="shared" ref="F38:F39" si="2">ROUND(D38/100*E38,0)</f>
        <v>0</v>
      </c>
      <c r="G38" s="4"/>
      <c r="H38" s="4"/>
    </row>
    <row r="39" spans="2:8" x14ac:dyDescent="0.25">
      <c r="B39" s="4"/>
      <c r="C39" s="17" t="s">
        <v>109</v>
      </c>
      <c r="D39" s="18"/>
      <c r="E39" s="17">
        <v>30</v>
      </c>
      <c r="F39" s="17">
        <f t="shared" si="2"/>
        <v>0</v>
      </c>
      <c r="G39" s="4"/>
      <c r="H39" s="4"/>
    </row>
    <row r="40" spans="2:8" x14ac:dyDescent="0.25">
      <c r="B40" s="4"/>
      <c r="C40" s="4"/>
      <c r="D40" s="4"/>
      <c r="E40" s="4"/>
      <c r="F40" s="4"/>
      <c r="G40" s="4"/>
      <c r="H40" s="4"/>
    </row>
    <row r="41" spans="2:8" x14ac:dyDescent="0.25">
      <c r="B41" s="4"/>
      <c r="C41" s="130" t="s">
        <v>22</v>
      </c>
      <c r="D41" s="130"/>
      <c r="E41" s="9"/>
      <c r="F41" s="21">
        <f>SUM(F37:F39)</f>
        <v>17</v>
      </c>
      <c r="G41" s="4"/>
      <c r="H41" s="4"/>
    </row>
    <row r="42" spans="2:8" x14ac:dyDescent="0.25">
      <c r="B42" s="4"/>
      <c r="C42" s="4"/>
      <c r="D42" s="4"/>
      <c r="E42" s="4"/>
      <c r="F42" s="4"/>
      <c r="G42" s="4"/>
      <c r="H42" s="4"/>
    </row>
    <row r="43" spans="2:8" x14ac:dyDescent="0.25">
      <c r="B43" s="4"/>
      <c r="C43" s="4"/>
      <c r="D43" s="4"/>
      <c r="E43" s="4"/>
      <c r="F43" s="4"/>
      <c r="G43" s="4"/>
      <c r="H43" s="4"/>
    </row>
    <row r="44" spans="2:8" x14ac:dyDescent="0.25">
      <c r="B44" s="4"/>
      <c r="C44" s="4"/>
      <c r="D44" s="4"/>
      <c r="E44" s="4"/>
      <c r="F44" s="4"/>
      <c r="G44" s="4"/>
      <c r="H44" s="4"/>
    </row>
    <row r="45" spans="2:8" x14ac:dyDescent="0.25">
      <c r="B45" s="4"/>
      <c r="C45" s="22" t="s">
        <v>23</v>
      </c>
      <c r="D45" s="4"/>
      <c r="E45" s="4"/>
      <c r="F45" s="4"/>
      <c r="G45" s="4"/>
      <c r="H45" s="4"/>
    </row>
    <row r="49" spans="5:5" ht="30.75" customHeight="1" x14ac:dyDescent="0.25">
      <c r="E49" s="129"/>
    </row>
  </sheetData>
  <mergeCells count="14">
    <mergeCell ref="E8:G8"/>
    <mergeCell ref="C2:G2"/>
    <mergeCell ref="E9:G9"/>
    <mergeCell ref="E4:G4"/>
    <mergeCell ref="E3:G3"/>
    <mergeCell ref="E5:G5"/>
    <mergeCell ref="E6:G6"/>
    <mergeCell ref="E7:G7"/>
    <mergeCell ref="C41:D41"/>
    <mergeCell ref="E10:G10"/>
    <mergeCell ref="E11:G11"/>
    <mergeCell ref="D13:F13"/>
    <mergeCell ref="C13:C14"/>
    <mergeCell ref="G13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8616-A332-42C3-A91B-E6BFCB58D34E}">
  <dimension ref="C1:K58"/>
  <sheetViews>
    <sheetView topLeftCell="A43" zoomScaleNormal="100" workbookViewId="0">
      <selection activeCell="G52" sqref="G52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23.25" x14ac:dyDescent="0.35">
      <c r="C2" s="4"/>
      <c r="D2" s="137" t="s">
        <v>110</v>
      </c>
      <c r="E2" s="137"/>
      <c r="F2" s="137"/>
      <c r="G2" s="137"/>
      <c r="H2" s="137"/>
      <c r="I2" s="137"/>
      <c r="J2" s="137"/>
      <c r="K2" s="4"/>
    </row>
    <row r="3" spans="3:11" ht="18.75" x14ac:dyDescent="0.3">
      <c r="C3" s="4"/>
      <c r="D3" s="146" t="s">
        <v>107</v>
      </c>
      <c r="E3" s="146"/>
      <c r="F3" s="146"/>
      <c r="G3" s="146"/>
      <c r="H3" s="146"/>
      <c r="I3" s="146"/>
      <c r="J3" s="146"/>
      <c r="K3" s="4"/>
    </row>
    <row r="4" spans="3:11" ht="18.75" x14ac:dyDescent="0.3">
      <c r="C4" s="4"/>
      <c r="D4" s="146" t="s">
        <v>24</v>
      </c>
      <c r="E4" s="146"/>
      <c r="F4" s="146"/>
      <c r="G4" s="146"/>
      <c r="H4" s="146"/>
      <c r="I4" s="146"/>
      <c r="J4" s="146"/>
      <c r="K4" s="4"/>
    </row>
    <row r="5" spans="3:11" ht="20.100000000000001" customHeight="1" x14ac:dyDescent="0.25">
      <c r="C5" s="4"/>
      <c r="D5" s="147" t="s">
        <v>25</v>
      </c>
      <c r="E5" s="147"/>
      <c r="F5" s="148" t="str">
        <f>Capacitación!E8</f>
        <v>Edwin Ernesto Canul Gongora</v>
      </c>
      <c r="G5" s="148"/>
      <c r="H5" s="148"/>
      <c r="I5" s="148"/>
      <c r="J5" s="148"/>
      <c r="K5" s="4"/>
    </row>
    <row r="6" spans="3:11" ht="28.5" customHeight="1" x14ac:dyDescent="0.25">
      <c r="C6" s="4"/>
      <c r="D6" s="147" t="s">
        <v>26</v>
      </c>
      <c r="E6" s="147"/>
      <c r="F6" s="24">
        <f>Capacitación!E9</f>
        <v>19390062</v>
      </c>
      <c r="G6" s="25" t="s">
        <v>27</v>
      </c>
      <c r="H6" s="149" t="s">
        <v>105</v>
      </c>
      <c r="I6" s="149"/>
      <c r="J6" s="149"/>
      <c r="K6" s="4"/>
    </row>
    <row r="7" spans="3:11" ht="20.100000000000001" customHeight="1" x14ac:dyDescent="0.25">
      <c r="C7" s="4"/>
      <c r="D7" s="147" t="s">
        <v>28</v>
      </c>
      <c r="E7" s="147"/>
      <c r="F7" s="123">
        <v>44369</v>
      </c>
      <c r="G7" s="147" t="s">
        <v>29</v>
      </c>
      <c r="H7" s="147"/>
      <c r="I7" s="151" t="s">
        <v>22</v>
      </c>
      <c r="J7" s="151"/>
      <c r="K7" s="4"/>
    </row>
    <row r="8" spans="3:11" x14ac:dyDescent="0.25">
      <c r="C8" s="4"/>
      <c r="D8" s="4"/>
      <c r="E8" s="4"/>
      <c r="F8" s="4"/>
      <c r="G8" s="4"/>
      <c r="H8" s="4"/>
      <c r="I8" s="4"/>
      <c r="J8" s="4"/>
      <c r="K8" s="4"/>
    </row>
    <row r="9" spans="3:11" x14ac:dyDescent="0.25">
      <c r="C9" s="4"/>
      <c r="D9" s="4"/>
      <c r="E9" s="4"/>
      <c r="F9" s="4"/>
      <c r="G9" s="4"/>
      <c r="H9" s="4"/>
      <c r="I9" s="4"/>
      <c r="J9" s="4"/>
      <c r="K9" s="4"/>
    </row>
    <row r="10" spans="3:11" x14ac:dyDescent="0.25">
      <c r="C10" s="4"/>
      <c r="D10" s="4"/>
      <c r="E10" s="4"/>
      <c r="F10" s="4"/>
      <c r="G10" s="4"/>
      <c r="H10" s="4"/>
      <c r="I10" s="4"/>
      <c r="J10" s="4"/>
      <c r="K10" s="4"/>
    </row>
    <row r="11" spans="3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3:11" ht="45" x14ac:dyDescent="0.25">
      <c r="C12" s="4"/>
      <c r="D12" s="152" t="s">
        <v>30</v>
      </c>
      <c r="E12" s="153"/>
      <c r="F12" s="154"/>
      <c r="G12" s="26" t="s">
        <v>31</v>
      </c>
      <c r="H12" s="26" t="s">
        <v>32</v>
      </c>
      <c r="I12" s="26" t="s">
        <v>33</v>
      </c>
      <c r="J12" s="26" t="s">
        <v>34</v>
      </c>
      <c r="K12" s="4"/>
    </row>
    <row r="13" spans="3:11" x14ac:dyDescent="0.25">
      <c r="C13" s="4"/>
      <c r="D13" s="141" t="s">
        <v>35</v>
      </c>
      <c r="E13" s="142"/>
      <c r="F13" s="143"/>
      <c r="G13" s="23">
        <f>SUM(G14:G25)</f>
        <v>120</v>
      </c>
      <c r="H13" s="23">
        <f>ROUND(I13/100*17, 0)</f>
        <v>0</v>
      </c>
      <c r="I13" s="23">
        <f>ROUND(J13/G13*100, 0)</f>
        <v>0</v>
      </c>
      <c r="J13" s="23">
        <f>SUM(J14:J25)</f>
        <v>0</v>
      </c>
      <c r="K13" s="4"/>
    </row>
    <row r="14" spans="3:11" x14ac:dyDescent="0.25">
      <c r="C14" s="4"/>
      <c r="D14" s="27">
        <v>1</v>
      </c>
      <c r="E14" s="144" t="s">
        <v>111</v>
      </c>
      <c r="F14" s="145"/>
      <c r="G14" s="27">
        <v>10</v>
      </c>
      <c r="H14" s="28"/>
      <c r="I14" s="27">
        <f>ROUND(H14/17*100,0)</f>
        <v>0</v>
      </c>
      <c r="J14" s="27">
        <f>ROUND(I14/100*G14,0)</f>
        <v>0</v>
      </c>
      <c r="K14" s="4"/>
    </row>
    <row r="15" spans="3:11" x14ac:dyDescent="0.25">
      <c r="C15" s="4"/>
      <c r="D15" s="28">
        <v>2</v>
      </c>
      <c r="E15" s="139" t="s">
        <v>112</v>
      </c>
      <c r="F15" s="140"/>
      <c r="G15" s="28">
        <v>10</v>
      </c>
      <c r="H15" s="28"/>
      <c r="I15" s="28">
        <f t="shared" ref="I15:I25" si="0">ROUND(H15/17*100,0)</f>
        <v>0</v>
      </c>
      <c r="J15" s="28">
        <f t="shared" ref="J15:J25" si="1">ROUND(I15/100*G15,0)</f>
        <v>0</v>
      </c>
      <c r="K15" s="4"/>
    </row>
    <row r="16" spans="3:11" x14ac:dyDescent="0.25">
      <c r="C16" s="4"/>
      <c r="D16" s="27">
        <v>3</v>
      </c>
      <c r="E16" s="144" t="s">
        <v>113</v>
      </c>
      <c r="F16" s="145"/>
      <c r="G16" s="27">
        <v>10</v>
      </c>
      <c r="H16" s="28"/>
      <c r="I16" s="27">
        <f t="shared" si="0"/>
        <v>0</v>
      </c>
      <c r="J16" s="27">
        <f t="shared" si="1"/>
        <v>0</v>
      </c>
      <c r="K16" s="4"/>
    </row>
    <row r="17" spans="3:11" x14ac:dyDescent="0.25">
      <c r="C17" s="4"/>
      <c r="D17" s="28">
        <v>4</v>
      </c>
      <c r="E17" s="139" t="s">
        <v>114</v>
      </c>
      <c r="F17" s="140"/>
      <c r="G17" s="28">
        <v>10</v>
      </c>
      <c r="H17" s="28"/>
      <c r="I17" s="28">
        <f t="shared" si="0"/>
        <v>0</v>
      </c>
      <c r="J17" s="28">
        <f t="shared" si="1"/>
        <v>0</v>
      </c>
      <c r="K17" s="4"/>
    </row>
    <row r="18" spans="3:11" ht="45.75" customHeight="1" x14ac:dyDescent="0.25">
      <c r="C18" s="4"/>
      <c r="D18" s="27">
        <v>5</v>
      </c>
      <c r="E18" s="144" t="s">
        <v>115</v>
      </c>
      <c r="F18" s="145"/>
      <c r="G18" s="27">
        <v>10</v>
      </c>
      <c r="H18" s="28"/>
      <c r="I18" s="27">
        <f t="shared" si="0"/>
        <v>0</v>
      </c>
      <c r="J18" s="27">
        <f t="shared" si="1"/>
        <v>0</v>
      </c>
      <c r="K18" s="4"/>
    </row>
    <row r="19" spans="3:11" x14ac:dyDescent="0.25">
      <c r="C19" s="4"/>
      <c r="D19" s="28">
        <v>6</v>
      </c>
      <c r="E19" s="139" t="s">
        <v>36</v>
      </c>
      <c r="F19" s="140"/>
      <c r="G19" s="28">
        <v>10</v>
      </c>
      <c r="H19" s="28"/>
      <c r="I19" s="28">
        <f t="shared" si="0"/>
        <v>0</v>
      </c>
      <c r="J19" s="28">
        <f t="shared" si="1"/>
        <v>0</v>
      </c>
      <c r="K19" s="4"/>
    </row>
    <row r="20" spans="3:11" x14ac:dyDescent="0.25">
      <c r="C20" s="4"/>
      <c r="D20" s="27">
        <v>7</v>
      </c>
      <c r="E20" s="144" t="s">
        <v>37</v>
      </c>
      <c r="F20" s="145"/>
      <c r="G20" s="27">
        <v>10</v>
      </c>
      <c r="H20" s="28"/>
      <c r="I20" s="27">
        <f t="shared" si="0"/>
        <v>0</v>
      </c>
      <c r="J20" s="27">
        <f t="shared" si="1"/>
        <v>0</v>
      </c>
      <c r="K20" s="4"/>
    </row>
    <row r="21" spans="3:11" x14ac:dyDescent="0.25">
      <c r="C21" s="4"/>
      <c r="D21" s="28">
        <v>8</v>
      </c>
      <c r="E21" s="139" t="s">
        <v>38</v>
      </c>
      <c r="F21" s="140"/>
      <c r="G21" s="28">
        <v>10</v>
      </c>
      <c r="H21" s="28"/>
      <c r="I21" s="28">
        <f t="shared" si="0"/>
        <v>0</v>
      </c>
      <c r="J21" s="28">
        <f t="shared" si="1"/>
        <v>0</v>
      </c>
      <c r="K21" s="4"/>
    </row>
    <row r="22" spans="3:11" x14ac:dyDescent="0.25">
      <c r="C22" s="4"/>
      <c r="D22" s="27">
        <v>9</v>
      </c>
      <c r="E22" s="144" t="s">
        <v>116</v>
      </c>
      <c r="F22" s="145"/>
      <c r="G22" s="27">
        <v>10</v>
      </c>
      <c r="H22" s="28"/>
      <c r="I22" s="27">
        <f t="shared" si="0"/>
        <v>0</v>
      </c>
      <c r="J22" s="27">
        <f t="shared" si="1"/>
        <v>0</v>
      </c>
      <c r="K22" s="4"/>
    </row>
    <row r="23" spans="3:11" x14ac:dyDescent="0.25">
      <c r="C23" s="4"/>
      <c r="D23" s="28">
        <v>10</v>
      </c>
      <c r="E23" s="139" t="s">
        <v>117</v>
      </c>
      <c r="F23" s="140"/>
      <c r="G23" s="28">
        <v>10</v>
      </c>
      <c r="H23" s="28"/>
      <c r="I23" s="28">
        <f t="shared" si="0"/>
        <v>0</v>
      </c>
      <c r="J23" s="28">
        <f t="shared" si="1"/>
        <v>0</v>
      </c>
      <c r="K23" s="4"/>
    </row>
    <row r="24" spans="3:11" x14ac:dyDescent="0.25">
      <c r="C24" s="4"/>
      <c r="D24" s="27">
        <v>11</v>
      </c>
      <c r="E24" s="144" t="s">
        <v>39</v>
      </c>
      <c r="F24" s="145"/>
      <c r="G24" s="27">
        <v>10</v>
      </c>
      <c r="H24" s="28"/>
      <c r="I24" s="27">
        <f t="shared" si="0"/>
        <v>0</v>
      </c>
      <c r="J24" s="27">
        <f t="shared" si="1"/>
        <v>0</v>
      </c>
      <c r="K24" s="4"/>
    </row>
    <row r="25" spans="3:11" x14ac:dyDescent="0.25">
      <c r="C25" s="4"/>
      <c r="D25" s="28">
        <v>12</v>
      </c>
      <c r="E25" s="139" t="s">
        <v>118</v>
      </c>
      <c r="F25" s="140"/>
      <c r="G25" s="28">
        <v>10</v>
      </c>
      <c r="H25" s="28"/>
      <c r="I25" s="28">
        <f t="shared" si="0"/>
        <v>0</v>
      </c>
      <c r="J25" s="28">
        <f t="shared" si="1"/>
        <v>0</v>
      </c>
      <c r="K25" s="4"/>
    </row>
    <row r="26" spans="3:11" x14ac:dyDescent="0.25">
      <c r="C26" s="4"/>
      <c r="D26" s="29"/>
      <c r="E26" s="29"/>
      <c r="F26" s="29"/>
      <c r="G26" s="29"/>
      <c r="H26" s="29"/>
      <c r="I26" s="29"/>
      <c r="J26" s="29"/>
      <c r="K26" s="4"/>
    </row>
    <row r="27" spans="3:11" ht="15" customHeight="1" x14ac:dyDescent="0.25">
      <c r="C27" s="4"/>
      <c r="D27" s="141" t="s">
        <v>40</v>
      </c>
      <c r="E27" s="142"/>
      <c r="F27" s="143"/>
      <c r="G27" s="23">
        <f>SUM(G28:G35)</f>
        <v>715</v>
      </c>
      <c r="H27" s="23">
        <f>ROUND(I27/100*17, 0)</f>
        <v>0</v>
      </c>
      <c r="I27" s="23">
        <f>ROUND(J27/G27*100, 0)</f>
        <v>0</v>
      </c>
      <c r="J27" s="23">
        <f>SUM(J28:J35)</f>
        <v>0</v>
      </c>
      <c r="K27" s="4"/>
    </row>
    <row r="28" spans="3:11" ht="29.25" customHeight="1" x14ac:dyDescent="0.25">
      <c r="C28" s="4"/>
      <c r="D28" s="27">
        <v>13</v>
      </c>
      <c r="E28" s="144" t="s">
        <v>119</v>
      </c>
      <c r="F28" s="145"/>
      <c r="G28" s="27">
        <v>90</v>
      </c>
      <c r="H28" s="28"/>
      <c r="I28" s="27">
        <f>ROUND(H28/17*100,0)</f>
        <v>0</v>
      </c>
      <c r="J28" s="27">
        <f>ROUND(I28/100*G28,0)</f>
        <v>0</v>
      </c>
      <c r="K28" s="4"/>
    </row>
    <row r="29" spans="3:11" ht="30" customHeight="1" x14ac:dyDescent="0.25">
      <c r="C29" s="4"/>
      <c r="D29" s="28">
        <v>14</v>
      </c>
      <c r="E29" s="139" t="s">
        <v>120</v>
      </c>
      <c r="F29" s="140"/>
      <c r="G29" s="28">
        <v>90</v>
      </c>
      <c r="H29" s="28"/>
      <c r="I29" s="28">
        <f t="shared" ref="I29:I48" si="2">ROUND(H29/17*100,0)</f>
        <v>0</v>
      </c>
      <c r="J29" s="28">
        <f t="shared" ref="J29:J48" si="3">ROUND(I29/100*G29,0)</f>
        <v>0</v>
      </c>
      <c r="K29" s="4"/>
    </row>
    <row r="30" spans="3:11" ht="30.75" customHeight="1" x14ac:dyDescent="0.25">
      <c r="C30" s="4"/>
      <c r="D30" s="27">
        <v>15</v>
      </c>
      <c r="E30" s="144" t="s">
        <v>121</v>
      </c>
      <c r="F30" s="145"/>
      <c r="G30" s="27">
        <v>90</v>
      </c>
      <c r="H30" s="28"/>
      <c r="I30" s="27">
        <f t="shared" si="2"/>
        <v>0</v>
      </c>
      <c r="J30" s="27">
        <f t="shared" si="3"/>
        <v>0</v>
      </c>
      <c r="K30" s="4"/>
    </row>
    <row r="31" spans="3:11" ht="15" customHeight="1" x14ac:dyDescent="0.25">
      <c r="C31" s="4"/>
      <c r="D31" s="28">
        <v>16</v>
      </c>
      <c r="E31" s="139" t="s">
        <v>122</v>
      </c>
      <c r="F31" s="140"/>
      <c r="G31" s="28">
        <v>90</v>
      </c>
      <c r="H31" s="28"/>
      <c r="I31" s="28">
        <f t="shared" si="2"/>
        <v>0</v>
      </c>
      <c r="J31" s="28">
        <f t="shared" si="3"/>
        <v>0</v>
      </c>
      <c r="K31" s="4"/>
    </row>
    <row r="32" spans="3:11" ht="15" customHeight="1" x14ac:dyDescent="0.25">
      <c r="C32" s="4"/>
      <c r="D32" s="27">
        <v>17</v>
      </c>
      <c r="E32" s="144" t="s">
        <v>41</v>
      </c>
      <c r="F32" s="145"/>
      <c r="G32" s="27">
        <v>90</v>
      </c>
      <c r="H32" s="28"/>
      <c r="I32" s="27">
        <f t="shared" si="2"/>
        <v>0</v>
      </c>
      <c r="J32" s="27">
        <f t="shared" si="3"/>
        <v>0</v>
      </c>
      <c r="K32" s="4"/>
    </row>
    <row r="33" spans="3:11" ht="15" customHeight="1" x14ac:dyDescent="0.25">
      <c r="C33" s="4"/>
      <c r="D33" s="28">
        <v>18</v>
      </c>
      <c r="E33" s="139" t="s">
        <v>123</v>
      </c>
      <c r="F33" s="140"/>
      <c r="G33" s="28">
        <v>90</v>
      </c>
      <c r="H33" s="28"/>
      <c r="I33" s="28">
        <f t="shared" si="2"/>
        <v>0</v>
      </c>
      <c r="J33" s="28">
        <f t="shared" si="3"/>
        <v>0</v>
      </c>
      <c r="K33" s="4"/>
    </row>
    <row r="34" spans="3:11" ht="45.75" customHeight="1" x14ac:dyDescent="0.25">
      <c r="C34" s="4"/>
      <c r="D34" s="27">
        <v>19</v>
      </c>
      <c r="E34" s="144" t="s">
        <v>124</v>
      </c>
      <c r="F34" s="145"/>
      <c r="G34" s="27">
        <v>90</v>
      </c>
      <c r="H34" s="28"/>
      <c r="I34" s="27">
        <f t="shared" si="2"/>
        <v>0</v>
      </c>
      <c r="J34" s="27">
        <f t="shared" si="3"/>
        <v>0</v>
      </c>
      <c r="K34" s="4"/>
    </row>
    <row r="35" spans="3:11" ht="45.75" customHeight="1" x14ac:dyDescent="0.25">
      <c r="C35" s="4"/>
      <c r="D35" s="28">
        <v>21</v>
      </c>
      <c r="E35" s="139" t="s">
        <v>125</v>
      </c>
      <c r="F35" s="140"/>
      <c r="G35" s="28">
        <v>85</v>
      </c>
      <c r="H35" s="28"/>
      <c r="I35" s="28">
        <f t="shared" si="2"/>
        <v>0</v>
      </c>
      <c r="J35" s="28">
        <f t="shared" si="3"/>
        <v>0</v>
      </c>
      <c r="K35" s="4"/>
    </row>
    <row r="36" spans="3:11" x14ac:dyDescent="0.25">
      <c r="C36" s="4"/>
      <c r="D36" s="29"/>
      <c r="E36" s="29"/>
      <c r="F36" s="29"/>
      <c r="G36" s="29"/>
      <c r="H36" s="29"/>
      <c r="I36" s="29"/>
      <c r="J36" s="29"/>
      <c r="K36" s="4"/>
    </row>
    <row r="37" spans="3:11" x14ac:dyDescent="0.25">
      <c r="C37" s="4"/>
      <c r="D37" s="141" t="s">
        <v>42</v>
      </c>
      <c r="E37" s="142"/>
      <c r="F37" s="143"/>
      <c r="G37" s="23">
        <f>SUM(G38:G48)</f>
        <v>165</v>
      </c>
      <c r="H37" s="23">
        <f>ROUND(I37/100*17, 0)</f>
        <v>0</v>
      </c>
      <c r="I37" s="23">
        <f>ROUND(J37/G37*100, 0)</f>
        <v>0</v>
      </c>
      <c r="J37" s="23">
        <f>SUM(J38:J48)</f>
        <v>0</v>
      </c>
      <c r="K37" s="4"/>
    </row>
    <row r="38" spans="3:11" x14ac:dyDescent="0.25">
      <c r="C38" s="4"/>
      <c r="D38" s="27">
        <v>20</v>
      </c>
      <c r="E38" s="30" t="s">
        <v>126</v>
      </c>
      <c r="F38" s="31"/>
      <c r="G38" s="27">
        <v>15</v>
      </c>
      <c r="H38" s="28"/>
      <c r="I38" s="27">
        <f t="shared" si="2"/>
        <v>0</v>
      </c>
      <c r="J38" s="27">
        <f t="shared" si="3"/>
        <v>0</v>
      </c>
      <c r="K38" s="4"/>
    </row>
    <row r="39" spans="3:11" x14ac:dyDescent="0.25">
      <c r="C39" s="4"/>
      <c r="D39" s="28">
        <v>21</v>
      </c>
      <c r="E39" s="139" t="s">
        <v>127</v>
      </c>
      <c r="F39" s="140"/>
      <c r="G39" s="28">
        <v>15</v>
      </c>
      <c r="H39" s="28"/>
      <c r="I39" s="28">
        <f t="shared" si="2"/>
        <v>0</v>
      </c>
      <c r="J39" s="28">
        <f t="shared" si="3"/>
        <v>0</v>
      </c>
      <c r="K39" s="4"/>
    </row>
    <row r="40" spans="3:11" x14ac:dyDescent="0.25">
      <c r="C40" s="4"/>
      <c r="D40" s="27">
        <v>22</v>
      </c>
      <c r="E40" s="144" t="s">
        <v>128</v>
      </c>
      <c r="F40" s="145"/>
      <c r="G40" s="27">
        <v>15</v>
      </c>
      <c r="H40" s="28"/>
      <c r="I40" s="27">
        <f t="shared" si="2"/>
        <v>0</v>
      </c>
      <c r="J40" s="27">
        <f t="shared" si="3"/>
        <v>0</v>
      </c>
      <c r="K40" s="4"/>
    </row>
    <row r="41" spans="3:11" x14ac:dyDescent="0.25">
      <c r="C41" s="4"/>
      <c r="D41" s="28">
        <v>23</v>
      </c>
      <c r="E41" s="139" t="s">
        <v>129</v>
      </c>
      <c r="F41" s="140"/>
      <c r="G41" s="28">
        <v>15</v>
      </c>
      <c r="H41" s="28"/>
      <c r="I41" s="28">
        <f t="shared" si="2"/>
        <v>0</v>
      </c>
      <c r="J41" s="28">
        <f t="shared" si="3"/>
        <v>0</v>
      </c>
      <c r="K41" s="4"/>
    </row>
    <row r="42" spans="3:11" x14ac:dyDescent="0.25">
      <c r="C42" s="4"/>
      <c r="D42" s="27">
        <v>24</v>
      </c>
      <c r="E42" s="144" t="s">
        <v>130</v>
      </c>
      <c r="F42" s="145"/>
      <c r="G42" s="27">
        <v>15</v>
      </c>
      <c r="H42" s="28"/>
      <c r="I42" s="27">
        <f t="shared" si="2"/>
        <v>0</v>
      </c>
      <c r="J42" s="27">
        <f t="shared" si="3"/>
        <v>0</v>
      </c>
      <c r="K42" s="4"/>
    </row>
    <row r="43" spans="3:11" x14ac:dyDescent="0.25">
      <c r="C43" s="4"/>
      <c r="D43" s="28">
        <v>25</v>
      </c>
      <c r="E43" s="139" t="s">
        <v>131</v>
      </c>
      <c r="F43" s="140"/>
      <c r="G43" s="28">
        <v>15</v>
      </c>
      <c r="H43" s="28"/>
      <c r="I43" s="28">
        <f t="shared" si="2"/>
        <v>0</v>
      </c>
      <c r="J43" s="28">
        <f t="shared" si="3"/>
        <v>0</v>
      </c>
      <c r="K43" s="4"/>
    </row>
    <row r="44" spans="3:11" x14ac:dyDescent="0.25">
      <c r="C44" s="4"/>
      <c r="D44" s="27">
        <v>26</v>
      </c>
      <c r="E44" s="144" t="s">
        <v>132</v>
      </c>
      <c r="F44" s="145"/>
      <c r="G44" s="27">
        <v>15</v>
      </c>
      <c r="H44" s="28"/>
      <c r="I44" s="27">
        <f t="shared" si="2"/>
        <v>0</v>
      </c>
      <c r="J44" s="27">
        <f t="shared" si="3"/>
        <v>0</v>
      </c>
      <c r="K44" s="4"/>
    </row>
    <row r="45" spans="3:11" ht="30" customHeight="1" x14ac:dyDescent="0.25">
      <c r="C45" s="4"/>
      <c r="D45" s="28">
        <v>27</v>
      </c>
      <c r="E45" s="139" t="s">
        <v>133</v>
      </c>
      <c r="F45" s="140"/>
      <c r="G45" s="28">
        <v>15</v>
      </c>
      <c r="H45" s="28"/>
      <c r="I45" s="28">
        <f t="shared" si="2"/>
        <v>0</v>
      </c>
      <c r="J45" s="28">
        <f t="shared" si="3"/>
        <v>0</v>
      </c>
      <c r="K45" s="4"/>
    </row>
    <row r="46" spans="3:11" x14ac:dyDescent="0.25">
      <c r="C46" s="4"/>
      <c r="D46" s="27">
        <v>28</v>
      </c>
      <c r="E46" s="144" t="s">
        <v>134</v>
      </c>
      <c r="F46" s="145"/>
      <c r="G46" s="27">
        <v>15</v>
      </c>
      <c r="H46" s="28"/>
      <c r="I46" s="27">
        <f t="shared" si="2"/>
        <v>0</v>
      </c>
      <c r="J46" s="27">
        <f t="shared" si="3"/>
        <v>0</v>
      </c>
      <c r="K46" s="4"/>
    </row>
    <row r="47" spans="3:11" x14ac:dyDescent="0.25">
      <c r="C47" s="4"/>
      <c r="D47" s="27">
        <v>29</v>
      </c>
      <c r="E47" s="32" t="s">
        <v>135</v>
      </c>
      <c r="F47" s="33"/>
      <c r="G47" s="27">
        <v>15</v>
      </c>
      <c r="H47" s="28"/>
      <c r="I47" s="27">
        <f t="shared" si="2"/>
        <v>0</v>
      </c>
      <c r="J47" s="27">
        <f t="shared" si="3"/>
        <v>0</v>
      </c>
      <c r="K47" s="4"/>
    </row>
    <row r="48" spans="3:11" x14ac:dyDescent="0.25">
      <c r="C48" s="4"/>
      <c r="D48" s="28">
        <v>30</v>
      </c>
      <c r="E48" s="139" t="s">
        <v>136</v>
      </c>
      <c r="F48" s="140"/>
      <c r="G48" s="28">
        <v>15</v>
      </c>
      <c r="H48" s="28"/>
      <c r="I48" s="28">
        <f t="shared" si="2"/>
        <v>0</v>
      </c>
      <c r="J48" s="28">
        <f t="shared" si="3"/>
        <v>0</v>
      </c>
      <c r="K48" s="4"/>
    </row>
    <row r="49" spans="3:11" x14ac:dyDescent="0.25">
      <c r="C49" s="4"/>
      <c r="D49" s="4"/>
      <c r="E49" s="4"/>
      <c r="F49" s="4"/>
      <c r="G49" s="4"/>
      <c r="H49" s="4"/>
      <c r="I49" s="4"/>
      <c r="J49" s="4"/>
      <c r="K49" s="4"/>
    </row>
    <row r="50" spans="3:11" ht="15" customHeight="1" x14ac:dyDescent="0.25">
      <c r="C50" s="4"/>
      <c r="D50" s="34"/>
      <c r="E50" s="34"/>
      <c r="F50" s="35" t="s">
        <v>43</v>
      </c>
      <c r="G50" s="36">
        <f>SUM(G37,G27,G13)</f>
        <v>1000</v>
      </c>
      <c r="H50" s="36">
        <f>ROUND(J50/G50*17, 0)</f>
        <v>0</v>
      </c>
      <c r="I50" s="36">
        <f>ROUND(J50/G50*100,0)</f>
        <v>0</v>
      </c>
      <c r="J50" s="36">
        <f>SUM(J37,J27,J13)</f>
        <v>0</v>
      </c>
      <c r="K50" s="4"/>
    </row>
    <row r="51" spans="3:11" x14ac:dyDescent="0.25">
      <c r="C51" s="4"/>
      <c r="D51" s="37"/>
      <c r="E51" s="37"/>
      <c r="F51" s="4"/>
      <c r="G51" s="4"/>
      <c r="H51" s="4"/>
      <c r="I51" s="4"/>
      <c r="J51" s="4"/>
      <c r="K51" s="4"/>
    </row>
    <row r="52" spans="3:11" x14ac:dyDescent="0.25">
      <c r="C52" s="4"/>
      <c r="D52" s="38"/>
      <c r="E52" s="38"/>
      <c r="F52" s="35" t="s">
        <v>44</v>
      </c>
      <c r="G52" s="36">
        <f>I50</f>
        <v>0</v>
      </c>
      <c r="H52" s="4"/>
      <c r="I52" s="4"/>
      <c r="J52" s="4"/>
      <c r="K52" s="4"/>
    </row>
    <row r="53" spans="3:11" x14ac:dyDescent="0.25">
      <c r="C53" s="4"/>
      <c r="D53" s="150" t="s">
        <v>97</v>
      </c>
      <c r="E53" s="150"/>
      <c r="F53" s="4"/>
      <c r="G53" s="4"/>
      <c r="H53" s="4"/>
      <c r="I53" s="4"/>
      <c r="J53" s="4"/>
      <c r="K53" s="4"/>
    </row>
    <row r="54" spans="3:11" x14ac:dyDescent="0.25">
      <c r="C54" s="4"/>
      <c r="D54" s="4"/>
      <c r="E54" s="4"/>
      <c r="F54" s="4"/>
      <c r="G54" s="4"/>
      <c r="H54" s="4"/>
      <c r="I54" s="4"/>
      <c r="J54" s="4"/>
      <c r="K54" s="4"/>
    </row>
    <row r="55" spans="3:11" x14ac:dyDescent="0.25">
      <c r="C55" s="4"/>
      <c r="D55" s="4"/>
      <c r="E55" s="4"/>
      <c r="F55" s="4"/>
      <c r="G55" s="4"/>
      <c r="H55" s="4"/>
      <c r="I55" s="4"/>
      <c r="J55" s="4"/>
      <c r="K55" s="4"/>
    </row>
    <row r="56" spans="3:11" x14ac:dyDescent="0.25">
      <c r="C56" s="4"/>
      <c r="D56" s="4"/>
      <c r="E56" s="4"/>
      <c r="F56" s="4"/>
      <c r="G56" s="4"/>
      <c r="H56" s="4"/>
      <c r="I56" s="4"/>
      <c r="J56" s="4"/>
      <c r="K56" s="4"/>
    </row>
    <row r="57" spans="3:11" x14ac:dyDescent="0.25">
      <c r="C57" s="4"/>
      <c r="D57" s="4"/>
      <c r="E57" s="4"/>
      <c r="F57" s="4"/>
      <c r="G57" s="4"/>
      <c r="H57" s="4"/>
      <c r="I57" s="4"/>
      <c r="J57" s="4"/>
      <c r="K57" s="4"/>
    </row>
    <row r="58" spans="3:11" x14ac:dyDescent="0.25">
      <c r="C58" s="4"/>
      <c r="D58" s="4"/>
      <c r="E58" s="4"/>
      <c r="F58" s="4"/>
      <c r="G58" s="4"/>
      <c r="H58" s="4"/>
      <c r="I58" s="4"/>
      <c r="J58" s="4"/>
      <c r="K58" s="4"/>
    </row>
  </sheetData>
  <mergeCells count="44">
    <mergeCell ref="D53:E53"/>
    <mergeCell ref="G7:H7"/>
    <mergeCell ref="I7:J7"/>
    <mergeCell ref="D12:F12"/>
    <mergeCell ref="D13:F13"/>
    <mergeCell ref="E14:F14"/>
    <mergeCell ref="D7:E7"/>
    <mergeCell ref="E18:F18"/>
    <mergeCell ref="E19:F19"/>
    <mergeCell ref="E20:F20"/>
    <mergeCell ref="E21:F21"/>
    <mergeCell ref="E22:F22"/>
    <mergeCell ref="E23:F23"/>
    <mergeCell ref="E24:F24"/>
    <mergeCell ref="E25:F25"/>
    <mergeCell ref="E15:F15"/>
    <mergeCell ref="D2:J2"/>
    <mergeCell ref="D3:J3"/>
    <mergeCell ref="D4:J4"/>
    <mergeCell ref="D6:E6"/>
    <mergeCell ref="D5:E5"/>
    <mergeCell ref="F5:J5"/>
    <mergeCell ref="H6:J6"/>
    <mergeCell ref="E16:F16"/>
    <mergeCell ref="E17:F17"/>
    <mergeCell ref="E28:F28"/>
    <mergeCell ref="E29:F29"/>
    <mergeCell ref="E32:F32"/>
    <mergeCell ref="E33:F33"/>
    <mergeCell ref="E34:F34"/>
    <mergeCell ref="E35:F35"/>
    <mergeCell ref="D27:F27"/>
    <mergeCell ref="E30:F30"/>
    <mergeCell ref="E31:F31"/>
    <mergeCell ref="E48:F48"/>
    <mergeCell ref="D37:F37"/>
    <mergeCell ref="E45:F45"/>
    <mergeCell ref="E46:F46"/>
    <mergeCell ref="E41:F41"/>
    <mergeCell ref="E42:F42"/>
    <mergeCell ref="E43:F43"/>
    <mergeCell ref="E44:F44"/>
    <mergeCell ref="E39:F39"/>
    <mergeCell ref="E40:F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BE91-7C1B-4AF2-AB04-136E0CBDE6F5}">
  <dimension ref="B1:N66"/>
  <sheetViews>
    <sheetView topLeftCell="A31" workbookViewId="0">
      <selection activeCell="E43" sqref="E43"/>
    </sheetView>
  </sheetViews>
  <sheetFormatPr baseColWidth="10" defaultColWidth="11.42578125" defaultRowHeight="15" x14ac:dyDescent="0.25"/>
  <cols>
    <col min="2" max="2" width="4.7109375" customWidth="1"/>
    <col min="3" max="3" width="53.5703125" customWidth="1"/>
    <col min="4" max="4" width="8.85546875" customWidth="1"/>
    <col min="5" max="8" width="8.7109375" customWidth="1"/>
    <col min="9" max="9" width="5.7109375" customWidth="1"/>
    <col min="10" max="10" width="6.42578125" customWidth="1"/>
    <col min="11" max="15" width="5.7109375" customWidth="1"/>
  </cols>
  <sheetData>
    <row r="1" spans="2:14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23.25" x14ac:dyDescent="0.35">
      <c r="B2" s="4"/>
      <c r="C2" s="137" t="s">
        <v>137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4"/>
    </row>
    <row r="3" spans="2:1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25">
      <c r="B4" s="4"/>
      <c r="C4" s="4"/>
      <c r="D4" s="7" t="s">
        <v>3</v>
      </c>
      <c r="E4" s="7"/>
      <c r="F4" s="158" t="str">
        <f>Capacitación!E5</f>
        <v>Carlos Flores Pérez</v>
      </c>
      <c r="G4" s="158"/>
      <c r="H4" s="158"/>
      <c r="I4" s="158"/>
      <c r="J4" s="158"/>
      <c r="K4" s="158"/>
      <c r="L4" s="158"/>
      <c r="M4" s="158"/>
      <c r="N4" s="4"/>
    </row>
    <row r="5" spans="2:14" x14ac:dyDescent="0.25">
      <c r="B5" s="4"/>
      <c r="C5" s="4"/>
      <c r="D5" s="7" t="s">
        <v>6</v>
      </c>
      <c r="E5" s="7"/>
      <c r="F5" s="159" t="str">
        <f>Capacitación!E7</f>
        <v>José Carlos Romero Vera</v>
      </c>
      <c r="G5" s="159"/>
      <c r="H5" s="159"/>
      <c r="I5" s="159"/>
      <c r="J5" s="159"/>
      <c r="K5" s="159"/>
      <c r="L5" s="159"/>
      <c r="M5" s="159"/>
      <c r="N5" s="4"/>
    </row>
    <row r="6" spans="2:14" x14ac:dyDescent="0.25">
      <c r="B6" s="4"/>
      <c r="C6" s="4"/>
      <c r="D6" s="7" t="s">
        <v>8</v>
      </c>
      <c r="E6" s="7"/>
      <c r="F6" s="159" t="str">
        <f>Capacitación!E8</f>
        <v>Edwin Ernesto Canul Gongora</v>
      </c>
      <c r="G6" s="159"/>
      <c r="H6" s="159"/>
      <c r="I6" s="159"/>
      <c r="J6" s="159"/>
      <c r="K6" s="159"/>
      <c r="L6" s="159"/>
      <c r="M6" s="159"/>
      <c r="N6" s="4"/>
    </row>
    <row r="7" spans="2:14" x14ac:dyDescent="0.25">
      <c r="B7" s="4"/>
      <c r="C7" s="4"/>
      <c r="D7" s="7" t="s">
        <v>9</v>
      </c>
      <c r="E7" s="7"/>
      <c r="F7" s="159">
        <f>Capacitación!E9</f>
        <v>19390062</v>
      </c>
      <c r="G7" s="159"/>
      <c r="H7" s="159"/>
      <c r="I7" s="159"/>
      <c r="J7" s="159"/>
      <c r="K7" s="159"/>
      <c r="L7" s="159"/>
      <c r="M7" s="159"/>
      <c r="N7" s="4"/>
    </row>
    <row r="8" spans="2:14" ht="30" customHeight="1" x14ac:dyDescent="0.25">
      <c r="B8" s="4"/>
      <c r="C8" s="4"/>
      <c r="D8" s="7" t="s">
        <v>10</v>
      </c>
      <c r="E8" s="7"/>
      <c r="F8" s="160" t="str">
        <f>Capacitación!E10</f>
        <v>Servicios Educativos de Quintana Roo
-Inst. Tecnológico de Chetumal</v>
      </c>
      <c r="G8" s="160"/>
      <c r="H8" s="160"/>
      <c r="I8" s="160"/>
      <c r="J8" s="160"/>
      <c r="K8" s="160"/>
      <c r="L8" s="160"/>
      <c r="M8" s="160"/>
      <c r="N8" s="4"/>
    </row>
    <row r="9" spans="2:14" x14ac:dyDescent="0.25">
      <c r="B9" s="4"/>
      <c r="C9" s="4"/>
      <c r="D9" s="7" t="s">
        <v>11</v>
      </c>
      <c r="E9" s="7"/>
      <c r="F9" s="161"/>
      <c r="G9" s="159"/>
      <c r="H9" s="159"/>
      <c r="I9" s="7"/>
      <c r="J9" s="7" t="s">
        <v>46</v>
      </c>
      <c r="K9" s="162"/>
      <c r="L9" s="163"/>
      <c r="M9" s="163"/>
      <c r="N9" s="4"/>
    </row>
    <row r="10" spans="2:14" x14ac:dyDescent="0.25">
      <c r="B10" s="4"/>
      <c r="C10" s="6"/>
      <c r="D10" s="4"/>
      <c r="E10" s="4"/>
      <c r="F10" s="4"/>
      <c r="G10" s="4"/>
      <c r="H10" s="4"/>
      <c r="I10" s="43"/>
      <c r="J10" s="4"/>
      <c r="K10" s="44"/>
      <c r="L10" s="4"/>
      <c r="M10" s="4"/>
      <c r="N10" s="4"/>
    </row>
    <row r="11" spans="2:14" x14ac:dyDescent="0.25">
      <c r="B11" s="4"/>
      <c r="C11" s="45"/>
      <c r="D11" s="154" t="s">
        <v>47</v>
      </c>
      <c r="E11" s="164" t="s">
        <v>48</v>
      </c>
      <c r="F11" s="165"/>
      <c r="G11" s="166" t="s">
        <v>34</v>
      </c>
      <c r="H11" s="165"/>
      <c r="I11" s="167" t="s">
        <v>49</v>
      </c>
      <c r="J11" s="167"/>
      <c r="K11" s="167"/>
      <c r="L11" s="167"/>
      <c r="M11" s="167"/>
      <c r="N11" s="4"/>
    </row>
    <row r="12" spans="2:14" x14ac:dyDescent="0.25">
      <c r="B12" s="4"/>
      <c r="C12" s="46"/>
      <c r="D12" s="154"/>
      <c r="E12" s="164"/>
      <c r="F12" s="165"/>
      <c r="G12" s="166"/>
      <c r="H12" s="165"/>
      <c r="I12" s="167"/>
      <c r="J12" s="167"/>
      <c r="K12" s="167"/>
      <c r="L12" s="167"/>
      <c r="M12" s="167"/>
      <c r="N12" s="4"/>
    </row>
    <row r="13" spans="2:14" ht="30.75" customHeight="1" x14ac:dyDescent="0.3">
      <c r="B13" s="4"/>
      <c r="C13" s="47" t="s">
        <v>12</v>
      </c>
      <c r="D13" s="152"/>
      <c r="E13" s="39" t="s">
        <v>50</v>
      </c>
      <c r="F13" s="41" t="s">
        <v>51</v>
      </c>
      <c r="G13" s="40" t="s">
        <v>52</v>
      </c>
      <c r="H13" s="40" t="s">
        <v>53</v>
      </c>
      <c r="I13" s="48" t="s">
        <v>138</v>
      </c>
      <c r="J13" s="49" t="s">
        <v>139</v>
      </c>
      <c r="K13" s="49" t="s">
        <v>140</v>
      </c>
      <c r="L13" s="49" t="s">
        <v>141</v>
      </c>
      <c r="M13" s="50" t="s">
        <v>142</v>
      </c>
      <c r="N13" s="4"/>
    </row>
    <row r="14" spans="2:14" ht="30.75" customHeight="1" x14ac:dyDescent="0.25">
      <c r="B14" s="4"/>
      <c r="C14" s="51" t="s">
        <v>54</v>
      </c>
      <c r="D14" s="52">
        <v>420</v>
      </c>
      <c r="E14" s="53">
        <f>SUM(E15:E21)</f>
        <v>0</v>
      </c>
      <c r="F14" s="54">
        <f>E14/D14</f>
        <v>0</v>
      </c>
      <c r="G14" s="52">
        <f>ROUND(E14/D14*17,0)</f>
        <v>0</v>
      </c>
      <c r="H14" s="55"/>
      <c r="I14" s="56"/>
      <c r="J14" s="57"/>
      <c r="K14" s="57"/>
      <c r="L14" s="57"/>
      <c r="M14" s="58"/>
      <c r="N14" s="4"/>
    </row>
    <row r="15" spans="2:14" x14ac:dyDescent="0.25">
      <c r="B15" s="4"/>
      <c r="C15" s="59" t="s">
        <v>55</v>
      </c>
      <c r="D15" s="60">
        <v>100</v>
      </c>
      <c r="E15" s="61">
        <f>ROUND(G15/17*D15,0)</f>
        <v>0</v>
      </c>
      <c r="F15" s="62">
        <f>ROUND(E15/D15, 2)</f>
        <v>0</v>
      </c>
      <c r="G15" s="60">
        <f>IF(SUM(I15:M15)=0,0, ROUND(AVERAGE(I15:M15),0))</f>
        <v>0</v>
      </c>
      <c r="H15" s="63"/>
      <c r="I15" s="64"/>
      <c r="J15" s="65"/>
      <c r="K15" s="65"/>
      <c r="L15" s="65"/>
      <c r="M15" s="66"/>
      <c r="N15" s="4"/>
    </row>
    <row r="16" spans="2:14" x14ac:dyDescent="0.25">
      <c r="B16" s="4"/>
      <c r="C16" s="59" t="s">
        <v>56</v>
      </c>
      <c r="D16" s="60">
        <v>100</v>
      </c>
      <c r="E16" s="61">
        <f t="shared" ref="E16:E27" si="0">ROUND(G16/17*D16,0)</f>
        <v>0</v>
      </c>
      <c r="F16" s="62">
        <f t="shared" ref="F16:F27" si="1">ROUND(E16/D16, 2)</f>
        <v>0</v>
      </c>
      <c r="G16" s="60">
        <f t="shared" ref="G16:G41" si="2">IF(SUM(I16:M16)=0,0, ROUND(AVERAGE(I16:M16),0))</f>
        <v>0</v>
      </c>
      <c r="H16" s="63"/>
      <c r="I16" s="64"/>
      <c r="J16" s="65"/>
      <c r="K16" s="65"/>
      <c r="L16" s="65"/>
      <c r="M16" s="66"/>
      <c r="N16" s="4"/>
    </row>
    <row r="17" spans="2:14" x14ac:dyDescent="0.25">
      <c r="B17" s="4"/>
      <c r="C17" s="59" t="s">
        <v>57</v>
      </c>
      <c r="D17" s="60">
        <v>70</v>
      </c>
      <c r="E17" s="61">
        <f t="shared" si="0"/>
        <v>0</v>
      </c>
      <c r="F17" s="62">
        <f t="shared" si="1"/>
        <v>0</v>
      </c>
      <c r="G17" s="60">
        <f t="shared" si="2"/>
        <v>0</v>
      </c>
      <c r="H17" s="63"/>
      <c r="I17" s="64"/>
      <c r="J17" s="65"/>
      <c r="K17" s="65"/>
      <c r="L17" s="65"/>
      <c r="M17" s="66"/>
      <c r="N17" s="4"/>
    </row>
    <row r="18" spans="2:14" x14ac:dyDescent="0.25">
      <c r="B18" s="4"/>
      <c r="C18" s="59" t="s">
        <v>58</v>
      </c>
      <c r="D18" s="60">
        <v>20</v>
      </c>
      <c r="E18" s="61">
        <f t="shared" si="0"/>
        <v>0</v>
      </c>
      <c r="F18" s="62">
        <f t="shared" si="1"/>
        <v>0</v>
      </c>
      <c r="G18" s="60">
        <f t="shared" si="2"/>
        <v>0</v>
      </c>
      <c r="H18" s="63"/>
      <c r="I18" s="64"/>
      <c r="J18" s="65"/>
      <c r="K18" s="65"/>
      <c r="L18" s="65"/>
      <c r="M18" s="66"/>
      <c r="N18" s="4"/>
    </row>
    <row r="19" spans="2:14" x14ac:dyDescent="0.25">
      <c r="B19" s="4"/>
      <c r="C19" s="59" t="s">
        <v>59</v>
      </c>
      <c r="D19" s="60">
        <v>20</v>
      </c>
      <c r="E19" s="61">
        <f t="shared" si="0"/>
        <v>0</v>
      </c>
      <c r="F19" s="62">
        <f t="shared" si="1"/>
        <v>0</v>
      </c>
      <c r="G19" s="60">
        <f t="shared" si="2"/>
        <v>0</v>
      </c>
      <c r="H19" s="63"/>
      <c r="I19" s="64"/>
      <c r="J19" s="65"/>
      <c r="K19" s="65"/>
      <c r="L19" s="65"/>
      <c r="M19" s="66"/>
      <c r="N19" s="4"/>
    </row>
    <row r="20" spans="2:14" x14ac:dyDescent="0.25">
      <c r="B20" s="4"/>
      <c r="C20" s="59" t="s">
        <v>60</v>
      </c>
      <c r="D20" s="60">
        <v>20</v>
      </c>
      <c r="E20" s="61">
        <f t="shared" si="0"/>
        <v>0</v>
      </c>
      <c r="F20" s="62">
        <f t="shared" si="1"/>
        <v>0</v>
      </c>
      <c r="G20" s="60">
        <f t="shared" si="2"/>
        <v>0</v>
      </c>
      <c r="H20" s="63"/>
      <c r="I20" s="64"/>
      <c r="J20" s="65"/>
      <c r="K20" s="65"/>
      <c r="L20" s="65"/>
      <c r="M20" s="66"/>
      <c r="N20" s="4"/>
    </row>
    <row r="21" spans="2:14" x14ac:dyDescent="0.25">
      <c r="B21" s="4"/>
      <c r="C21" s="59" t="s">
        <v>61</v>
      </c>
      <c r="D21" s="60">
        <v>90</v>
      </c>
      <c r="E21" s="61">
        <f t="shared" si="0"/>
        <v>0</v>
      </c>
      <c r="F21" s="62">
        <f t="shared" si="1"/>
        <v>0</v>
      </c>
      <c r="G21" s="60">
        <f t="shared" si="2"/>
        <v>0</v>
      </c>
      <c r="H21" s="63"/>
      <c r="I21" s="64"/>
      <c r="J21" s="65"/>
      <c r="K21" s="65"/>
      <c r="L21" s="65"/>
      <c r="M21" s="66"/>
      <c r="N21" s="4"/>
    </row>
    <row r="22" spans="2:14" x14ac:dyDescent="0.25">
      <c r="B22" s="4"/>
      <c r="C22" s="51" t="s">
        <v>62</v>
      </c>
      <c r="D22" s="52">
        <v>90</v>
      </c>
      <c r="E22" s="53">
        <f>SUM(E23:E27)</f>
        <v>0</v>
      </c>
      <c r="F22" s="67">
        <f>E22/D22</f>
        <v>0</v>
      </c>
      <c r="G22" s="52">
        <f>ROUND(E22/D22*17,0)</f>
        <v>0</v>
      </c>
      <c r="H22" s="68"/>
      <c r="I22" s="69"/>
      <c r="J22" s="70"/>
      <c r="K22" s="70"/>
      <c r="L22" s="70"/>
      <c r="M22" s="71"/>
      <c r="N22" s="4"/>
    </row>
    <row r="23" spans="2:14" x14ac:dyDescent="0.25">
      <c r="B23" s="4"/>
      <c r="C23" s="59" t="s">
        <v>63</v>
      </c>
      <c r="D23" s="60">
        <v>27</v>
      </c>
      <c r="E23" s="61">
        <f t="shared" si="0"/>
        <v>0</v>
      </c>
      <c r="F23" s="62">
        <f t="shared" si="1"/>
        <v>0</v>
      </c>
      <c r="G23" s="60">
        <f t="shared" si="2"/>
        <v>0</v>
      </c>
      <c r="H23" s="63"/>
      <c r="I23" s="64"/>
      <c r="J23" s="65"/>
      <c r="K23" s="65"/>
      <c r="L23" s="65"/>
      <c r="M23" s="66"/>
      <c r="N23" s="4"/>
    </row>
    <row r="24" spans="2:14" x14ac:dyDescent="0.25">
      <c r="B24" s="4"/>
      <c r="C24" s="59" t="s">
        <v>64</v>
      </c>
      <c r="D24" s="60">
        <v>15</v>
      </c>
      <c r="E24" s="61">
        <f t="shared" si="0"/>
        <v>0</v>
      </c>
      <c r="F24" s="62">
        <f t="shared" si="1"/>
        <v>0</v>
      </c>
      <c r="G24" s="60">
        <f t="shared" si="2"/>
        <v>0</v>
      </c>
      <c r="H24" s="63"/>
      <c r="I24" s="64"/>
      <c r="J24" s="65"/>
      <c r="K24" s="65"/>
      <c r="L24" s="65"/>
      <c r="M24" s="66"/>
      <c r="N24" s="4"/>
    </row>
    <row r="25" spans="2:14" x14ac:dyDescent="0.25">
      <c r="B25" s="4"/>
      <c r="C25" s="59" t="s">
        <v>65</v>
      </c>
      <c r="D25" s="60">
        <v>19</v>
      </c>
      <c r="E25" s="61">
        <f t="shared" si="0"/>
        <v>0</v>
      </c>
      <c r="F25" s="62">
        <f t="shared" si="1"/>
        <v>0</v>
      </c>
      <c r="G25" s="60">
        <f t="shared" si="2"/>
        <v>0</v>
      </c>
      <c r="H25" s="63"/>
      <c r="I25" s="64"/>
      <c r="J25" s="65"/>
      <c r="K25" s="65"/>
      <c r="L25" s="65"/>
      <c r="M25" s="66"/>
      <c r="N25" s="4"/>
    </row>
    <row r="26" spans="2:14" x14ac:dyDescent="0.25">
      <c r="B26" s="4"/>
      <c r="C26" s="59" t="s">
        <v>66</v>
      </c>
      <c r="D26" s="60">
        <v>17</v>
      </c>
      <c r="E26" s="61">
        <f t="shared" si="0"/>
        <v>0</v>
      </c>
      <c r="F26" s="62">
        <f t="shared" si="1"/>
        <v>0</v>
      </c>
      <c r="G26" s="60">
        <f t="shared" si="2"/>
        <v>0</v>
      </c>
      <c r="H26" s="63"/>
      <c r="I26" s="64"/>
      <c r="J26" s="65"/>
      <c r="K26" s="65"/>
      <c r="L26" s="65"/>
      <c r="M26" s="66"/>
      <c r="N26" s="4"/>
    </row>
    <row r="27" spans="2:14" x14ac:dyDescent="0.25">
      <c r="B27" s="4"/>
      <c r="C27" s="59" t="s">
        <v>67</v>
      </c>
      <c r="D27" s="60">
        <v>12</v>
      </c>
      <c r="E27" s="61">
        <f t="shared" si="0"/>
        <v>0</v>
      </c>
      <c r="F27" s="62">
        <f t="shared" si="1"/>
        <v>0</v>
      </c>
      <c r="G27" s="60">
        <f t="shared" si="2"/>
        <v>0</v>
      </c>
      <c r="H27" s="63"/>
      <c r="I27" s="64"/>
      <c r="J27" s="65"/>
      <c r="K27" s="65"/>
      <c r="L27" s="65"/>
      <c r="M27" s="66"/>
      <c r="N27" s="4"/>
    </row>
    <row r="28" spans="2:14" x14ac:dyDescent="0.25">
      <c r="B28" s="4"/>
      <c r="C28" s="72" t="s">
        <v>68</v>
      </c>
      <c r="D28" s="52">
        <v>190</v>
      </c>
      <c r="E28" s="53">
        <f>SUM(E29:E32)</f>
        <v>0</v>
      </c>
      <c r="F28" s="67">
        <f>E28/D28</f>
        <v>0</v>
      </c>
      <c r="G28" s="52">
        <f>ROUND(E28/D28*17,0)</f>
        <v>0</v>
      </c>
      <c r="H28" s="68"/>
      <c r="I28" s="53"/>
      <c r="J28" s="52"/>
      <c r="K28" s="52"/>
      <c r="L28" s="52"/>
      <c r="M28" s="73"/>
      <c r="N28" s="4"/>
    </row>
    <row r="29" spans="2:14" x14ac:dyDescent="0.25">
      <c r="B29" s="4"/>
      <c r="C29" s="59" t="s">
        <v>69</v>
      </c>
      <c r="D29" s="60">
        <v>33</v>
      </c>
      <c r="E29" s="61">
        <f>ROUND(G29/17*D29,0)</f>
        <v>0</v>
      </c>
      <c r="F29" s="62">
        <f>ROUND(E29/D29, 2)</f>
        <v>0</v>
      </c>
      <c r="G29" s="60">
        <f t="shared" si="2"/>
        <v>0</v>
      </c>
      <c r="H29" s="63"/>
      <c r="I29" s="64"/>
      <c r="J29" s="65"/>
      <c r="K29" s="65"/>
      <c r="L29" s="65"/>
      <c r="M29" s="66"/>
      <c r="N29" s="4"/>
    </row>
    <row r="30" spans="2:14" x14ac:dyDescent="0.25">
      <c r="B30" s="4"/>
      <c r="C30" s="59" t="s">
        <v>70</v>
      </c>
      <c r="D30" s="60">
        <v>96</v>
      </c>
      <c r="E30" s="61">
        <f>ROUND(G30/17*D30,0)</f>
        <v>0</v>
      </c>
      <c r="F30" s="62">
        <f>ROUND(E30/D30, 2)</f>
        <v>0</v>
      </c>
      <c r="G30" s="60">
        <f t="shared" si="2"/>
        <v>0</v>
      </c>
      <c r="H30" s="63"/>
      <c r="I30" s="64"/>
      <c r="J30" s="65"/>
      <c r="K30" s="65"/>
      <c r="L30" s="65"/>
      <c r="M30" s="66"/>
      <c r="N30" s="4"/>
    </row>
    <row r="31" spans="2:14" x14ac:dyDescent="0.25">
      <c r="B31" s="4"/>
      <c r="C31" s="59" t="s">
        <v>71</v>
      </c>
      <c r="D31" s="60">
        <v>22</v>
      </c>
      <c r="E31" s="61">
        <f>ROUND(G31/17*D31,0)</f>
        <v>0</v>
      </c>
      <c r="F31" s="62">
        <f>ROUND(E31/D31, 2)</f>
        <v>0</v>
      </c>
      <c r="G31" s="60">
        <f t="shared" si="2"/>
        <v>0</v>
      </c>
      <c r="H31" s="63"/>
      <c r="I31" s="64"/>
      <c r="J31" s="65"/>
      <c r="K31" s="65"/>
      <c r="L31" s="65"/>
      <c r="M31" s="66"/>
      <c r="N31" s="4"/>
    </row>
    <row r="32" spans="2:14" x14ac:dyDescent="0.25">
      <c r="B32" s="4"/>
      <c r="C32" s="59" t="s">
        <v>42</v>
      </c>
      <c r="D32" s="60">
        <v>39</v>
      </c>
      <c r="E32" s="61">
        <f>ROUND(G32/17*D32,0)</f>
        <v>0</v>
      </c>
      <c r="F32" s="62">
        <f>ROUND(E32/D32, 2)</f>
        <v>0</v>
      </c>
      <c r="G32" s="60">
        <f t="shared" si="2"/>
        <v>0</v>
      </c>
      <c r="H32" s="63"/>
      <c r="I32" s="64"/>
      <c r="J32" s="65"/>
      <c r="K32" s="65"/>
      <c r="L32" s="65"/>
      <c r="M32" s="66"/>
      <c r="N32" s="4"/>
    </row>
    <row r="33" spans="2:14" x14ac:dyDescent="0.25">
      <c r="B33" s="4"/>
      <c r="C33" s="74" t="s">
        <v>72</v>
      </c>
      <c r="D33" s="52">
        <v>170</v>
      </c>
      <c r="E33" s="53">
        <f>SUM(E34:E37)</f>
        <v>0</v>
      </c>
      <c r="F33" s="67">
        <f>E33/D33</f>
        <v>0</v>
      </c>
      <c r="G33" s="52">
        <f>ROUND(E33/D33*17,0)</f>
        <v>0</v>
      </c>
      <c r="H33" s="68"/>
      <c r="I33" s="69"/>
      <c r="J33" s="70"/>
      <c r="K33" s="70"/>
      <c r="L33" s="70"/>
      <c r="M33" s="71"/>
      <c r="N33" s="4"/>
    </row>
    <row r="34" spans="2:14" x14ac:dyDescent="0.25">
      <c r="B34" s="4"/>
      <c r="C34" s="59" t="s">
        <v>73</v>
      </c>
      <c r="D34" s="60">
        <v>43</v>
      </c>
      <c r="E34" s="61">
        <f>ROUND(G34/17*D34,0)</f>
        <v>0</v>
      </c>
      <c r="F34" s="62">
        <f>ROUND(E34/D34, 2)</f>
        <v>0</v>
      </c>
      <c r="G34" s="60">
        <f t="shared" si="2"/>
        <v>0</v>
      </c>
      <c r="H34" s="63"/>
      <c r="I34" s="64"/>
      <c r="J34" s="65"/>
      <c r="K34" s="65"/>
      <c r="L34" s="65"/>
      <c r="M34" s="66"/>
      <c r="N34" s="4"/>
    </row>
    <row r="35" spans="2:14" x14ac:dyDescent="0.25">
      <c r="B35" s="4"/>
      <c r="C35" s="59" t="s">
        <v>74</v>
      </c>
      <c r="D35" s="60">
        <v>48</v>
      </c>
      <c r="E35" s="61">
        <f>ROUND(G35/17*D35,0)</f>
        <v>0</v>
      </c>
      <c r="F35" s="62">
        <f>ROUND(E35/D35, 2)</f>
        <v>0</v>
      </c>
      <c r="G35" s="60">
        <f t="shared" si="2"/>
        <v>0</v>
      </c>
      <c r="H35" s="63"/>
      <c r="I35" s="64"/>
      <c r="J35" s="65"/>
      <c r="K35" s="65"/>
      <c r="L35" s="65"/>
      <c r="M35" s="66"/>
      <c r="N35" s="4"/>
    </row>
    <row r="36" spans="2:14" x14ac:dyDescent="0.25">
      <c r="B36" s="4"/>
      <c r="C36" s="59" t="s">
        <v>75</v>
      </c>
      <c r="D36" s="60">
        <v>52</v>
      </c>
      <c r="E36" s="61">
        <f>ROUND(G36/17*D36,0)</f>
        <v>0</v>
      </c>
      <c r="F36" s="62">
        <f>ROUND(E36/D36, 2)</f>
        <v>0</v>
      </c>
      <c r="G36" s="60">
        <f t="shared" si="2"/>
        <v>0</v>
      </c>
      <c r="H36" s="63"/>
      <c r="I36" s="64"/>
      <c r="J36" s="65"/>
      <c r="K36" s="65"/>
      <c r="L36" s="65"/>
      <c r="M36" s="66"/>
      <c r="N36" s="4"/>
    </row>
    <row r="37" spans="2:14" x14ac:dyDescent="0.25">
      <c r="B37" s="4"/>
      <c r="C37" s="59" t="s">
        <v>76</v>
      </c>
      <c r="D37" s="60">
        <v>27</v>
      </c>
      <c r="E37" s="61">
        <f>ROUND(G37/17*D37,0)</f>
        <v>0</v>
      </c>
      <c r="F37" s="62">
        <f>ROUND(E37/D37, 2)</f>
        <v>0</v>
      </c>
      <c r="G37" s="60">
        <f t="shared" si="2"/>
        <v>0</v>
      </c>
      <c r="H37" s="63"/>
      <c r="I37" s="64"/>
      <c r="J37" s="65"/>
      <c r="K37" s="65"/>
      <c r="L37" s="65"/>
      <c r="M37" s="66"/>
      <c r="N37" s="4"/>
    </row>
    <row r="38" spans="2:14" x14ac:dyDescent="0.25">
      <c r="B38" s="4"/>
      <c r="C38" s="72" t="s">
        <v>77</v>
      </c>
      <c r="D38" s="75">
        <v>130</v>
      </c>
      <c r="E38" s="76">
        <f>SUM(E39:E41)</f>
        <v>0</v>
      </c>
      <c r="F38" s="77">
        <f>E38/D38</f>
        <v>0</v>
      </c>
      <c r="G38" s="75">
        <f>ROUND(E38/D38*17,0)</f>
        <v>0</v>
      </c>
      <c r="H38" s="78"/>
      <c r="I38" s="79"/>
      <c r="J38" s="80"/>
      <c r="K38" s="80"/>
      <c r="L38" s="80"/>
      <c r="M38" s="81"/>
      <c r="N38" s="4"/>
    </row>
    <row r="39" spans="2:14" x14ac:dyDescent="0.25">
      <c r="B39" s="4"/>
      <c r="C39" s="59" t="s">
        <v>78</v>
      </c>
      <c r="D39" s="60">
        <v>39</v>
      </c>
      <c r="E39" s="61">
        <f>ROUND(G39/17*D39,0)</f>
        <v>0</v>
      </c>
      <c r="F39" s="62">
        <f>ROUND(E39/D39, 2)</f>
        <v>0</v>
      </c>
      <c r="G39" s="60">
        <f t="shared" si="2"/>
        <v>0</v>
      </c>
      <c r="H39" s="63"/>
      <c r="I39" s="64"/>
      <c r="J39" s="65"/>
      <c r="K39" s="65"/>
      <c r="L39" s="65"/>
      <c r="M39" s="66"/>
      <c r="N39" s="4"/>
    </row>
    <row r="40" spans="2:14" x14ac:dyDescent="0.25">
      <c r="B40" s="4"/>
      <c r="C40" s="59" t="s">
        <v>79</v>
      </c>
      <c r="D40" s="60">
        <v>60</v>
      </c>
      <c r="E40" s="61">
        <f>ROUND(G40/17*D40,0)</f>
        <v>0</v>
      </c>
      <c r="F40" s="62">
        <f>ROUND(E40/D40, 2)</f>
        <v>0</v>
      </c>
      <c r="G40" s="60">
        <f t="shared" si="2"/>
        <v>0</v>
      </c>
      <c r="H40" s="63"/>
      <c r="I40" s="64"/>
      <c r="J40" s="65"/>
      <c r="K40" s="65"/>
      <c r="L40" s="65"/>
      <c r="M40" s="66"/>
      <c r="N40" s="4"/>
    </row>
    <row r="41" spans="2:14" x14ac:dyDescent="0.25">
      <c r="B41" s="4"/>
      <c r="C41" s="59" t="s">
        <v>80</v>
      </c>
      <c r="D41" s="60">
        <v>31</v>
      </c>
      <c r="E41" s="61">
        <f>ROUND(G41/17*D41,0)</f>
        <v>0</v>
      </c>
      <c r="F41" s="62">
        <f>ROUND(E41/D41, 2)</f>
        <v>0</v>
      </c>
      <c r="G41" s="60">
        <f t="shared" si="2"/>
        <v>0</v>
      </c>
      <c r="H41" s="63"/>
      <c r="I41" s="64"/>
      <c r="J41" s="65"/>
      <c r="K41" s="65"/>
      <c r="L41" s="65"/>
      <c r="M41" s="66"/>
      <c r="N41" s="4"/>
    </row>
    <row r="42" spans="2:1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21" t="s">
        <v>17</v>
      </c>
      <c r="D43" s="8">
        <f>SUM(D38,D33,D28,D22,D14)</f>
        <v>1000</v>
      </c>
      <c r="E43" s="8">
        <f>SUM(E38,E33,E28,E22,E14)</f>
        <v>0</v>
      </c>
      <c r="F43" s="82">
        <f>IF(ROUND(E43/D43, 2)=0, 0, ROUND(E43/D43, 2))</f>
        <v>0</v>
      </c>
      <c r="G43" s="8">
        <f>ROUND(E43/D43*17,0)</f>
        <v>0</v>
      </c>
      <c r="H43" s="8">
        <f>SUM(H38,H33,H28,H22,H14)</f>
        <v>0</v>
      </c>
      <c r="I43" s="9"/>
      <c r="J43" s="9"/>
      <c r="K43" s="9"/>
      <c r="L43" s="9"/>
      <c r="M43" s="9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4" x14ac:dyDescent="0.25">
      <c r="B49" s="4"/>
      <c r="C49" s="4"/>
      <c r="D49" s="157" t="s">
        <v>143</v>
      </c>
      <c r="E49" s="157"/>
      <c r="F49" s="157"/>
      <c r="G49" s="157"/>
      <c r="H49" s="157"/>
      <c r="I49" s="157"/>
      <c r="J49" s="157"/>
      <c r="K49" s="157"/>
      <c r="L49" s="4"/>
      <c r="M49" s="4"/>
      <c r="N49" s="4"/>
    </row>
    <row r="50" spans="2:14" ht="30" customHeight="1" x14ac:dyDescent="0.25">
      <c r="B50" s="4"/>
      <c r="C50" s="83">
        <v>1</v>
      </c>
      <c r="D50" s="155"/>
      <c r="E50" s="155"/>
      <c r="F50" s="155"/>
      <c r="G50" s="155"/>
      <c r="H50" s="155"/>
      <c r="I50" s="155"/>
      <c r="J50" s="155"/>
      <c r="K50" s="155"/>
      <c r="L50" s="4"/>
      <c r="M50" s="4"/>
      <c r="N50" s="4"/>
    </row>
    <row r="51" spans="2:14" ht="30" customHeight="1" x14ac:dyDescent="0.25">
      <c r="B51" s="4"/>
      <c r="C51" s="83">
        <v>2</v>
      </c>
      <c r="D51" s="155"/>
      <c r="E51" s="155"/>
      <c r="F51" s="155"/>
      <c r="G51" s="155"/>
      <c r="H51" s="155"/>
      <c r="I51" s="155"/>
      <c r="J51" s="155"/>
      <c r="K51" s="155"/>
      <c r="L51" s="4"/>
      <c r="M51" s="4"/>
      <c r="N51" s="4"/>
    </row>
    <row r="52" spans="2:14" ht="30" customHeight="1" x14ac:dyDescent="0.25">
      <c r="B52" s="4"/>
      <c r="C52" s="83">
        <v>3</v>
      </c>
      <c r="D52" s="155"/>
      <c r="E52" s="155"/>
      <c r="F52" s="155"/>
      <c r="G52" s="155"/>
      <c r="H52" s="155"/>
      <c r="I52" s="155"/>
      <c r="J52" s="155"/>
      <c r="K52" s="155"/>
      <c r="L52" s="4"/>
      <c r="M52" s="4"/>
      <c r="N52" s="4"/>
    </row>
    <row r="53" spans="2:14" ht="30" customHeight="1" x14ac:dyDescent="0.25">
      <c r="B53" s="4"/>
      <c r="C53" s="83">
        <v>4</v>
      </c>
      <c r="D53" s="155"/>
      <c r="E53" s="155"/>
      <c r="F53" s="155"/>
      <c r="G53" s="155"/>
      <c r="H53" s="155"/>
      <c r="I53" s="155"/>
      <c r="J53" s="155"/>
      <c r="K53" s="155"/>
      <c r="L53" s="4"/>
      <c r="M53" s="4"/>
      <c r="N53" s="4"/>
    </row>
    <row r="54" spans="2:14" ht="30" customHeight="1" x14ac:dyDescent="0.25">
      <c r="B54" s="4"/>
      <c r="C54" s="83">
        <v>5</v>
      </c>
      <c r="D54" s="156"/>
      <c r="E54" s="156"/>
      <c r="F54" s="156"/>
      <c r="G54" s="156"/>
      <c r="H54" s="156"/>
      <c r="I54" s="156"/>
      <c r="J54" s="156"/>
      <c r="K54" s="156"/>
      <c r="L54" s="4"/>
      <c r="M54" s="4"/>
      <c r="N54" s="4"/>
    </row>
    <row r="55" spans="2:14" ht="30" customHeight="1" x14ac:dyDescent="0.25">
      <c r="B55" s="4"/>
      <c r="C55" s="83">
        <v>6</v>
      </c>
      <c r="D55" s="156"/>
      <c r="E55" s="156"/>
      <c r="F55" s="156"/>
      <c r="G55" s="156"/>
      <c r="H55" s="156"/>
      <c r="I55" s="156"/>
      <c r="J55" s="156"/>
      <c r="K55" s="156"/>
      <c r="L55" s="4"/>
      <c r="M55" s="4"/>
      <c r="N55" s="4"/>
    </row>
    <row r="56" spans="2:14" ht="30" customHeight="1" x14ac:dyDescent="0.25">
      <c r="B56" s="4"/>
      <c r="C56" s="83">
        <v>7</v>
      </c>
      <c r="D56" s="155"/>
      <c r="E56" s="155"/>
      <c r="F56" s="155"/>
      <c r="G56" s="155"/>
      <c r="H56" s="155"/>
      <c r="I56" s="155"/>
      <c r="J56" s="155"/>
      <c r="K56" s="155"/>
      <c r="L56" s="4"/>
      <c r="M56" s="4"/>
      <c r="N56" s="4"/>
    </row>
    <row r="57" spans="2:14" ht="30" customHeight="1" x14ac:dyDescent="0.25">
      <c r="B57" s="4"/>
      <c r="C57" s="83">
        <v>8</v>
      </c>
      <c r="D57" s="155"/>
      <c r="E57" s="155"/>
      <c r="F57" s="155"/>
      <c r="G57" s="155"/>
      <c r="H57" s="155"/>
      <c r="I57" s="155"/>
      <c r="J57" s="155"/>
      <c r="K57" s="155"/>
      <c r="L57" s="4"/>
      <c r="M57" s="4"/>
      <c r="N57" s="4"/>
    </row>
    <row r="58" spans="2:14" ht="30" customHeight="1" x14ac:dyDescent="0.25">
      <c r="B58" s="4"/>
      <c r="C58" s="83">
        <v>9</v>
      </c>
      <c r="D58" s="155"/>
      <c r="E58" s="155"/>
      <c r="F58" s="155"/>
      <c r="G58" s="155"/>
      <c r="H58" s="155"/>
      <c r="I58" s="155"/>
      <c r="J58" s="155"/>
      <c r="K58" s="155"/>
      <c r="L58" s="4"/>
      <c r="M58" s="4"/>
      <c r="N58" s="4"/>
    </row>
    <row r="59" spans="2:14" ht="30" customHeight="1" x14ac:dyDescent="0.25">
      <c r="B59" s="4"/>
      <c r="C59" s="83">
        <v>10</v>
      </c>
      <c r="D59" s="155"/>
      <c r="E59" s="155"/>
      <c r="F59" s="155"/>
      <c r="G59" s="155"/>
      <c r="H59" s="155"/>
      <c r="I59" s="155"/>
      <c r="J59" s="155"/>
      <c r="K59" s="155"/>
      <c r="L59" s="4"/>
      <c r="M59" s="4"/>
      <c r="N59" s="4"/>
    </row>
    <row r="60" spans="2:14" ht="30" customHeight="1" x14ac:dyDescent="0.25">
      <c r="B60" s="4"/>
      <c r="C60" s="83">
        <v>11</v>
      </c>
      <c r="D60" s="155"/>
      <c r="E60" s="155"/>
      <c r="F60" s="155"/>
      <c r="G60" s="155"/>
      <c r="H60" s="155"/>
      <c r="I60" s="155"/>
      <c r="J60" s="155"/>
      <c r="K60" s="155"/>
      <c r="L60" s="4"/>
      <c r="M60" s="4"/>
      <c r="N60" s="4"/>
    </row>
    <row r="61" spans="2:14" ht="30" customHeight="1" x14ac:dyDescent="0.25">
      <c r="B61" s="4"/>
      <c r="C61" s="83">
        <v>12</v>
      </c>
      <c r="D61" s="155"/>
      <c r="E61" s="155"/>
      <c r="F61" s="155"/>
      <c r="G61" s="155"/>
      <c r="H61" s="155"/>
      <c r="I61" s="155"/>
      <c r="J61" s="155"/>
      <c r="K61" s="155"/>
      <c r="L61" s="4"/>
      <c r="M61" s="4"/>
      <c r="N61" s="4"/>
    </row>
    <row r="62" spans="2:14" ht="30" customHeight="1" x14ac:dyDescent="0.25">
      <c r="B62" s="4"/>
      <c r="C62" s="83">
        <v>13</v>
      </c>
      <c r="D62" s="155"/>
      <c r="E62" s="155"/>
      <c r="F62" s="155"/>
      <c r="G62" s="155"/>
      <c r="H62" s="155"/>
      <c r="I62" s="155"/>
      <c r="J62" s="155"/>
      <c r="K62" s="155"/>
      <c r="L62" s="4"/>
      <c r="M62" s="4"/>
      <c r="N62" s="4"/>
    </row>
    <row r="63" spans="2:14" ht="30" customHeight="1" x14ac:dyDescent="0.25">
      <c r="B63" s="4"/>
      <c r="C63" s="83">
        <v>14</v>
      </c>
      <c r="D63" s="155"/>
      <c r="E63" s="155"/>
      <c r="F63" s="155"/>
      <c r="G63" s="155"/>
      <c r="H63" s="155"/>
      <c r="I63" s="155"/>
      <c r="J63" s="155"/>
      <c r="K63" s="155"/>
      <c r="L63" s="4"/>
      <c r="M63" s="4"/>
      <c r="N63" s="4"/>
    </row>
    <row r="64" spans="2:14" ht="30" customHeight="1" x14ac:dyDescent="0.25">
      <c r="B64" s="4"/>
      <c r="C64" s="83">
        <v>15</v>
      </c>
      <c r="D64" s="155"/>
      <c r="E64" s="155"/>
      <c r="F64" s="155"/>
      <c r="G64" s="155"/>
      <c r="H64" s="155"/>
      <c r="I64" s="155"/>
      <c r="J64" s="155"/>
      <c r="K64" s="155"/>
      <c r="L64" s="4"/>
      <c r="M64" s="4"/>
      <c r="N64" s="4"/>
    </row>
    <row r="65" spans="2:14" ht="30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ht="30" customHeight="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</sheetData>
  <mergeCells count="28">
    <mergeCell ref="D60:K60"/>
    <mergeCell ref="D61:K61"/>
    <mergeCell ref="D62:K62"/>
    <mergeCell ref="D63:K63"/>
    <mergeCell ref="D64:K64"/>
    <mergeCell ref="F8:M8"/>
    <mergeCell ref="F9:H9"/>
    <mergeCell ref="K9:M9"/>
    <mergeCell ref="D11:D13"/>
    <mergeCell ref="E11:F12"/>
    <mergeCell ref="G11:H12"/>
    <mergeCell ref="I11:M12"/>
    <mergeCell ref="C2:M2"/>
    <mergeCell ref="F4:M4"/>
    <mergeCell ref="F5:M5"/>
    <mergeCell ref="F6:M6"/>
    <mergeCell ref="F7:M7"/>
    <mergeCell ref="D49:K49"/>
    <mergeCell ref="D50:K50"/>
    <mergeCell ref="D51:K51"/>
    <mergeCell ref="D52:K52"/>
    <mergeCell ref="D53:K53"/>
    <mergeCell ref="D59:K59"/>
    <mergeCell ref="D54:K54"/>
    <mergeCell ref="D55:K55"/>
    <mergeCell ref="D56:K56"/>
    <mergeCell ref="D57:K57"/>
    <mergeCell ref="D58:K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A647-DE79-491B-AED4-3376AB9C6F69}">
  <dimension ref="B1:I36"/>
  <sheetViews>
    <sheetView topLeftCell="A22" workbookViewId="0">
      <selection activeCell="H31" sqref="H31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4"/>
      <c r="C1" s="4"/>
      <c r="D1" s="4"/>
      <c r="E1" s="4"/>
      <c r="F1" s="4"/>
      <c r="G1" s="4"/>
      <c r="H1" s="4"/>
      <c r="I1" s="4"/>
    </row>
    <row r="2" spans="2:9" ht="18.75" x14ac:dyDescent="0.3">
      <c r="B2" s="4"/>
      <c r="C2" s="174" t="s">
        <v>81</v>
      </c>
      <c r="D2" s="174"/>
      <c r="E2" s="174"/>
      <c r="F2" s="174"/>
      <c r="G2" s="174"/>
      <c r="H2" s="174"/>
      <c r="I2" s="4"/>
    </row>
    <row r="3" spans="2:9" x14ac:dyDescent="0.25">
      <c r="B3" s="4"/>
      <c r="C3" s="84" t="s">
        <v>1</v>
      </c>
      <c r="D3" s="158" t="str">
        <f>Capacitación!E3</f>
        <v>Programación de dispositivos móviles I(WEC-2009)</v>
      </c>
      <c r="E3" s="158"/>
      <c r="F3" s="158"/>
      <c r="G3" s="158"/>
      <c r="H3" s="158"/>
      <c r="I3" s="4"/>
    </row>
    <row r="4" spans="2:9" x14ac:dyDescent="0.25">
      <c r="B4" s="4"/>
      <c r="C4" s="84" t="s">
        <v>2</v>
      </c>
      <c r="D4" s="159" t="str">
        <f>Capacitación!E4</f>
        <v>May Canché Isaías</v>
      </c>
      <c r="E4" s="159"/>
      <c r="F4" s="159"/>
      <c r="G4" s="159"/>
      <c r="H4" s="159"/>
      <c r="I4" s="4"/>
    </row>
    <row r="5" spans="2:9" x14ac:dyDescent="0.25">
      <c r="B5" s="4"/>
      <c r="C5" s="84" t="s">
        <v>3</v>
      </c>
      <c r="D5" s="159" t="str">
        <f>Capacitación!E5</f>
        <v>Carlos Flores Pérez</v>
      </c>
      <c r="E5" s="159"/>
      <c r="F5" s="159"/>
      <c r="G5" s="159"/>
      <c r="H5" s="159"/>
      <c r="I5" s="4"/>
    </row>
    <row r="6" spans="2:9" x14ac:dyDescent="0.25">
      <c r="B6" s="4"/>
      <c r="C6" s="84" t="s">
        <v>4</v>
      </c>
      <c r="D6" s="159" t="str">
        <f>Capacitación!E6</f>
        <v>Servicios Educativos de Quintana Roo</v>
      </c>
      <c r="E6" s="159"/>
      <c r="F6" s="159"/>
      <c r="G6" s="159"/>
      <c r="H6" s="159"/>
      <c r="I6" s="4"/>
    </row>
    <row r="7" spans="2:9" x14ac:dyDescent="0.25">
      <c r="B7" s="4"/>
      <c r="C7" s="84" t="s">
        <v>6</v>
      </c>
      <c r="D7" s="159" t="str">
        <f>Capacitación!E7</f>
        <v>José Carlos Romero Vera</v>
      </c>
      <c r="E7" s="159"/>
      <c r="F7" s="159"/>
      <c r="G7" s="159"/>
      <c r="H7" s="159"/>
      <c r="I7" s="4"/>
    </row>
    <row r="8" spans="2:9" x14ac:dyDescent="0.25">
      <c r="B8" s="4"/>
      <c r="C8" s="84" t="s">
        <v>8</v>
      </c>
      <c r="D8" s="159" t="str">
        <f>Capacitación!E8</f>
        <v>Edwin Ernesto Canul Gongora</v>
      </c>
      <c r="E8" s="159"/>
      <c r="F8" s="159"/>
      <c r="G8" s="159"/>
      <c r="H8" s="159"/>
      <c r="I8" s="4"/>
    </row>
    <row r="9" spans="2:9" ht="18" customHeight="1" x14ac:dyDescent="0.25">
      <c r="B9" s="4"/>
      <c r="C9" s="84" t="s">
        <v>9</v>
      </c>
      <c r="D9" s="42">
        <f>Capacitación!E9</f>
        <v>19390062</v>
      </c>
      <c r="E9" s="86"/>
      <c r="F9" s="86"/>
      <c r="G9" s="86"/>
      <c r="H9" s="87"/>
      <c r="I9" s="4"/>
    </row>
    <row r="10" spans="2:9" x14ac:dyDescent="0.25">
      <c r="B10" s="4"/>
      <c r="C10" s="84" t="s">
        <v>10</v>
      </c>
      <c r="D10" s="42" t="str">
        <f>Capacitación!E10</f>
        <v>Servicios Educativos de Quintana Roo
-Inst. Tecnológico de Chetumal</v>
      </c>
      <c r="E10" s="88"/>
      <c r="F10" s="88"/>
      <c r="G10" s="88"/>
      <c r="H10" s="88"/>
      <c r="I10" s="4"/>
    </row>
    <row r="11" spans="2:9" ht="45" customHeight="1" x14ac:dyDescent="0.25">
      <c r="B11" s="4"/>
      <c r="C11" s="84" t="s">
        <v>11</v>
      </c>
      <c r="D11" s="85"/>
      <c r="E11" s="89" t="s">
        <v>82</v>
      </c>
      <c r="F11" s="90"/>
      <c r="G11" s="133" t="s">
        <v>87</v>
      </c>
      <c r="H11" s="133"/>
      <c r="I11" s="4"/>
    </row>
    <row r="12" spans="2:9" ht="24.95" customHeight="1" x14ac:dyDescent="0.25">
      <c r="B12" s="4"/>
      <c r="C12" s="4"/>
      <c r="D12" s="13"/>
      <c r="E12" s="172"/>
      <c r="F12" s="172"/>
      <c r="G12" s="172"/>
      <c r="H12" s="172"/>
      <c r="I12" s="4"/>
    </row>
    <row r="13" spans="2:9" x14ac:dyDescent="0.25">
      <c r="B13" s="4"/>
      <c r="C13" s="4"/>
      <c r="D13" s="13"/>
      <c r="E13" s="173"/>
      <c r="F13" s="173"/>
      <c r="G13" s="173"/>
      <c r="H13" s="173"/>
      <c r="I13" s="4"/>
    </row>
    <row r="14" spans="2:9" ht="30.75" customHeight="1" x14ac:dyDescent="0.25">
      <c r="B14" s="4"/>
      <c r="C14" s="4"/>
      <c r="D14" s="4"/>
      <c r="E14" s="4"/>
      <c r="F14" s="4"/>
      <c r="G14" s="4"/>
      <c r="H14" s="4"/>
      <c r="I14" s="4"/>
    </row>
    <row r="15" spans="2:9" ht="30.75" customHeight="1" x14ac:dyDescent="0.25">
      <c r="B15" s="4"/>
      <c r="C15" s="135" t="s">
        <v>12</v>
      </c>
      <c r="D15" s="135"/>
      <c r="E15" s="154" t="s">
        <v>47</v>
      </c>
      <c r="F15" s="164" t="s">
        <v>48</v>
      </c>
      <c r="G15" s="165"/>
      <c r="H15" s="167" t="s">
        <v>34</v>
      </c>
      <c r="I15" s="4"/>
    </row>
    <row r="16" spans="2:9" x14ac:dyDescent="0.25">
      <c r="B16" s="4"/>
      <c r="C16" s="135"/>
      <c r="D16" s="135"/>
      <c r="E16" s="154"/>
      <c r="F16" s="164"/>
      <c r="G16" s="165"/>
      <c r="H16" s="167"/>
      <c r="I16" s="4"/>
    </row>
    <row r="17" spans="2:9" x14ac:dyDescent="0.25">
      <c r="B17" s="4"/>
      <c r="C17" s="135"/>
      <c r="D17" s="135"/>
      <c r="E17" s="153"/>
      <c r="F17" s="39" t="s">
        <v>50</v>
      </c>
      <c r="G17" s="41" t="s">
        <v>51</v>
      </c>
      <c r="H17" s="167"/>
      <c r="I17" s="4"/>
    </row>
    <row r="18" spans="2:9" ht="45" customHeight="1" x14ac:dyDescent="0.25">
      <c r="B18" s="4"/>
      <c r="C18" s="171" t="s">
        <v>83</v>
      </c>
      <c r="D18" s="171"/>
      <c r="E18" s="91">
        <v>820</v>
      </c>
      <c r="F18" s="92">
        <f>ROUND(H18/E18*17,0)</f>
        <v>0</v>
      </c>
      <c r="G18" s="93">
        <f t="shared" ref="G18:G29" si="0">ROUND(F18/17,0)</f>
        <v>0</v>
      </c>
      <c r="H18" s="94">
        <f>SUM(H19:H23)</f>
        <v>0</v>
      </c>
      <c r="I18" s="4"/>
    </row>
    <row r="19" spans="2:9" ht="31.5" customHeight="1" x14ac:dyDescent="0.25">
      <c r="B19" s="4"/>
      <c r="C19" s="169" t="s">
        <v>103</v>
      </c>
      <c r="D19" s="169"/>
      <c r="E19" s="95">
        <v>150</v>
      </c>
      <c r="F19" s="3"/>
      <c r="G19" s="96">
        <f t="shared" si="0"/>
        <v>0</v>
      </c>
      <c r="H19" s="97">
        <f>ROUND(F19/17*E19,0)</f>
        <v>0</v>
      </c>
      <c r="I19" s="4"/>
    </row>
    <row r="20" spans="2:9" ht="30" customHeight="1" x14ac:dyDescent="0.25">
      <c r="B20" s="4"/>
      <c r="C20" s="168" t="s">
        <v>102</v>
      </c>
      <c r="D20" s="168"/>
      <c r="E20" s="95">
        <v>150</v>
      </c>
      <c r="F20" s="3"/>
      <c r="G20" s="96">
        <f t="shared" si="0"/>
        <v>0</v>
      </c>
      <c r="H20" s="97">
        <f>ROUND(F20/17*E20,0)</f>
        <v>0</v>
      </c>
      <c r="I20" s="4"/>
    </row>
    <row r="21" spans="2:9" x14ac:dyDescent="0.25">
      <c r="B21" s="4"/>
      <c r="C21" s="168" t="s">
        <v>99</v>
      </c>
      <c r="D21" s="168"/>
      <c r="E21" s="95">
        <v>340</v>
      </c>
      <c r="F21" s="3"/>
      <c r="G21" s="96">
        <f t="shared" si="0"/>
        <v>0</v>
      </c>
      <c r="H21" s="97">
        <f>ROUND(F21/17*E21,0)</f>
        <v>0</v>
      </c>
      <c r="I21" s="4"/>
    </row>
    <row r="22" spans="2:9" x14ac:dyDescent="0.25">
      <c r="B22" s="4"/>
      <c r="C22" s="168" t="s">
        <v>100</v>
      </c>
      <c r="D22" s="168"/>
      <c r="E22" s="95">
        <v>60</v>
      </c>
      <c r="F22" s="3"/>
      <c r="G22" s="96">
        <f t="shared" si="0"/>
        <v>0</v>
      </c>
      <c r="H22" s="97">
        <f>ROUND(F22/17*E22,0)</f>
        <v>0</v>
      </c>
      <c r="I22" s="4"/>
    </row>
    <row r="23" spans="2:9" ht="30.75" customHeight="1" x14ac:dyDescent="0.25">
      <c r="B23" s="4"/>
      <c r="C23" s="169" t="s">
        <v>101</v>
      </c>
      <c r="D23" s="169"/>
      <c r="E23" s="95">
        <v>120</v>
      </c>
      <c r="F23" s="3"/>
      <c r="G23" s="96">
        <f t="shared" si="0"/>
        <v>0</v>
      </c>
      <c r="H23" s="97">
        <f>ROUND(F23/17*E23,0)</f>
        <v>0</v>
      </c>
      <c r="I23" s="4"/>
    </row>
    <row r="24" spans="2:9" x14ac:dyDescent="0.25">
      <c r="B24" s="4"/>
      <c r="C24" s="170" t="s">
        <v>35</v>
      </c>
      <c r="D24" s="170"/>
      <c r="E24" s="98">
        <v>180</v>
      </c>
      <c r="F24" s="99">
        <f>ROUND(H24/E24*17,0)</f>
        <v>0</v>
      </c>
      <c r="G24" s="100">
        <f t="shared" si="0"/>
        <v>0</v>
      </c>
      <c r="H24" s="101">
        <f>SUM(H25:H29)</f>
        <v>0</v>
      </c>
      <c r="I24" s="4"/>
    </row>
    <row r="25" spans="2:9" x14ac:dyDescent="0.25">
      <c r="B25" s="4"/>
      <c r="C25" s="168" t="s">
        <v>84</v>
      </c>
      <c r="D25" s="168"/>
      <c r="E25" s="95">
        <v>32</v>
      </c>
      <c r="F25" s="3"/>
      <c r="G25" s="96">
        <f t="shared" si="0"/>
        <v>0</v>
      </c>
      <c r="H25" s="97">
        <f>ROUND(F25/17*E25,0)</f>
        <v>0</v>
      </c>
      <c r="I25" s="4"/>
    </row>
    <row r="26" spans="2:9" x14ac:dyDescent="0.25">
      <c r="B26" s="4"/>
      <c r="C26" s="168" t="s">
        <v>85</v>
      </c>
      <c r="D26" s="168"/>
      <c r="E26" s="95">
        <v>32</v>
      </c>
      <c r="F26" s="3"/>
      <c r="G26" s="96">
        <f t="shared" si="0"/>
        <v>0</v>
      </c>
      <c r="H26" s="97">
        <f>ROUND(F26/17*E26,0)</f>
        <v>0</v>
      </c>
      <c r="I26" s="4"/>
    </row>
    <row r="27" spans="2:9" x14ac:dyDescent="0.25">
      <c r="B27" s="4"/>
      <c r="C27" s="168" t="s">
        <v>42</v>
      </c>
      <c r="D27" s="168"/>
      <c r="E27" s="95">
        <v>22</v>
      </c>
      <c r="F27" s="3"/>
      <c r="G27" s="96">
        <f t="shared" si="0"/>
        <v>0</v>
      </c>
      <c r="H27" s="97">
        <f>ROUND(F27/17*E27,0)</f>
        <v>0</v>
      </c>
      <c r="I27" s="4"/>
    </row>
    <row r="28" spans="2:9" x14ac:dyDescent="0.25">
      <c r="B28" s="4"/>
      <c r="C28" s="168" t="s">
        <v>86</v>
      </c>
      <c r="D28" s="168"/>
      <c r="E28" s="95">
        <v>32</v>
      </c>
      <c r="F28" s="3"/>
      <c r="G28" s="96">
        <f t="shared" si="0"/>
        <v>0</v>
      </c>
      <c r="H28" s="97">
        <f>ROUND(F28/17*E28,0)</f>
        <v>0</v>
      </c>
      <c r="I28" s="4"/>
    </row>
    <row r="29" spans="2:9" ht="36" customHeight="1" x14ac:dyDescent="0.25">
      <c r="B29" s="4"/>
      <c r="C29" s="168" t="s">
        <v>104</v>
      </c>
      <c r="D29" s="168"/>
      <c r="E29" s="95">
        <v>62</v>
      </c>
      <c r="F29" s="3"/>
      <c r="G29" s="96">
        <f t="shared" si="0"/>
        <v>0</v>
      </c>
      <c r="H29" s="97">
        <f>ROUND(F29/17*E29,0)</f>
        <v>0</v>
      </c>
      <c r="I29" s="4"/>
    </row>
    <row r="30" spans="2:9" x14ac:dyDescent="0.25">
      <c r="B30" s="4"/>
      <c r="C30" s="102"/>
      <c r="D30" s="103"/>
      <c r="E30" s="104"/>
      <c r="F30" s="104"/>
      <c r="G30" s="104"/>
      <c r="H30" s="105"/>
      <c r="I30" s="4"/>
    </row>
    <row r="31" spans="2:9" x14ac:dyDescent="0.25">
      <c r="B31" s="4"/>
      <c r="C31" s="106"/>
      <c r="D31" s="51" t="s">
        <v>17</v>
      </c>
      <c r="E31" s="107">
        <f>SUM(E24,E18)</f>
        <v>1000</v>
      </c>
      <c r="F31" s="108">
        <f>ROUND(H31/E31*17,0)</f>
        <v>0</v>
      </c>
      <c r="G31" s="109">
        <v>0</v>
      </c>
      <c r="H31" s="108">
        <f>SUM(H24,H18)</f>
        <v>0</v>
      </c>
      <c r="I31" s="4"/>
    </row>
    <row r="32" spans="2:9" x14ac:dyDescent="0.25">
      <c r="B32" s="4"/>
      <c r="C32" s="106"/>
      <c r="D32" s="106"/>
      <c r="E32" s="106"/>
      <c r="F32" s="106"/>
      <c r="G32" s="106"/>
      <c r="H32" s="106"/>
      <c r="I32" s="4"/>
    </row>
    <row r="33" spans="2:9" x14ac:dyDescent="0.25">
      <c r="B33" s="4"/>
      <c r="C33" s="110" t="s">
        <v>45</v>
      </c>
      <c r="D33" s="106"/>
      <c r="E33" s="106"/>
      <c r="F33" s="106"/>
      <c r="G33" s="106"/>
      <c r="H33" s="106"/>
      <c r="I33" s="4"/>
    </row>
    <row r="34" spans="2:9" x14ac:dyDescent="0.25">
      <c r="B34" s="4"/>
      <c r="C34" s="106"/>
      <c r="D34" s="106"/>
      <c r="E34" s="106"/>
      <c r="F34" s="106"/>
      <c r="G34" s="106"/>
      <c r="H34" s="106"/>
      <c r="I34" s="4"/>
    </row>
    <row r="35" spans="2:9" x14ac:dyDescent="0.25">
      <c r="B35" s="4"/>
      <c r="C35" s="106"/>
      <c r="D35" s="106"/>
      <c r="E35" s="106"/>
      <c r="F35" s="106"/>
      <c r="G35" s="106"/>
      <c r="H35" s="106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</sheetData>
  <mergeCells count="26">
    <mergeCell ref="D7:H7"/>
    <mergeCell ref="C2:H2"/>
    <mergeCell ref="D3:H3"/>
    <mergeCell ref="D4:H4"/>
    <mergeCell ref="D5:H5"/>
    <mergeCell ref="D6:H6"/>
    <mergeCell ref="D8:H8"/>
    <mergeCell ref="G11:H11"/>
    <mergeCell ref="E12:H12"/>
    <mergeCell ref="E13:H13"/>
    <mergeCell ref="C15:D17"/>
    <mergeCell ref="E15:E17"/>
    <mergeCell ref="F15:G16"/>
    <mergeCell ref="H15:H17"/>
    <mergeCell ref="C18:D18"/>
    <mergeCell ref="C19:D19"/>
    <mergeCell ref="C20:D20"/>
    <mergeCell ref="C26:D26"/>
    <mergeCell ref="C27:D27"/>
    <mergeCell ref="C28:D28"/>
    <mergeCell ref="C29:D29"/>
    <mergeCell ref="C21:D21"/>
    <mergeCell ref="C22:D22"/>
    <mergeCell ref="C23:D23"/>
    <mergeCell ref="C24:D24"/>
    <mergeCell ref="C25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33EB-9B3F-4D57-AA61-9B05094A0547}">
  <dimension ref="C1:K25"/>
  <sheetViews>
    <sheetView topLeftCell="A7" workbookViewId="0">
      <selection activeCell="I16" sqref="I16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5.7109375" customWidth="1"/>
    <col min="11" max="11" width="4.7109375" customWidth="1"/>
  </cols>
  <sheetData>
    <row r="1" spans="3:11" x14ac:dyDescent="0.25">
      <c r="C1" s="4"/>
      <c r="D1" s="4"/>
      <c r="E1" s="4"/>
      <c r="F1" s="4"/>
      <c r="G1" s="4"/>
      <c r="H1" s="4"/>
      <c r="I1" s="4"/>
      <c r="J1" s="4"/>
      <c r="K1" s="4"/>
    </row>
    <row r="2" spans="3:11" ht="18.75" x14ac:dyDescent="0.3">
      <c r="C2" s="4"/>
      <c r="D2" s="204" t="s">
        <v>88</v>
      </c>
      <c r="E2" s="204"/>
      <c r="F2" s="204"/>
      <c r="G2" s="204"/>
      <c r="H2" s="204"/>
      <c r="I2" s="204"/>
      <c r="J2" s="204"/>
      <c r="K2" s="4"/>
    </row>
    <row r="3" spans="3:11" ht="18.75" x14ac:dyDescent="0.3">
      <c r="C3" s="4"/>
      <c r="D3" s="204" t="s">
        <v>89</v>
      </c>
      <c r="E3" s="204"/>
      <c r="F3" s="204"/>
      <c r="G3" s="204"/>
      <c r="H3" s="204"/>
      <c r="I3" s="204"/>
      <c r="J3" s="204"/>
      <c r="K3" s="4"/>
    </row>
    <row r="4" spans="3:11" ht="18.75" x14ac:dyDescent="0.3">
      <c r="C4" s="4"/>
      <c r="D4" s="204" t="s">
        <v>24</v>
      </c>
      <c r="E4" s="204"/>
      <c r="F4" s="204"/>
      <c r="G4" s="204"/>
      <c r="H4" s="204"/>
      <c r="I4" s="204"/>
      <c r="J4" s="204"/>
      <c r="K4" s="4"/>
    </row>
    <row r="5" spans="3:11" ht="18.75" x14ac:dyDescent="0.3">
      <c r="C5" s="4"/>
      <c r="D5" s="111"/>
      <c r="E5" s="111"/>
      <c r="F5" s="111"/>
      <c r="G5" s="111"/>
      <c r="H5" s="111"/>
      <c r="I5" s="111"/>
      <c r="J5" s="111"/>
      <c r="K5" s="4"/>
    </row>
    <row r="6" spans="3:11" x14ac:dyDescent="0.25">
      <c r="C6" s="4"/>
      <c r="D6" s="205" t="s">
        <v>25</v>
      </c>
      <c r="E6" s="205"/>
      <c r="F6" s="206" t="str">
        <f>Capacitación!E8</f>
        <v>Edwin Ernesto Canul Gongora</v>
      </c>
      <c r="G6" s="206"/>
      <c r="H6" s="206"/>
      <c r="I6" s="206"/>
      <c r="J6" s="206"/>
      <c r="K6" s="4"/>
    </row>
    <row r="7" spans="3:11" ht="20.100000000000001" customHeight="1" x14ac:dyDescent="0.25">
      <c r="C7" s="4"/>
      <c r="D7" s="202" t="s">
        <v>26</v>
      </c>
      <c r="E7" s="202"/>
      <c r="F7" s="112">
        <f>Capacitación!E9</f>
        <v>19390062</v>
      </c>
      <c r="G7" s="113" t="s">
        <v>27</v>
      </c>
      <c r="H7" s="203" t="s">
        <v>144</v>
      </c>
      <c r="I7" s="203"/>
      <c r="J7" s="203"/>
      <c r="K7" s="4"/>
    </row>
    <row r="8" spans="3:11" x14ac:dyDescent="0.25">
      <c r="C8" s="4"/>
      <c r="D8" s="183" t="s">
        <v>1</v>
      </c>
      <c r="E8" s="184"/>
      <c r="F8" s="185" t="str">
        <f>Capacitación!E3</f>
        <v>Programación de dispositivos móviles I(WEC-2009)</v>
      </c>
      <c r="G8" s="186"/>
      <c r="H8" s="186"/>
      <c r="I8" s="186"/>
      <c r="J8" s="187"/>
      <c r="K8" s="4"/>
    </row>
    <row r="9" spans="3:11" x14ac:dyDescent="0.25">
      <c r="C9" s="4"/>
      <c r="D9" s="188" t="s">
        <v>90</v>
      </c>
      <c r="E9" s="189"/>
      <c r="F9" s="190" t="str">
        <f>Capacitación!E4</f>
        <v>May Canché Isaías</v>
      </c>
      <c r="G9" s="190"/>
      <c r="H9" s="190"/>
      <c r="I9" s="190"/>
      <c r="J9" s="191"/>
      <c r="K9" s="4"/>
    </row>
    <row r="10" spans="3:11" ht="20.100000000000001" customHeight="1" x14ac:dyDescent="0.25">
      <c r="C10" s="4"/>
      <c r="D10" s="192"/>
      <c r="E10" s="192"/>
      <c r="F10" s="192"/>
      <c r="G10" s="192"/>
      <c r="H10" s="192"/>
      <c r="I10" s="192"/>
      <c r="J10" s="192"/>
      <c r="K10" s="4"/>
    </row>
    <row r="11" spans="3:11" x14ac:dyDescent="0.25">
      <c r="C11" s="4"/>
      <c r="D11" s="196" t="s">
        <v>91</v>
      </c>
      <c r="E11" s="197"/>
      <c r="F11" s="197"/>
      <c r="G11" s="198"/>
      <c r="H11" s="175" t="s">
        <v>92</v>
      </c>
      <c r="I11" s="175" t="s">
        <v>93</v>
      </c>
      <c r="J11" s="175" t="s">
        <v>94</v>
      </c>
      <c r="K11" s="4"/>
    </row>
    <row r="12" spans="3:11" ht="43.5" customHeight="1" x14ac:dyDescent="0.25">
      <c r="C12" s="4"/>
      <c r="D12" s="199"/>
      <c r="E12" s="200"/>
      <c r="F12" s="200"/>
      <c r="G12" s="201"/>
      <c r="H12" s="176"/>
      <c r="I12" s="176"/>
      <c r="J12" s="176"/>
      <c r="K12" s="4"/>
    </row>
    <row r="13" spans="3:11" x14ac:dyDescent="0.25">
      <c r="C13" s="4"/>
      <c r="D13" s="114">
        <v>1</v>
      </c>
      <c r="E13" s="177" t="s">
        <v>145</v>
      </c>
      <c r="F13" s="178"/>
      <c r="G13" s="179"/>
      <c r="H13" s="114">
        <v>23</v>
      </c>
      <c r="I13" s="114">
        <f>Capacitación!F41</f>
        <v>17</v>
      </c>
      <c r="J13" s="114">
        <f>ROUND(I13/100*H13,0)</f>
        <v>4</v>
      </c>
      <c r="K13" s="4"/>
    </row>
    <row r="14" spans="3:11" ht="15" customHeight="1" x14ac:dyDescent="0.25">
      <c r="C14" s="4"/>
      <c r="D14" s="114">
        <v>2</v>
      </c>
      <c r="E14" s="193" t="s">
        <v>98</v>
      </c>
      <c r="F14" s="194"/>
      <c r="G14" s="195"/>
      <c r="H14" s="114">
        <v>56</v>
      </c>
      <c r="I14" s="115">
        <f>Desempeño!G52</f>
        <v>0</v>
      </c>
      <c r="J14" s="114">
        <f t="shared" ref="J14:J16" si="0">ROUND(I14/100*H14,0)</f>
        <v>0</v>
      </c>
      <c r="K14" s="4"/>
    </row>
    <row r="15" spans="3:11" x14ac:dyDescent="0.25">
      <c r="C15" s="4"/>
      <c r="D15" s="114">
        <v>3</v>
      </c>
      <c r="E15" s="193" t="s">
        <v>95</v>
      </c>
      <c r="F15" s="194"/>
      <c r="G15" s="195"/>
      <c r="H15" s="114">
        <v>8</v>
      </c>
      <c r="I15" s="114">
        <f>ROUND(Seguimiento!H31/10,0)</f>
        <v>0</v>
      </c>
      <c r="J15" s="114">
        <f t="shared" si="0"/>
        <v>0</v>
      </c>
      <c r="K15" s="4"/>
    </row>
    <row r="16" spans="3:11" ht="36" customHeight="1" x14ac:dyDescent="0.25">
      <c r="C16" s="4"/>
      <c r="D16" s="114">
        <v>4</v>
      </c>
      <c r="E16" s="193" t="s">
        <v>96</v>
      </c>
      <c r="F16" s="194"/>
      <c r="G16" s="195"/>
      <c r="H16" s="114">
        <v>13</v>
      </c>
      <c r="I16" s="114">
        <f>ROUND(Presentación!E43/10,0)</f>
        <v>0</v>
      </c>
      <c r="J16" s="114">
        <f t="shared" si="0"/>
        <v>0</v>
      </c>
      <c r="K16" s="4"/>
    </row>
    <row r="17" spans="3:11" x14ac:dyDescent="0.25">
      <c r="C17" s="4"/>
      <c r="D17" s="180"/>
      <c r="E17" s="181"/>
      <c r="F17" s="181"/>
      <c r="G17" s="181"/>
      <c r="H17" s="181"/>
      <c r="I17" s="181"/>
      <c r="J17" s="182"/>
      <c r="K17" s="4"/>
    </row>
    <row r="18" spans="3:11" x14ac:dyDescent="0.25">
      <c r="C18" s="4"/>
      <c r="D18" s="116"/>
      <c r="E18" s="117"/>
      <c r="F18" s="116"/>
      <c r="G18" s="116"/>
      <c r="H18" s="116"/>
      <c r="I18" s="116"/>
      <c r="J18" s="116"/>
      <c r="K18" s="4"/>
    </row>
    <row r="19" spans="3:11" x14ac:dyDescent="0.25">
      <c r="C19" s="4"/>
      <c r="D19" s="116"/>
      <c r="E19" s="117"/>
      <c r="F19" s="116"/>
      <c r="G19" s="116"/>
      <c r="H19" s="116"/>
      <c r="I19" s="116"/>
      <c r="J19" s="116"/>
      <c r="K19" s="4"/>
    </row>
    <row r="20" spans="3:11" x14ac:dyDescent="0.25">
      <c r="C20" s="4"/>
      <c r="D20" s="4"/>
      <c r="E20" s="83"/>
      <c r="F20" s="4"/>
      <c r="G20" s="4"/>
      <c r="H20" s="4"/>
      <c r="I20" s="4"/>
      <c r="J20" s="4"/>
      <c r="K20" s="4"/>
    </row>
    <row r="21" spans="3:11" x14ac:dyDescent="0.25">
      <c r="C21" s="4"/>
      <c r="D21" s="4"/>
      <c r="E21" s="118" t="s">
        <v>45</v>
      </c>
      <c r="F21" s="4"/>
      <c r="G21" s="119" t="s">
        <v>43</v>
      </c>
      <c r="H21" s="120">
        <f>SUM(H13:H16)</f>
        <v>100</v>
      </c>
      <c r="I21" s="121"/>
      <c r="J21" s="120">
        <f>SUM(J13:J16)</f>
        <v>4</v>
      </c>
      <c r="K21" s="4"/>
    </row>
    <row r="22" spans="3:11" x14ac:dyDescent="0.25">
      <c r="C22" s="4"/>
      <c r="D22" s="4"/>
      <c r="E22" s="4"/>
      <c r="F22" s="4"/>
      <c r="G22" s="4"/>
      <c r="H22" s="4"/>
      <c r="I22" s="4"/>
      <c r="J22" s="4"/>
      <c r="K22" s="4"/>
    </row>
    <row r="23" spans="3:11" x14ac:dyDescent="0.25">
      <c r="D23" s="1"/>
      <c r="E23" s="1"/>
      <c r="F23" s="1"/>
      <c r="G23" s="2"/>
    </row>
    <row r="25" spans="3:11" x14ac:dyDescent="0.25">
      <c r="E25" s="122"/>
    </row>
  </sheetData>
  <mergeCells count="21">
    <mergeCell ref="D7:E7"/>
    <mergeCell ref="H7:J7"/>
    <mergeCell ref="D2:J2"/>
    <mergeCell ref="D3:J3"/>
    <mergeCell ref="D4:J4"/>
    <mergeCell ref="D6:E6"/>
    <mergeCell ref="F6:J6"/>
    <mergeCell ref="I11:I12"/>
    <mergeCell ref="J11:J12"/>
    <mergeCell ref="E13:G13"/>
    <mergeCell ref="D17:J17"/>
    <mergeCell ref="D8:E8"/>
    <mergeCell ref="F8:J8"/>
    <mergeCell ref="D9:E9"/>
    <mergeCell ref="F9:J9"/>
    <mergeCell ref="D10:J10"/>
    <mergeCell ref="E14:G14"/>
    <mergeCell ref="E15:G15"/>
    <mergeCell ref="E16:G16"/>
    <mergeCell ref="D11:G12"/>
    <mergeCell ref="H11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Capacitación</vt:lpstr>
      <vt:lpstr>Desempeño</vt:lpstr>
      <vt:lpstr>Presentación</vt:lpstr>
      <vt:lpstr>Seguimiento</vt:lpstr>
      <vt:lpstr>CalifFinal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edwin canul</cp:lastModifiedBy>
  <dcterms:created xsi:type="dcterms:W3CDTF">2020-06-30T17:30:00Z</dcterms:created>
  <dcterms:modified xsi:type="dcterms:W3CDTF">2023-05-11T20:18:37Z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1f511d4e-75c1-4864-8abc-a9dc8eb8321a</vt:lpwstr>
  </property>
</Properties>
</file>