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 paplaczyk\Dropbox\GAMES\KSP\Git\RP-0\Notes\Avionics\"/>
    </mc:Choice>
  </mc:AlternateContent>
  <bookViews>
    <workbookView xWindow="0" yWindow="0" windowWidth="17970" windowHeight="5655" activeTab="2"/>
    <workbookView xWindow="0" yWindow="0" windowWidth="28800" windowHeight="12000"/>
  </bookViews>
  <sheets>
    <sheet name="DATA" sheetId="1" r:id="rId1"/>
    <sheet name="Booster Stock" sheetId="2" r:id="rId2"/>
    <sheet name="Booster Pro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20" i="1"/>
  <c r="R21" i="1"/>
  <c r="R22" i="1"/>
  <c r="R4" i="1"/>
  <c r="R5" i="1"/>
  <c r="R29" i="1"/>
  <c r="R7" i="1"/>
  <c r="R9" i="1"/>
  <c r="R23" i="1"/>
  <c r="R24" i="1"/>
  <c r="R6" i="1"/>
  <c r="R10" i="1"/>
  <c r="R3" i="1"/>
  <c r="R19" i="1"/>
  <c r="R2" i="1"/>
  <c r="R11" i="1"/>
  <c r="R25" i="1"/>
  <c r="R12" i="1"/>
  <c r="R26" i="1"/>
  <c r="R27" i="1"/>
  <c r="R13" i="1"/>
  <c r="R28" i="1"/>
  <c r="R14" i="1"/>
  <c r="R15" i="1"/>
  <c r="R16" i="1"/>
  <c r="R17" i="1"/>
  <c r="R18" i="1"/>
  <c r="P18" i="1"/>
  <c r="Q18" i="1"/>
  <c r="S18" i="1"/>
  <c r="P16" i="1"/>
  <c r="Q16" i="1"/>
  <c r="S16" i="1"/>
  <c r="P11" i="1"/>
  <c r="Q11" i="1"/>
  <c r="S11" i="1"/>
  <c r="P15" i="1"/>
  <c r="Q15" i="1"/>
  <c r="S15" i="1"/>
  <c r="P17" i="1"/>
  <c r="Q17" i="1"/>
  <c r="S17" i="1"/>
  <c r="P14" i="1"/>
  <c r="Q14" i="1"/>
  <c r="S14" i="1"/>
  <c r="P13" i="1"/>
  <c r="Q13" i="1"/>
  <c r="S13" i="1"/>
  <c r="P12" i="1"/>
  <c r="Q12" i="1"/>
  <c r="S12" i="1"/>
  <c r="P10" i="1"/>
  <c r="Q10" i="1"/>
  <c r="S10" i="1"/>
  <c r="P9" i="1"/>
  <c r="Q9" i="1"/>
  <c r="S9" i="1"/>
  <c r="P8" i="1"/>
  <c r="Q8" i="1"/>
  <c r="S8" i="1"/>
  <c r="P7" i="1"/>
  <c r="Q7" i="1"/>
  <c r="S7" i="1"/>
  <c r="P6" i="1"/>
  <c r="Q6" i="1"/>
  <c r="S6" i="1"/>
  <c r="P5" i="1"/>
  <c r="Q5" i="1"/>
  <c r="S5" i="1"/>
  <c r="P4" i="1"/>
  <c r="Q4" i="1"/>
  <c r="S4" i="1"/>
  <c r="P3" i="1"/>
  <c r="Q3" i="1"/>
  <c r="S3" i="1"/>
  <c r="P19" i="1"/>
  <c r="P20" i="1"/>
  <c r="P21" i="1"/>
  <c r="P22" i="1"/>
  <c r="P25" i="1"/>
  <c r="P23" i="1"/>
  <c r="P26" i="1"/>
  <c r="P29" i="1"/>
  <c r="P24" i="1"/>
  <c r="P27" i="1"/>
  <c r="P28" i="1"/>
  <c r="P2" i="1"/>
  <c r="Q19" i="1"/>
  <c r="Q20" i="1"/>
  <c r="Q21" i="1"/>
  <c r="Q22" i="1"/>
  <c r="Q25" i="1"/>
  <c r="Q23" i="1"/>
  <c r="Q26" i="1"/>
  <c r="Q29" i="1"/>
  <c r="Q24" i="1"/>
  <c r="Q27" i="1"/>
  <c r="Q28" i="1"/>
  <c r="Q2" i="1"/>
  <c r="S2" i="1"/>
  <c r="S19" i="1" l="1"/>
  <c r="S20" i="1"/>
  <c r="S21" i="1"/>
  <c r="S22" i="1"/>
  <c r="S25" i="1"/>
  <c r="S23" i="1"/>
  <c r="S26" i="1"/>
  <c r="S29" i="1"/>
  <c r="S24" i="1"/>
  <c r="S27" i="1"/>
  <c r="S28" i="1"/>
</calcChain>
</file>

<file path=xl/sharedStrings.xml><?xml version="1.0" encoding="utf-8"?>
<sst xmlns="http://schemas.openxmlformats.org/spreadsheetml/2006/main" count="239" uniqueCount="119">
  <si>
    <t>Guidance Unit (Starting), 1m</t>
  </si>
  <si>
    <t>Guidance Unit (Early), 1m</t>
  </si>
  <si>
    <t>Guidance Unit (Early), 2m</t>
  </si>
  <si>
    <t>Guidance Unit (Early), 3m</t>
  </si>
  <si>
    <t>Able Avionics Unit</t>
  </si>
  <si>
    <t>NONE</t>
  </si>
  <si>
    <t>cost</t>
  </si>
  <si>
    <t>mass (kg)</t>
  </si>
  <si>
    <t>tonnage (t)</t>
  </si>
  <si>
    <t>ECstorage (W)</t>
  </si>
  <si>
    <t>ECuse (W)</t>
  </si>
  <si>
    <t>SAS</t>
  </si>
  <si>
    <t>width</t>
  </si>
  <si>
    <t>height</t>
  </si>
  <si>
    <t>Avionics Unit</t>
  </si>
  <si>
    <t>Guidance Unit, 1m</t>
  </si>
  <si>
    <t>Delta Avionics Package</t>
  </si>
  <si>
    <t>Saturn IV/V Instrument Unit</t>
  </si>
  <si>
    <t>Saturn I Instrument Unit</t>
  </si>
  <si>
    <t>SXT375mProbe</t>
  </si>
  <si>
    <t>Name</t>
  </si>
  <si>
    <t>Mod</t>
  </si>
  <si>
    <t>SXT</t>
  </si>
  <si>
    <t>FASA</t>
  </si>
  <si>
    <t>Hibernate</t>
  </si>
  <si>
    <t>RP0probeAvionics1-5m</t>
  </si>
  <si>
    <t>Agena Avionics Package</t>
  </si>
  <si>
    <t>RO</t>
  </si>
  <si>
    <t>RP0probeAvionics0-81m</t>
  </si>
  <si>
    <t>RP0probeAvionics66m</t>
  </si>
  <si>
    <t>RP0probeAvionics1-4m</t>
  </si>
  <si>
    <t>RP0probeAvionics3-05m</t>
  </si>
  <si>
    <t>FASAGeminiLFECentarTwin</t>
  </si>
  <si>
    <t>Titan Transtage</t>
  </si>
  <si>
    <t>FASAExplorerNosecone</t>
  </si>
  <si>
    <t>Juno I</t>
  </si>
  <si>
    <t>FASA_Mercury_LFT_Long</t>
  </si>
  <si>
    <t>Jupiter-C</t>
  </si>
  <si>
    <t>TitanIUpper</t>
  </si>
  <si>
    <t>Titan I Upper</t>
  </si>
  <si>
    <t>FASAGeminiLFTMed</t>
  </si>
  <si>
    <t>Titan II Upper</t>
  </si>
  <si>
    <t>FASAGeminiLFTMedWhite</t>
  </si>
  <si>
    <t>Titan II/II/IV Upper</t>
  </si>
  <si>
    <t>FASAGeminiLFTCentar</t>
  </si>
  <si>
    <t>Centaur A/B/C/D/D1</t>
  </si>
  <si>
    <t>Centaur D-1T</t>
  </si>
  <si>
    <t>FASAGeminiLFTCentarCSM_D1T</t>
  </si>
  <si>
    <t>Centaur Avionics Package (D2 variant)</t>
  </si>
  <si>
    <t>Centaur D3</t>
  </si>
  <si>
    <t>FASAGeminiLFTCentarCSM_D5</t>
  </si>
  <si>
    <t>FASAGeminiLFTCentarCSM_T</t>
  </si>
  <si>
    <t>Centaur T</t>
  </si>
  <si>
    <t>FASA_Atlas_LFT_Cone</t>
  </si>
  <si>
    <t>Atlas D</t>
  </si>
  <si>
    <t>FASA_Atlas_LFT_Cone2</t>
  </si>
  <si>
    <t>Atlas H</t>
  </si>
  <si>
    <t>FASAAtlasH</t>
  </si>
  <si>
    <t>Atlas II</t>
  </si>
  <si>
    <t>FASAAtlasII</t>
  </si>
  <si>
    <t>Atlas E/F/SLV-3</t>
  </si>
  <si>
    <t>FASAAtlasSLV3A</t>
  </si>
  <si>
    <t>Atlas LV-3C (Early Atlas Centaur)</t>
  </si>
  <si>
    <t>Atlas SLV-3A (Atlas Agena D)</t>
  </si>
  <si>
    <t>FASAAtlasLV3C</t>
  </si>
  <si>
    <t>FASAAtlasSLV3C</t>
  </si>
  <si>
    <t>Atlas SLV-3C (Mid Atlas Centaur)</t>
  </si>
  <si>
    <t>GuidanceEarly3m</t>
  </si>
  <si>
    <t>GuidanceEarly2m</t>
  </si>
  <si>
    <t>GuidanceStart1m</t>
  </si>
  <si>
    <t>GuidanceEarly1m</t>
  </si>
  <si>
    <t>GuidanceLate1m</t>
  </si>
  <si>
    <t>FASADeltaAv0</t>
  </si>
  <si>
    <t>FASADeltaAv1</t>
  </si>
  <si>
    <t>FASADeltaAv2</t>
  </si>
  <si>
    <t>FASADeltaAv3</t>
  </si>
  <si>
    <t>FASADeltaAv4</t>
  </si>
  <si>
    <t>Stage</t>
  </si>
  <si>
    <t>Booster</t>
  </si>
  <si>
    <t>Upper</t>
  </si>
  <si>
    <t>t per kg</t>
  </si>
  <si>
    <t>EC Time</t>
  </si>
  <si>
    <t>Start - Booster</t>
  </si>
  <si>
    <t>Cost per T</t>
  </si>
  <si>
    <t>PostWar - Booster</t>
  </si>
  <si>
    <t>ProcAv</t>
  </si>
  <si>
    <t>W per T</t>
  </si>
  <si>
    <t>Satellite - Booster</t>
  </si>
  <si>
    <t>Min T</t>
  </si>
  <si>
    <t>Human - Booster</t>
  </si>
  <si>
    <t>Advanced - Booster</t>
  </si>
  <si>
    <t>Lunar - Booster</t>
  </si>
  <si>
    <t>Station - Booster</t>
  </si>
  <si>
    <t>Long Term - Booster</t>
  </si>
  <si>
    <t>Tech</t>
  </si>
  <si>
    <t>start</t>
  </si>
  <si>
    <t>postWarAvionics</t>
  </si>
  <si>
    <t>earlyAvionics</t>
  </si>
  <si>
    <t>improvedAvionics</t>
  </si>
  <si>
    <t>matureAvionics</t>
  </si>
  <si>
    <t>largeScaleAvionics</t>
  </si>
  <si>
    <t>advancedAvionics</t>
  </si>
  <si>
    <t>longTermAvionics</t>
  </si>
  <si>
    <t>modernAvionics</t>
  </si>
  <si>
    <t>Commercial - Booster</t>
  </si>
  <si>
    <t>PostWar - Upper</t>
  </si>
  <si>
    <t>avionicsPrototypes</t>
  </si>
  <si>
    <t>Satellite - Upper</t>
  </si>
  <si>
    <t>Human - Upper</t>
  </si>
  <si>
    <t>interplanetaryProbes</t>
  </si>
  <si>
    <t>Advanced - Upper</t>
  </si>
  <si>
    <t>Lunar - Upper</t>
  </si>
  <si>
    <t>Long Term - Upper</t>
  </si>
  <si>
    <t>Commerical - Upper</t>
  </si>
  <si>
    <t>basicAvionics</t>
  </si>
  <si>
    <t>nextGenAvionics</t>
  </si>
  <si>
    <t>internationalAvionics</t>
  </si>
  <si>
    <t>avionicsNF</t>
  </si>
  <si>
    <t>T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</si>
</sst>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'Booster Stock'!$B$1</c:f>
              <c:strCache>
                <c:ptCount val="1"/>
                <c:pt idx="0">
                  <c:v>Cost per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'Booster Stock'!$A$2:$A$9</c:f>
              <c:strCache>
                <c:ptCount val="8"/>
                <c:pt idx="0">
                  <c:v>start</c:v>
                </c:pt>
                <c:pt idx="1">
                  <c:v>postWarAvionics</c:v>
                </c:pt>
                <c:pt idx="2">
                  <c:v>avionicsPrototypes</c:v>
                </c:pt>
                <c:pt idx="3">
                  <c:v>earlyAvionics</c:v>
                </c:pt>
                <c:pt idx="4">
                  <c:v>basicAvionics</c:v>
                </c:pt>
                <c:pt idx="5">
                  <c:v>interplanetaryProbes</c:v>
                </c:pt>
                <c:pt idx="6">
                  <c:v>improvedAvionics</c:v>
                </c:pt>
                <c:pt idx="7">
                  <c:v>matureAvionics</c:v>
                </c:pt>
              </c:strCache>
            </c:strRef>
          </c:cat>
          <c:val>
            <c:numRef>
              <c:f>'Booster Stock'!$B$2:$B$9</c:f>
              <c:numCache>
                <c:formatCode>General</c:formatCode>
                <c:ptCount val="8"/>
                <c:pt idx="0">
                  <c:v>17.5</c:v>
                </c:pt>
                <c:pt idx="2">
                  <c:v>7.7779999999999996</c:v>
                </c:pt>
                <c:pt idx="3">
                  <c:v>3.077</c:v>
                </c:pt>
                <c:pt idx="4">
                  <c:v>2</c:v>
                </c:pt>
                <c:pt idx="5">
                  <c:v>1</c:v>
                </c:pt>
                <c:pt idx="6">
                  <c:v>1.3340000000000001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1-4E38-BF18-CDF4EACA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'Booster Stock'!$C$1</c15:sqref>
                        </c15:formulaRef>
                      </c:ext>
                    </c:extLst>
                    <c:strCache>
                      <c:ptCount val="1"/>
                      <c:pt idx="0">
                        <c:v>T per KG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Stock'!$C$2:$C$9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33.334000000000003</c:v>
                      </c:pt>
                      <c:pt idx="2">
                        <c:v>195.65199999999999</c:v>
                      </c:pt>
                      <c:pt idx="3">
                        <c:v>325</c:v>
                      </c:pt>
                      <c:pt idx="4">
                        <c:v>359.94099999999997</c:v>
                      </c:pt>
                      <c:pt idx="5">
                        <c:v>750</c:v>
                      </c:pt>
                      <c:pt idx="6">
                        <c:v>1500</c:v>
                      </c:pt>
                      <c:pt idx="7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A1-4E38-BF18-CDF4EACA26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Stock'!$D$1</c15:sqref>
                        </c15:formulaRef>
                      </c:ext>
                    </c:extLst>
                    <c:strCache>
                      <c:ptCount val="1"/>
                      <c:pt idx="0">
                        <c:v>W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'Booster Stock'!$D$2:$D$9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150</c:v>
                      </c:pt>
                      <c:pt idx="2">
                        <c:v>6.6669999999999998</c:v>
                      </c:pt>
                      <c:pt idx="3">
                        <c:v>7.6920000000000002</c:v>
                      </c:pt>
                      <c:pt idx="4">
                        <c:v>5</c:v>
                      </c:pt>
                      <c:pt idx="5">
                        <c:v>0.33400000000000002</c:v>
                      </c:pt>
                      <c:pt idx="6">
                        <c:v>5</c:v>
                      </c:pt>
                      <c:pt idx="7">
                        <c:v>5.0000000000000001E-3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A1-4E38-BF18-CDF4EACA26E8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'Booster Stock'!$C$1</c:f>
              <c:strCache>
                <c:ptCount val="1"/>
                <c:pt idx="0">
                  <c:v>T per KG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'Booster Stock'!$A$2:$A$9</c:f>
              <c:strCache>
                <c:ptCount val="8"/>
                <c:pt idx="0">
                  <c:v>start</c:v>
                </c:pt>
                <c:pt idx="1">
                  <c:v>postWarAvionics</c:v>
                </c:pt>
                <c:pt idx="2">
                  <c:v>avionicsPrototypes</c:v>
                </c:pt>
                <c:pt idx="3">
                  <c:v>earlyAvionics</c:v>
                </c:pt>
                <c:pt idx="4">
                  <c:v>basicAvionics</c:v>
                </c:pt>
                <c:pt idx="5">
                  <c:v>interplanetaryProbes</c:v>
                </c:pt>
                <c:pt idx="6">
                  <c:v>improvedAvionics</c:v>
                </c:pt>
                <c:pt idx="7">
                  <c:v>matureAvionics</c:v>
                </c:pt>
              </c:strCache>
              <c:extLst xmlns:c15="http://schemas.microsoft.com/office/drawing/2012/chart"/>
            </c:strRef>
          </c:cat>
          <c:val>
            <c:numRef>
              <c:f>'Booster Stock'!$C$2:$C$9</c:f>
              <c:numCache>
                <c:formatCode>General</c:formatCode>
                <c:ptCount val="8"/>
                <c:pt idx="0">
                  <c:v>33.334000000000003</c:v>
                </c:pt>
                <c:pt idx="2">
                  <c:v>195.65199999999999</c:v>
                </c:pt>
                <c:pt idx="3">
                  <c:v>325</c:v>
                </c:pt>
                <c:pt idx="4">
                  <c:v>359.94099999999997</c:v>
                </c:pt>
                <c:pt idx="5">
                  <c:v>750</c:v>
                </c:pt>
                <c:pt idx="6">
                  <c:v>1500</c:v>
                </c:pt>
                <c:pt idx="7">
                  <c:v>10000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531-4C2A-A868-73D5B665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'Booster Stock'!$B$1</c15:sqref>
                        </c15:formulaRef>
                      </c:ext>
                    </c:extLst>
                    <c:strCache>
                      <c:ptCount val="1"/>
                      <c:pt idx="0">
                        <c:v>Cost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Stock'!$B$2:$B$9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17.5</c:v>
                      </c:pt>
                      <c:pt idx="2">
                        <c:v>7.7779999999999996</c:v>
                      </c:pt>
                      <c:pt idx="3">
                        <c:v>3.077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1.3340000000000001</c:v>
                      </c:pt>
                      <c:pt idx="7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31-4C2A-A868-73D5B6650B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Stock'!$D$1</c15:sqref>
                        </c15:formulaRef>
                      </c:ext>
                    </c:extLst>
                    <c:strCache>
                      <c:ptCount val="1"/>
                      <c:pt idx="0">
                        <c:v>W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150</c:v>
                      </c:pt>
                      <c:pt idx="2">
                        <c:v>6.6669999999999998</c:v>
                      </c:pt>
                      <c:pt idx="3">
                        <c:v>7.6920000000000002</c:v>
                      </c:pt>
                      <c:pt idx="4">
                        <c:v>5</c:v>
                      </c:pt>
                      <c:pt idx="5">
                        <c:v>0.33400000000000002</c:v>
                      </c:pt>
                      <c:pt idx="6">
                        <c:v>5</c:v>
                      </c:pt>
                      <c:pt idx="7">
                        <c:v>5.0000000000000001E-3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31-4C2A-A868-73D5B6650B3C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'Booster Stock'!$D$1</c:f>
              <c:strCache>
                <c:ptCount val="1"/>
                <c:pt idx="0">
                  <c:v>W per 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'Booster Stock'!$A$2:$A$9</c:f>
              <c:strCache>
                <c:ptCount val="8"/>
                <c:pt idx="0">
                  <c:v>start</c:v>
                </c:pt>
                <c:pt idx="1">
                  <c:v>postWarAvionics</c:v>
                </c:pt>
                <c:pt idx="2">
                  <c:v>avionicsPrototypes</c:v>
                </c:pt>
                <c:pt idx="3">
                  <c:v>earlyAvionics</c:v>
                </c:pt>
                <c:pt idx="4">
                  <c:v>basicAvionics</c:v>
                </c:pt>
                <c:pt idx="5">
                  <c:v>interplanetaryProbes</c:v>
                </c:pt>
                <c:pt idx="6">
                  <c:v>improvedAvionics</c:v>
                </c:pt>
                <c:pt idx="7">
                  <c:v>matureAvionics</c:v>
                </c:pt>
              </c:strCache>
              <c:extLst xmlns:c15="http://schemas.microsoft.com/office/drawing/2012/chart"/>
            </c:strRef>
          </c:cat>
          <c:val>
            <c:numRef>
              <c:f>'Booster Stock'!$D$2:$D$9</c:f>
              <c:numCache>
                <c:formatCode>General</c:formatCode>
                <c:ptCount val="8"/>
                <c:pt idx="0">
                  <c:v>150</c:v>
                </c:pt>
                <c:pt idx="2">
                  <c:v>6.6669999999999998</c:v>
                </c:pt>
                <c:pt idx="3">
                  <c:v>7.6920000000000002</c:v>
                </c:pt>
                <c:pt idx="4">
                  <c:v>5</c:v>
                </c:pt>
                <c:pt idx="5">
                  <c:v>0.33400000000000002</c:v>
                </c:pt>
                <c:pt idx="6">
                  <c:v>5</c:v>
                </c:pt>
                <c:pt idx="7">
                  <c:v>5.0000000000000001E-3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FA1-4E38-BF18-CDF4EACA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'Booster Stock'!$B$1</c15:sqref>
                        </c15:formulaRef>
                      </c:ext>
                    </c:extLst>
                    <c:strCache>
                      <c:ptCount val="1"/>
                      <c:pt idx="0">
                        <c:v>Cost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Stock'!$B$2:$B$9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17.5</c:v>
                      </c:pt>
                      <c:pt idx="2">
                        <c:v>7.7779999999999996</c:v>
                      </c:pt>
                      <c:pt idx="3">
                        <c:v>3.077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1.3340000000000001</c:v>
                      </c:pt>
                      <c:pt idx="7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A1-4E38-BF18-CDF4EACA26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Stock'!$C$1</c15:sqref>
                        </c15:formulaRef>
                      </c:ext>
                    </c:extLst>
                    <c:strCache>
                      <c:ptCount val="1"/>
                      <c:pt idx="0">
                        <c:v>T per KG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Stock'!$A$2:$A$9</c15:sqref>
                        </c15:formulaRef>
                      </c:ext>
                    </c:extLst>
                    <c:strCache>
                      <c:ptCount val="8"/>
                      <c:pt idx="0">
                        <c:v>start</c:v>
                      </c:pt>
                      <c:pt idx="1">
                        <c:v>postWarAvionics</c:v>
                      </c:pt>
                      <c:pt idx="2">
                        <c:v>avionicsPrototypes</c:v>
                      </c:pt>
                      <c:pt idx="3">
                        <c:v>earlyAvionics</c:v>
                      </c:pt>
                      <c:pt idx="4">
                        <c:v>basicAvionics</c:v>
                      </c:pt>
                      <c:pt idx="5">
                        <c:v>interplanetaryProbes</c:v>
                      </c:pt>
                      <c:pt idx="6">
                        <c:v>improvedAvionics</c:v>
                      </c:pt>
                      <c:pt idx="7">
                        <c:v>matureAvionics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'Booster Stock'!$C$2:$C$9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33.334000000000003</c:v>
                      </c:pt>
                      <c:pt idx="2">
                        <c:v>195.65199999999999</c:v>
                      </c:pt>
                      <c:pt idx="3">
                        <c:v>325</c:v>
                      </c:pt>
                      <c:pt idx="4">
                        <c:v>359.94099999999997</c:v>
                      </c:pt>
                      <c:pt idx="5">
                        <c:v>750</c:v>
                      </c:pt>
                      <c:pt idx="6">
                        <c:v>1500</c:v>
                      </c:pt>
                      <c:pt idx="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A1-4E38-BF18-CDF4EACA26E8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'Booster Proc'!$B$1</c:f>
              <c:strCache>
                <c:ptCount val="1"/>
                <c:pt idx="0">
                  <c:v>Cost per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'Booster Proc'!$A$3:$A$15</c:f>
              <c:strCache>
                <c:ptCount val="13"/>
                <c:pt idx="0">
                  <c:v>postWarAvionics</c:v>
                </c:pt>
                <c:pt idx="1">
                  <c:v>avionicsPrototypes</c:v>
                </c:pt>
                <c:pt idx="2">
                  <c:v>earlyAvionics</c:v>
                </c:pt>
                <c:pt idx="3">
                  <c:v>basicAvionics</c:v>
                </c:pt>
                <c:pt idx="4">
                  <c:v>interplanetaryProbes</c:v>
                </c:pt>
                <c:pt idx="5">
                  <c:v>improvedAvionics</c:v>
                </c:pt>
                <c:pt idx="6">
                  <c:v>matureAvionics</c:v>
                </c:pt>
                <c:pt idx="7">
                  <c:v>largeScaleAvionics</c:v>
                </c:pt>
                <c:pt idx="8">
                  <c:v>advancedAvionics</c:v>
                </c:pt>
                <c:pt idx="9">
                  <c:v>nextGenAvionics</c:v>
                </c:pt>
                <c:pt idx="10">
                  <c:v>longTermAvionics</c:v>
                </c:pt>
                <c:pt idx="11">
                  <c:v>internationalAvionics</c:v>
                </c:pt>
                <c:pt idx="12">
                  <c:v>modernAvionics</c:v>
                </c:pt>
              </c:strCache>
            </c:strRef>
          </c:cat>
          <c:val>
            <c:numRef>
              <c:f>'Booster Proc'!$B$3:$B$15</c:f>
              <c:numCache>
                <c:formatCode>General</c:formatCode>
                <c:ptCount val="13"/>
                <c:pt idx="0">
                  <c:v>6.2544591110054135</c:v>
                </c:pt>
                <c:pt idx="2">
                  <c:v>2.1472443697255188</c:v>
                </c:pt>
                <c:pt idx="5">
                  <c:v>0.84336056993419573</c:v>
                </c:pt>
                <c:pt idx="6">
                  <c:v>0.3304393857444175</c:v>
                </c:pt>
                <c:pt idx="7">
                  <c:v>0.12494246070888405</c:v>
                </c:pt>
                <c:pt idx="8">
                  <c:v>4.9685003572124437E-2</c:v>
                </c:pt>
                <c:pt idx="10">
                  <c:v>2.0061483395153491E-2</c:v>
                </c:pt>
                <c:pt idx="12">
                  <c:v>7.0558050032071837E-3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F-4421-8A0C-EECB3EDF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'Booster Proc'!$C$1</c15:sqref>
                        </c15:formulaRef>
                      </c:ext>
                    </c:extLst>
                    <c:strCache>
                      <c:ptCount val="1"/>
                      <c:pt idx="0">
                        <c:v>T per KG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Proc'!$A$3:$A$15</c15:sqref>
                        </c15:formulaRef>
                      </c:ext>
                    </c:extLst>
                    <c:strCache>
                      <c:ptCount val="13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Proc'!$C$3:$C$15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53.401899999999998</c:v>
                      </c:pt>
                      <c:pt idx="2">
                        <c:v>120.154</c:v>
                      </c:pt>
                      <c:pt idx="5">
                        <c:v>270.34699999999998</c:v>
                      </c:pt>
                      <c:pt idx="6">
                        <c:v>608.28099999999995</c:v>
                      </c:pt>
                      <c:pt idx="7">
                        <c:v>1368.63</c:v>
                      </c:pt>
                      <c:pt idx="8">
                        <c:v>3079.4</c:v>
                      </c:pt>
                      <c:pt idx="10">
                        <c:v>6928.7</c:v>
                      </c:pt>
                      <c:pt idx="12">
                        <c:v>15590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3F-4421-8A0C-EECB3EDFE2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Proc'!$D$1</c15:sqref>
                        </c15:formulaRef>
                      </c:ext>
                    </c:extLst>
                    <c:strCache>
                      <c:ptCount val="1"/>
                      <c:pt idx="0">
                        <c:v>W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Proc'!$A$3:$A$15</c15:sqref>
                        </c15:formulaRef>
                      </c:ext>
                    </c:extLst>
                    <c:strCache>
                      <c:ptCount val="13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'Booster Proc'!$D$3:$D$15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1.4980740385641711</c:v>
                      </c:pt>
                      <c:pt idx="2">
                        <c:v>0.26632488306673102</c:v>
                      </c:pt>
                      <c:pt idx="5">
                        <c:v>4.7346558312095201E-2</c:v>
                      </c:pt>
                      <c:pt idx="6">
                        <c:v>8.4171624627433703E-3</c:v>
                      </c:pt>
                      <c:pt idx="7">
                        <c:v>1.4963868978467517E-3</c:v>
                      </c:pt>
                      <c:pt idx="8">
                        <c:v>2.6602584919140093E-4</c:v>
                      </c:pt>
                      <c:pt idx="10">
                        <c:v>4.7293143013840986E-5</c:v>
                      </c:pt>
                      <c:pt idx="12">
                        <c:v>8.4074406670942904E-6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3F-4421-8A0C-EECB3EDFE22A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'Booster Proc'!$C$1</c:f>
              <c:strCache>
                <c:ptCount val="1"/>
                <c:pt idx="0">
                  <c:v>T per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'Booster Proc'!$A$3:$A$16</c:f>
              <c:strCache>
                <c:ptCount val="14"/>
                <c:pt idx="0">
                  <c:v>postWarAvionics</c:v>
                </c:pt>
                <c:pt idx="1">
                  <c:v>avionicsPrototypes</c:v>
                </c:pt>
                <c:pt idx="2">
                  <c:v>earlyAvionics</c:v>
                </c:pt>
                <c:pt idx="3">
                  <c:v>basicAvionics</c:v>
                </c:pt>
                <c:pt idx="4">
                  <c:v>interplanetaryProbes</c:v>
                </c:pt>
                <c:pt idx="5">
                  <c:v>improvedAvionics</c:v>
                </c:pt>
                <c:pt idx="6">
                  <c:v>matureAvionics</c:v>
                </c:pt>
                <c:pt idx="7">
                  <c:v>largeScaleAvionics</c:v>
                </c:pt>
                <c:pt idx="8">
                  <c:v>advancedAvionics</c:v>
                </c:pt>
                <c:pt idx="9">
                  <c:v>nextGenAvionics</c:v>
                </c:pt>
                <c:pt idx="10">
                  <c:v>longTermAvionics</c:v>
                </c:pt>
                <c:pt idx="11">
                  <c:v>internationalAvionics</c:v>
                </c:pt>
                <c:pt idx="12">
                  <c:v>modernAvionics</c:v>
                </c:pt>
                <c:pt idx="13">
                  <c:v>avionicsNF</c:v>
                </c:pt>
              </c:strCache>
            </c:strRef>
          </c:cat>
          <c:val>
            <c:numRef>
              <c:f>'Booster Proc'!$C$3:$C$16</c:f>
              <c:numCache>
                <c:formatCode>General</c:formatCode>
                <c:ptCount val="14"/>
                <c:pt idx="0">
                  <c:v>53.401899999999998</c:v>
                </c:pt>
                <c:pt idx="2">
                  <c:v>120.154</c:v>
                </c:pt>
                <c:pt idx="5">
                  <c:v>270.34699999999998</c:v>
                </c:pt>
                <c:pt idx="6">
                  <c:v>608.28099999999995</c:v>
                </c:pt>
                <c:pt idx="7">
                  <c:v>1368.63</c:v>
                </c:pt>
                <c:pt idx="8">
                  <c:v>3079.4</c:v>
                </c:pt>
                <c:pt idx="10">
                  <c:v>6928.7</c:v>
                </c:pt>
                <c:pt idx="12">
                  <c:v>15590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9-4BBD-AFC8-4288063C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'Booster Proc'!$B$1</c15:sqref>
                        </c15:formulaRef>
                      </c:ext>
                    </c:extLst>
                    <c:strCache>
                      <c:ptCount val="1"/>
                      <c:pt idx="0">
                        <c:v>Cost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Proc'!$A$3:$A$16</c15:sqref>
                        </c15:formulaRef>
                      </c:ext>
                    </c:extLst>
                    <c:strCache>
                      <c:ptCount val="14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  <c:pt idx="13">
                        <c:v>avionicsNF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Proc'!$B$3:$B$16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6.2544591110054135</c:v>
                      </c:pt>
                      <c:pt idx="2">
                        <c:v>2.1472443697255188</c:v>
                      </c:pt>
                      <c:pt idx="5">
                        <c:v>0.84336056993419573</c:v>
                      </c:pt>
                      <c:pt idx="6">
                        <c:v>0.3304393857444175</c:v>
                      </c:pt>
                      <c:pt idx="7">
                        <c:v>0.12494246070888405</c:v>
                      </c:pt>
                      <c:pt idx="8">
                        <c:v>4.9685003572124437E-2</c:v>
                      </c:pt>
                      <c:pt idx="10">
                        <c:v>2.0061483395153491E-2</c:v>
                      </c:pt>
                      <c:pt idx="12">
                        <c:v>7.0558050032071837E-3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59-4BBD-AFC8-4288063C6B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Proc'!$D$1</c15:sqref>
                        </c15:formulaRef>
                      </c:ext>
                    </c:extLst>
                    <c:strCache>
                      <c:ptCount val="1"/>
                      <c:pt idx="0">
                        <c:v>W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Proc'!$A$3:$A$16</c15:sqref>
                        </c15:formulaRef>
                      </c:ext>
                    </c:extLst>
                    <c:strCache>
                      <c:ptCount val="14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  <c:pt idx="13">
                        <c:v>avionicsNF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'Booster Proc'!$D$3:$D$16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1.4980740385641711</c:v>
                      </c:pt>
                      <c:pt idx="2">
                        <c:v>0.26632488306673102</c:v>
                      </c:pt>
                      <c:pt idx="5">
                        <c:v>4.7346558312095201E-2</c:v>
                      </c:pt>
                      <c:pt idx="6">
                        <c:v>8.4171624627433703E-3</c:v>
                      </c:pt>
                      <c:pt idx="7">
                        <c:v>1.4963868978467517E-3</c:v>
                      </c:pt>
                      <c:pt idx="8">
                        <c:v>2.6602584919140093E-4</c:v>
                      </c:pt>
                      <c:pt idx="10">
                        <c:v>4.7293143013840986E-5</c:v>
                      </c:pt>
                      <c:pt idx="12">
                        <c:v>8.4074406670942904E-6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59-4BBD-AFC8-4288063C6B3E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'Booster Proc'!$D$1</c:f>
              <c:strCache>
                <c:ptCount val="1"/>
                <c:pt idx="0">
                  <c:v>W per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'Booster Proc'!$A$3:$A$15</c:f>
              <c:strCache>
                <c:ptCount val="13"/>
                <c:pt idx="0">
                  <c:v>postWarAvionics</c:v>
                </c:pt>
                <c:pt idx="1">
                  <c:v>avionicsPrototypes</c:v>
                </c:pt>
                <c:pt idx="2">
                  <c:v>earlyAvionics</c:v>
                </c:pt>
                <c:pt idx="3">
                  <c:v>basicAvionics</c:v>
                </c:pt>
                <c:pt idx="4">
                  <c:v>interplanetaryProbes</c:v>
                </c:pt>
                <c:pt idx="5">
                  <c:v>improvedAvionics</c:v>
                </c:pt>
                <c:pt idx="6">
                  <c:v>matureAvionics</c:v>
                </c:pt>
                <c:pt idx="7">
                  <c:v>largeScaleAvionics</c:v>
                </c:pt>
                <c:pt idx="8">
                  <c:v>advancedAvionics</c:v>
                </c:pt>
                <c:pt idx="9">
                  <c:v>nextGenAvionics</c:v>
                </c:pt>
                <c:pt idx="10">
                  <c:v>longTermAvionics</c:v>
                </c:pt>
                <c:pt idx="11">
                  <c:v>internationalAvionics</c:v>
                </c:pt>
                <c:pt idx="12">
                  <c:v>modernAvionics</c:v>
                </c:pt>
              </c:strCache>
            </c:strRef>
          </c:cat>
          <c:val>
            <c:numRef>
              <c:f>'Booster Proc'!$D$3:$D$15</c:f>
              <c:numCache>
                <c:formatCode>General</c:formatCode>
                <c:ptCount val="13"/>
                <c:pt idx="0">
                  <c:v>1.4980740385641711</c:v>
                </c:pt>
                <c:pt idx="2">
                  <c:v>0.26632488306673102</c:v>
                </c:pt>
                <c:pt idx="5">
                  <c:v>4.7346558312095201E-2</c:v>
                </c:pt>
                <c:pt idx="6">
                  <c:v>8.4171624627433703E-3</c:v>
                </c:pt>
                <c:pt idx="7">
                  <c:v>1.4963868978467517E-3</c:v>
                </c:pt>
                <c:pt idx="8">
                  <c:v>2.6602584919140093E-4</c:v>
                </c:pt>
                <c:pt idx="10">
                  <c:v>4.7293143013840986E-5</c:v>
                </c:pt>
                <c:pt idx="12">
                  <c:v>8.4074406670942904E-6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DB7-4353-8AF1-9694E3DE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2392"/>
        <c:axId val="11173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'Booster Proc'!$B$1</c15:sqref>
                        </c15:formulaRef>
                      </c:ext>
                    </c:extLst>
                    <c:strCache>
                      <c:ptCount val="1"/>
                      <c:pt idx="0">
                        <c:v>Cost per 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'Booster Proc'!$A$3:$A$15</c15:sqref>
                        </c15:formulaRef>
                      </c:ext>
                    </c:extLst>
                    <c:strCache>
                      <c:ptCount val="13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'Booster Proc'!$B$3:$B$15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6.2544591110054135</c:v>
                      </c:pt>
                      <c:pt idx="2">
                        <c:v>2.1472443697255188</c:v>
                      </c:pt>
                      <c:pt idx="5">
                        <c:v>0.84336056993419573</c:v>
                      </c:pt>
                      <c:pt idx="6">
                        <c:v>0.3304393857444175</c:v>
                      </c:pt>
                      <c:pt idx="7">
                        <c:v>0.12494246070888405</c:v>
                      </c:pt>
                      <c:pt idx="8">
                        <c:v>4.9685003572124437E-2</c:v>
                      </c:pt>
                      <c:pt idx="10">
                        <c:v>2.0061483395153491E-2</c:v>
                      </c:pt>
                      <c:pt idx="12">
                        <c:v>7.0558050032071837E-3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B7-4353-8AF1-9694E3DEE1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Proc'!$C$1</c15:sqref>
                        </c15:formulaRef>
                      </c:ext>
                    </c:extLst>
                    <c:strCache>
                      <c:ptCount val="1"/>
                      <c:pt idx="0">
                        <c:v>T per KG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'Booster Proc'!$A$3:$A$15</c15:sqref>
                        </c15:formulaRef>
                      </c:ext>
                    </c:extLst>
                    <c:strCache>
                      <c:ptCount val="13"/>
                      <c:pt idx="0">
                        <c:v>postWarAvionics</c:v>
                      </c:pt>
                      <c:pt idx="1">
                        <c:v>avionicsPrototypes</c:v>
                      </c:pt>
                      <c:pt idx="2">
                        <c:v>earlyAvionics</c:v>
                      </c:pt>
                      <c:pt idx="3">
                        <c:v>basicAvionics</c:v>
                      </c:pt>
                      <c:pt idx="4">
                        <c:v>interplanetaryProbes</c:v>
                      </c:pt>
                      <c:pt idx="5">
                        <c:v>improvedAvionics</c:v>
                      </c:pt>
                      <c:pt idx="6">
                        <c:v>matureAvionics</c:v>
                      </c:pt>
                      <c:pt idx="7">
                        <c:v>largeScaleAvionics</c:v>
                      </c:pt>
                      <c:pt idx="8">
                        <c:v>advancedAvionics</c:v>
                      </c:pt>
                      <c:pt idx="9">
                        <c:v>nextGenAvionics</c:v>
                      </c:pt>
                      <c:pt idx="10">
                        <c:v>longTermAvionics</c:v>
                      </c:pt>
                      <c:pt idx="11">
                        <c:v>internationalAvionics</c:v>
                      </c:pt>
                      <c:pt idx="12">
                        <c:v>modernAvionics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'Booster Proc'!$C$3:$C$15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53.401899999999998</c:v>
                      </c:pt>
                      <c:pt idx="2">
                        <c:v>120.154</c:v>
                      </c:pt>
                      <c:pt idx="5">
                        <c:v>270.34699999999998</c:v>
                      </c:pt>
                      <c:pt idx="6">
                        <c:v>608.28099999999995</c:v>
                      </c:pt>
                      <c:pt idx="7">
                        <c:v>1368.63</c:v>
                      </c:pt>
                      <c:pt idx="8">
                        <c:v>3079.4</c:v>
                      </c:pt>
                      <c:pt idx="10">
                        <c:v>6928.7</c:v>
                      </c:pt>
                      <c:pt idx="12">
                        <c:v>15590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B7-4353-8AF1-9694E3DEE1B4}"/>
                  </c:ext>
                </c:extLst>
              </c15:ser>
            </c15:filteredLineSeries>
          </c:ext>
        </c:extLst>
      </c:lineChart>
      <c:catAx>
        <c:axId val="1117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064"/>
        <c:crosses val="autoZero"/>
        <c:auto val="1"/>
        <c:lblAlgn val="ctr"/>
        <c:lblOffset val="100"/>
        <c:noMultiLvlLbl val="0"/>
      </c:catAx>
      <c:valAx>
        <c:axId val="1117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57150</xdr:rowOff>
    </xdr:from>
    <xdr:to>
      <xdr:col>11</xdr:col>
      <xdr:colOff>85725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14</xdr:row>
      <xdr:rowOff>133350</xdr:rowOff>
    </xdr:from>
    <xdr:to>
      <xdr:col>11</xdr:col>
      <xdr:colOff>85725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0</xdr:row>
      <xdr:rowOff>57150</xdr:rowOff>
    </xdr:from>
    <xdr:to>
      <xdr:col>18</xdr:col>
      <xdr:colOff>390525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57150</xdr:rowOff>
    </xdr:from>
    <xdr:to>
      <xdr:col>11</xdr:col>
      <xdr:colOff>85725</xdr:colOff>
      <xdr:row>14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14</xdr:row>
      <xdr:rowOff>133350</xdr:rowOff>
    </xdr:from>
    <xdr:to>
      <xdr:col>11</xdr:col>
      <xdr:colOff>85725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0</xdr:row>
      <xdr:rowOff>57150</xdr:rowOff>
    </xdr:from>
    <xdr:to>
      <xdr:col>18</xdr:col>
      <xdr:colOff>390525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S29" totalsRowShown="0" headerRowDxfId="20" dataDxfId="4">
  <autoFilter ref="A1:S29">
    <filterColumn colId="2">
      <filters>
        <filter val="ProcAv"/>
      </filters>
    </filterColumn>
  </autoFilter>
  <sortState ref="A2:S29">
    <sortCondition ref="C1:C29"/>
  </sortState>
  <tableColumns count="19">
    <tableColumn id="1" name="Avionics Unit" dataDxfId="2"/>
    <tableColumn id="2" name="Name" dataDxfId="3"/>
    <tableColumn id="3" name="Mod" dataDxfId="19"/>
    <tableColumn id="4" name="Stage" dataDxfId="18"/>
    <tableColumn id="19" name="Tech" dataDxfId="1"/>
    <tableColumn id="5" name="cost" dataDxfId="17"/>
    <tableColumn id="6" name="mass (kg)" dataDxfId="16"/>
    <tableColumn id="7" name="tonnage (t)" dataDxfId="15"/>
    <tableColumn id="8" name="ECuse (W)" dataDxfId="14"/>
    <tableColumn id="9" name="ECstorage (W)" dataDxfId="13"/>
    <tableColumn id="10" name="SAS" dataDxfId="12"/>
    <tableColumn id="11" name="width" dataDxfId="11"/>
    <tableColumn id="12" name="height" dataDxfId="10"/>
    <tableColumn id="13" name="Hibernate" dataDxfId="9"/>
    <tableColumn id="18" name="Min T" dataDxfId="8"/>
    <tableColumn id="14" name="Cost per T" dataDxfId="7">
      <calculatedColumnFormula>Table1[[#This Row],[cost]]/Table1[[#This Row],[tonnage (t)]]</calculatedColumnFormula>
    </tableColumn>
    <tableColumn id="15" name="t per kg" dataDxfId="6">
      <calculatedColumnFormula>(H2*1000)/G2</calculatedColumnFormula>
    </tableColumn>
    <tableColumn id="16" name="W per T" dataDxfId="0">
      <calculatedColumnFormula>Table1[[#This Row],[ECuse (W)]]/Table1[[#This Row],[tonnage (t)]]</calculatedColumnFormula>
    </tableColumn>
    <tableColumn id="17" name="EC Time" dataDxfId="5">
      <calculatedColumnFormula>Table1[[#This Row],[ECstorage (W)]]/(Table1[[#This Row],[ECuse (W)]]/1000)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A2" sqref="A2:XFD2"/>
    </sheetView>
    <sheetView tabSelected="1" workbookViewId="1">
      <selection activeCell="P10" sqref="P10:R10"/>
    </sheetView>
  </sheetViews>
  <sheetFormatPr defaultRowHeight="15" x14ac:dyDescent="0.25"/>
  <cols>
    <col min="1" max="1" width="34.140625" customWidth="1"/>
    <col min="2" max="2" width="29.42578125" bestFit="1" customWidth="1"/>
    <col min="3" max="4" width="14.28515625" customWidth="1"/>
    <col min="5" max="5" width="17.7109375" bestFit="1" customWidth="1"/>
    <col min="6" max="6" width="6.7109375" style="1" customWidth="1"/>
    <col min="7" max="7" width="11.42578125" style="1" customWidth="1"/>
    <col min="8" max="8" width="13" style="1" customWidth="1"/>
    <col min="9" max="9" width="12.28515625" style="1" customWidth="1"/>
    <col min="10" max="10" width="15.7109375" style="1" customWidth="1"/>
    <col min="11" max="11" width="6.42578125" style="1" customWidth="1"/>
    <col min="12" max="12" width="8.28515625" style="1" customWidth="1"/>
    <col min="13" max="13" width="8.85546875" style="1" customWidth="1"/>
    <col min="14" max="15" width="12" customWidth="1"/>
    <col min="16" max="19" width="12" bestFit="1" customWidth="1"/>
  </cols>
  <sheetData>
    <row r="1" spans="1:19" x14ac:dyDescent="0.25">
      <c r="A1" t="s">
        <v>14</v>
      </c>
      <c r="B1" t="s">
        <v>20</v>
      </c>
      <c r="C1" t="s">
        <v>21</v>
      </c>
      <c r="D1" t="s">
        <v>77</v>
      </c>
      <c r="E1" t="s">
        <v>94</v>
      </c>
      <c r="F1" s="2" t="s">
        <v>6</v>
      </c>
      <c r="G1" s="2" t="s">
        <v>7</v>
      </c>
      <c r="H1" s="2" t="s">
        <v>8</v>
      </c>
      <c r="I1" s="2" t="s">
        <v>10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24</v>
      </c>
      <c r="O1" s="2" t="s">
        <v>88</v>
      </c>
      <c r="P1" s="2" t="s">
        <v>83</v>
      </c>
      <c r="Q1" s="2" t="s">
        <v>80</v>
      </c>
      <c r="R1" s="2" t="s">
        <v>86</v>
      </c>
      <c r="S1" s="2" t="s">
        <v>81</v>
      </c>
    </row>
    <row r="2" spans="1:19" x14ac:dyDescent="0.25">
      <c r="A2" s="2" t="s">
        <v>82</v>
      </c>
      <c r="B2" s="1"/>
      <c r="C2" s="1" t="s">
        <v>85</v>
      </c>
      <c r="D2" s="1" t="s">
        <v>78</v>
      </c>
      <c r="E2" s="1" t="s">
        <v>95</v>
      </c>
      <c r="F2" s="1">
        <v>429</v>
      </c>
      <c r="G2" s="1">
        <v>1000</v>
      </c>
      <c r="H2" s="1">
        <v>23.734000000000002</v>
      </c>
      <c r="I2" s="1">
        <v>200</v>
      </c>
      <c r="K2" s="1">
        <v>0</v>
      </c>
      <c r="N2" s="1"/>
      <c r="O2" s="1">
        <v>10</v>
      </c>
      <c r="P2" s="1">
        <f>Table1[[#This Row],[cost]]/Table1[[#This Row],[tonnage (t)]]</f>
        <v>18.075334962501053</v>
      </c>
      <c r="Q2" s="1">
        <f>(H2*1000)/G2</f>
        <v>23.734000000000002</v>
      </c>
      <c r="R2" s="1">
        <f>Table1[[#This Row],[ECuse (W)]]/Table1[[#This Row],[tonnage (t)]]</f>
        <v>8.4267295862475766</v>
      </c>
      <c r="S2" s="3">
        <f>Table1[[#This Row],[ECstorage (W)]]/(Table1[[#This Row],[ECuse (W)]]/1000)</f>
        <v>0</v>
      </c>
    </row>
    <row r="3" spans="1:19" x14ac:dyDescent="0.25">
      <c r="A3" s="2" t="s">
        <v>84</v>
      </c>
      <c r="B3" s="1"/>
      <c r="C3" s="1" t="s">
        <v>85</v>
      </c>
      <c r="D3" s="1" t="s">
        <v>78</v>
      </c>
      <c r="E3" s="1" t="s">
        <v>96</v>
      </c>
      <c r="F3" s="1">
        <v>334</v>
      </c>
      <c r="G3" s="1">
        <v>1000</v>
      </c>
      <c r="H3" s="1">
        <v>53.401899999999998</v>
      </c>
      <c r="I3" s="1">
        <v>80</v>
      </c>
      <c r="K3" s="1">
        <v>0</v>
      </c>
      <c r="N3" s="1"/>
      <c r="O3" s="1">
        <v>15</v>
      </c>
      <c r="P3" s="3">
        <f>Table1[[#This Row],[cost]]/Table1[[#This Row],[tonnage (t)]]</f>
        <v>6.2544591110054135</v>
      </c>
      <c r="Q3" s="3">
        <f>(H3*1000)/G3</f>
        <v>53.401899999999998</v>
      </c>
      <c r="R3" s="3">
        <f>Table1[[#This Row],[ECuse (W)]]/Table1[[#This Row],[tonnage (t)]]</f>
        <v>1.4980740385641711</v>
      </c>
      <c r="S3" s="3">
        <f>Table1[[#This Row],[ECstorage (W)]]/(Table1[[#This Row],[ECuse (W)]]/1000)</f>
        <v>0</v>
      </c>
    </row>
    <row r="4" spans="1:19" x14ac:dyDescent="0.25">
      <c r="A4" s="2" t="s">
        <v>87</v>
      </c>
      <c r="B4" s="1"/>
      <c r="C4" s="1" t="s">
        <v>85</v>
      </c>
      <c r="D4" s="1" t="s">
        <v>78</v>
      </c>
      <c r="E4" s="1" t="s">
        <v>97</v>
      </c>
      <c r="F4" s="1">
        <v>258</v>
      </c>
      <c r="G4" s="1">
        <v>1000</v>
      </c>
      <c r="H4" s="1">
        <v>120.154</v>
      </c>
      <c r="I4" s="1">
        <v>32</v>
      </c>
      <c r="K4" s="1">
        <v>0</v>
      </c>
      <c r="N4" s="1"/>
      <c r="O4" s="1">
        <v>25</v>
      </c>
      <c r="P4" s="3">
        <f>Table1[[#This Row],[cost]]/Table1[[#This Row],[tonnage (t)]]</f>
        <v>2.1472443697255188</v>
      </c>
      <c r="Q4" s="3">
        <f>(H4*1000)/G4</f>
        <v>120.154</v>
      </c>
      <c r="R4" s="3">
        <f>Table1[[#This Row],[ECuse (W)]]/Table1[[#This Row],[tonnage (t)]]</f>
        <v>0.26632488306673102</v>
      </c>
      <c r="S4" s="3">
        <f>Table1[[#This Row],[ECstorage (W)]]/(Table1[[#This Row],[ECuse (W)]]/1000)</f>
        <v>0</v>
      </c>
    </row>
    <row r="5" spans="1:19" x14ac:dyDescent="0.25">
      <c r="A5" s="2" t="s">
        <v>89</v>
      </c>
      <c r="B5" s="1"/>
      <c r="C5" s="1" t="s">
        <v>85</v>
      </c>
      <c r="D5" s="1" t="s">
        <v>78</v>
      </c>
      <c r="E5" s="1" t="s">
        <v>98</v>
      </c>
      <c r="F5" s="1">
        <v>228</v>
      </c>
      <c r="G5" s="1">
        <v>1000</v>
      </c>
      <c r="H5" s="1">
        <v>270.34699999999998</v>
      </c>
      <c r="I5" s="1">
        <v>12.8</v>
      </c>
      <c r="K5" s="1">
        <v>0</v>
      </c>
      <c r="N5" s="1"/>
      <c r="O5" s="1">
        <v>50</v>
      </c>
      <c r="P5" s="3">
        <f>Table1[[#This Row],[cost]]/Table1[[#This Row],[tonnage (t)]]</f>
        <v>0.84336056993419573</v>
      </c>
      <c r="Q5" s="3">
        <f>(H5*1000)/G5</f>
        <v>270.34699999999998</v>
      </c>
      <c r="R5" s="3">
        <f>Table1[[#This Row],[ECuse (W)]]/Table1[[#This Row],[tonnage (t)]]</f>
        <v>4.7346558312095201E-2</v>
      </c>
      <c r="S5" s="3">
        <f>Table1[[#This Row],[ECstorage (W)]]/(Table1[[#This Row],[ECuse (W)]]/1000)</f>
        <v>0</v>
      </c>
    </row>
    <row r="6" spans="1:19" x14ac:dyDescent="0.25">
      <c r="A6" s="2" t="s">
        <v>90</v>
      </c>
      <c r="B6" s="1"/>
      <c r="C6" s="1" t="s">
        <v>85</v>
      </c>
      <c r="D6" s="1" t="s">
        <v>78</v>
      </c>
      <c r="E6" s="1" t="s">
        <v>99</v>
      </c>
      <c r="F6" s="1">
        <v>201</v>
      </c>
      <c r="G6" s="1">
        <v>1000</v>
      </c>
      <c r="H6" s="1">
        <v>608.28099999999995</v>
      </c>
      <c r="I6" s="1">
        <v>5.12</v>
      </c>
      <c r="K6" s="1">
        <v>0</v>
      </c>
      <c r="N6" s="1"/>
      <c r="O6" s="1">
        <v>100</v>
      </c>
      <c r="P6" s="3">
        <f>Table1[[#This Row],[cost]]/Table1[[#This Row],[tonnage (t)]]</f>
        <v>0.3304393857444175</v>
      </c>
      <c r="Q6" s="3">
        <f>(H6*1000)/G6</f>
        <v>608.28099999999995</v>
      </c>
      <c r="R6" s="3">
        <f>Table1[[#This Row],[ECuse (W)]]/Table1[[#This Row],[tonnage (t)]]</f>
        <v>8.4171624627433703E-3</v>
      </c>
      <c r="S6" s="3">
        <f>Table1[[#This Row],[ECstorage (W)]]/(Table1[[#This Row],[ECuse (W)]]/1000)</f>
        <v>0</v>
      </c>
    </row>
    <row r="7" spans="1:19" x14ac:dyDescent="0.25">
      <c r="A7" s="2" t="s">
        <v>91</v>
      </c>
      <c r="B7" s="1"/>
      <c r="C7" s="1" t="s">
        <v>85</v>
      </c>
      <c r="D7" s="1" t="s">
        <v>78</v>
      </c>
      <c r="E7" s="1" t="s">
        <v>100</v>
      </c>
      <c r="F7" s="1">
        <v>171</v>
      </c>
      <c r="G7" s="1">
        <v>1000</v>
      </c>
      <c r="H7" s="1">
        <v>1368.63</v>
      </c>
      <c r="I7" s="1">
        <v>2.048</v>
      </c>
      <c r="K7" s="1">
        <v>0</v>
      </c>
      <c r="N7" s="1"/>
      <c r="O7" s="1">
        <v>100</v>
      </c>
      <c r="P7" s="3">
        <f>Table1[[#This Row],[cost]]/Table1[[#This Row],[tonnage (t)]]</f>
        <v>0.12494246070888405</v>
      </c>
      <c r="Q7" s="3">
        <f>(H7*1000)/G7</f>
        <v>1368.63</v>
      </c>
      <c r="R7" s="3">
        <f>Table1[[#This Row],[ECuse (W)]]/Table1[[#This Row],[tonnage (t)]]</f>
        <v>1.4963868978467517E-3</v>
      </c>
      <c r="S7" s="3">
        <f>Table1[[#This Row],[ECstorage (W)]]/(Table1[[#This Row],[ECuse (W)]]/1000)</f>
        <v>0</v>
      </c>
    </row>
    <row r="8" spans="1:19" x14ac:dyDescent="0.25">
      <c r="A8" s="2" t="s">
        <v>92</v>
      </c>
      <c r="B8" s="1"/>
      <c r="C8" s="1" t="s">
        <v>85</v>
      </c>
      <c r="D8" s="1" t="s">
        <v>78</v>
      </c>
      <c r="E8" s="1" t="s">
        <v>101</v>
      </c>
      <c r="F8" s="1">
        <v>153</v>
      </c>
      <c r="G8" s="1">
        <v>1000</v>
      </c>
      <c r="H8" s="1">
        <v>3079.4</v>
      </c>
      <c r="I8" s="1">
        <v>0.81920000000000004</v>
      </c>
      <c r="K8" s="1">
        <v>0</v>
      </c>
      <c r="N8" s="1"/>
      <c r="O8" s="1">
        <v>100</v>
      </c>
      <c r="P8" s="3">
        <f>Table1[[#This Row],[cost]]/Table1[[#This Row],[tonnage (t)]]</f>
        <v>4.9685003572124437E-2</v>
      </c>
      <c r="Q8" s="3">
        <f>(H8*1000)/G8</f>
        <v>3079.4</v>
      </c>
      <c r="R8" s="3">
        <f>Table1[[#This Row],[ECuse (W)]]/Table1[[#This Row],[tonnage (t)]]</f>
        <v>2.6602584919140093E-4</v>
      </c>
      <c r="S8" s="3">
        <f>Table1[[#This Row],[ECstorage (W)]]/(Table1[[#This Row],[ECuse (W)]]/1000)</f>
        <v>0</v>
      </c>
    </row>
    <row r="9" spans="1:19" x14ac:dyDescent="0.25">
      <c r="A9" s="2" t="s">
        <v>93</v>
      </c>
      <c r="B9" s="1"/>
      <c r="C9" s="1" t="s">
        <v>85</v>
      </c>
      <c r="D9" s="1" t="s">
        <v>78</v>
      </c>
      <c r="E9" s="1" t="s">
        <v>102</v>
      </c>
      <c r="F9" s="1">
        <v>139</v>
      </c>
      <c r="G9" s="1">
        <v>1000</v>
      </c>
      <c r="H9" s="1">
        <v>6928.7</v>
      </c>
      <c r="I9" s="1">
        <v>0.32768000000000003</v>
      </c>
      <c r="K9" s="1">
        <v>0</v>
      </c>
      <c r="N9" s="1"/>
      <c r="O9" s="1">
        <v>100</v>
      </c>
      <c r="P9" s="3">
        <f>Table1[[#This Row],[cost]]/Table1[[#This Row],[tonnage (t)]]</f>
        <v>2.0061483395153491E-2</v>
      </c>
      <c r="Q9" s="3">
        <f>(H9*1000)/G9</f>
        <v>6928.7</v>
      </c>
      <c r="R9" s="3">
        <f>Table1[[#This Row],[ECuse (W)]]/Table1[[#This Row],[tonnage (t)]]</f>
        <v>4.7293143013840986E-5</v>
      </c>
      <c r="S9" s="3">
        <f>Table1[[#This Row],[ECstorage (W)]]/(Table1[[#This Row],[ECuse (W)]]/1000)</f>
        <v>0</v>
      </c>
    </row>
    <row r="10" spans="1:19" x14ac:dyDescent="0.25">
      <c r="A10" s="2" t="s">
        <v>104</v>
      </c>
      <c r="B10" s="1"/>
      <c r="C10" s="1" t="s">
        <v>85</v>
      </c>
      <c r="D10" s="1" t="s">
        <v>78</v>
      </c>
      <c r="E10" s="1" t="s">
        <v>103</v>
      </c>
      <c r="F10" s="1">
        <v>110</v>
      </c>
      <c r="G10" s="1">
        <v>1000</v>
      </c>
      <c r="H10" s="1">
        <v>15590</v>
      </c>
      <c r="I10" s="1">
        <v>0.13107199999999999</v>
      </c>
      <c r="K10" s="1">
        <v>0</v>
      </c>
      <c r="N10" s="1"/>
      <c r="O10" s="1">
        <v>100</v>
      </c>
      <c r="P10" s="3">
        <f>Table1[[#This Row],[cost]]/Table1[[#This Row],[tonnage (t)]]</f>
        <v>7.0558050032071837E-3</v>
      </c>
      <c r="Q10" s="3">
        <f>(H10*1000)/G10</f>
        <v>15590</v>
      </c>
      <c r="R10" s="3">
        <f>Table1[[#This Row],[ECuse (W)]]/Table1[[#This Row],[tonnage (t)]]</f>
        <v>8.4074406670942904E-6</v>
      </c>
      <c r="S10" s="3">
        <f>Table1[[#This Row],[ECstorage (W)]]/(Table1[[#This Row],[ECuse (W)]]/1000)</f>
        <v>0</v>
      </c>
    </row>
    <row r="11" spans="1:19" x14ac:dyDescent="0.25">
      <c r="A11" s="2" t="s">
        <v>92</v>
      </c>
      <c r="B11" s="1"/>
      <c r="C11" s="1" t="s">
        <v>85</v>
      </c>
      <c r="D11" s="1" t="s">
        <v>79</v>
      </c>
      <c r="E11" s="1" t="s">
        <v>101</v>
      </c>
      <c r="F11" s="1">
        <v>1708</v>
      </c>
      <c r="G11" s="1">
        <v>1000</v>
      </c>
      <c r="H11" s="1">
        <v>1161.3</v>
      </c>
      <c r="I11" s="1">
        <v>6.48</v>
      </c>
      <c r="K11" s="1">
        <v>0</v>
      </c>
      <c r="N11" s="1" t="b">
        <v>1</v>
      </c>
      <c r="O11" s="1">
        <v>12</v>
      </c>
      <c r="P11" s="3">
        <f>Table1[[#This Row],[cost]]/Table1[[#This Row],[tonnage (t)]]</f>
        <v>1.4707655213984328</v>
      </c>
      <c r="Q11" s="3">
        <f>(H11*1000)/G11</f>
        <v>1161.3</v>
      </c>
      <c r="R11" s="3">
        <f>Table1[[#This Row],[ECuse (W)]]/Table1[[#This Row],[tonnage (t)]]</f>
        <v>5.5799535003874974E-3</v>
      </c>
      <c r="S11" s="3">
        <f>Table1[[#This Row],[ECstorage (W)]]/(Table1[[#This Row],[ECuse (W)]]/1000)</f>
        <v>0</v>
      </c>
    </row>
    <row r="12" spans="1:19" x14ac:dyDescent="0.25">
      <c r="A12" s="2" t="s">
        <v>105</v>
      </c>
      <c r="B12" s="1"/>
      <c r="C12" s="1" t="s">
        <v>85</v>
      </c>
      <c r="D12" s="1" t="s">
        <v>79</v>
      </c>
      <c r="E12" s="1" t="s">
        <v>106</v>
      </c>
      <c r="F12" s="1">
        <v>726</v>
      </c>
      <c r="G12" s="1">
        <v>1000</v>
      </c>
      <c r="H12" s="1">
        <v>72.581000000000003</v>
      </c>
      <c r="I12" s="1">
        <v>70</v>
      </c>
      <c r="K12" s="1">
        <v>0</v>
      </c>
      <c r="N12" s="1"/>
      <c r="O12" s="1">
        <v>3</v>
      </c>
      <c r="P12" s="3">
        <f>Table1[[#This Row],[cost]]/Table1[[#This Row],[tonnage (t)]]</f>
        <v>10.002617764979815</v>
      </c>
      <c r="Q12" s="3">
        <f>(H12*1000)/G12</f>
        <v>72.581000000000003</v>
      </c>
      <c r="R12" s="3">
        <f>Table1[[#This Row],[ECuse (W)]]/Table1[[#This Row],[tonnage (t)]]</f>
        <v>0.96443972940576728</v>
      </c>
      <c r="S12" s="3">
        <f>Table1[[#This Row],[ECstorage (W)]]/(Table1[[#This Row],[ECuse (W)]]/1000)</f>
        <v>0</v>
      </c>
    </row>
    <row r="13" spans="1:19" x14ac:dyDescent="0.25">
      <c r="A13" s="2" t="s">
        <v>107</v>
      </c>
      <c r="B13" s="1"/>
      <c r="C13" s="1" t="s">
        <v>85</v>
      </c>
      <c r="D13" s="1" t="s">
        <v>79</v>
      </c>
      <c r="E13" s="1" t="s">
        <v>97</v>
      </c>
      <c r="F13" s="1">
        <v>805</v>
      </c>
      <c r="G13" s="1">
        <v>1000</v>
      </c>
      <c r="H13" s="1">
        <v>100.581</v>
      </c>
      <c r="I13" s="1">
        <v>50</v>
      </c>
      <c r="K13" s="1">
        <v>0</v>
      </c>
      <c r="N13" s="1" t="b">
        <v>1</v>
      </c>
      <c r="O13" s="1">
        <v>5</v>
      </c>
      <c r="P13" s="3">
        <f>Table1[[#This Row],[cost]]/Table1[[#This Row],[tonnage (t)]]</f>
        <v>8.0034996669351059</v>
      </c>
      <c r="Q13" s="3">
        <f>(H13*1000)/G13</f>
        <v>100.581</v>
      </c>
      <c r="R13" s="3">
        <f>Table1[[#This Row],[ECuse (W)]]/Table1[[#This Row],[tonnage (t)]]</f>
        <v>0.49711178055497557</v>
      </c>
      <c r="S13" s="3">
        <f>Table1[[#This Row],[ECstorage (W)]]/(Table1[[#This Row],[ECuse (W)]]/1000)</f>
        <v>0</v>
      </c>
    </row>
    <row r="14" spans="1:19" x14ac:dyDescent="0.25">
      <c r="A14" s="2" t="s">
        <v>108</v>
      </c>
      <c r="B14" s="1"/>
      <c r="C14" s="1" t="s">
        <v>85</v>
      </c>
      <c r="D14" s="1" t="s">
        <v>79</v>
      </c>
      <c r="E14" s="1" t="s">
        <v>109</v>
      </c>
      <c r="F14" s="1">
        <v>822</v>
      </c>
      <c r="G14" s="1">
        <v>1000</v>
      </c>
      <c r="H14" s="1">
        <v>145.161</v>
      </c>
      <c r="I14" s="1">
        <v>30</v>
      </c>
      <c r="K14" s="1">
        <v>0</v>
      </c>
      <c r="N14" s="1" t="b">
        <v>1</v>
      </c>
      <c r="O14" s="1">
        <v>8</v>
      </c>
      <c r="P14" s="3">
        <f>Table1[[#This Row],[cost]]/Table1[[#This Row],[tonnage (t)]]</f>
        <v>5.6626779920226511</v>
      </c>
      <c r="Q14" s="3">
        <f>(H14*1000)/G14</f>
        <v>145.161</v>
      </c>
      <c r="R14" s="3">
        <f>Table1[[#This Row],[ECuse (W)]]/Table1[[#This Row],[tonnage (t)]]</f>
        <v>0.20666708000082668</v>
      </c>
      <c r="S14" s="3">
        <f>Table1[[#This Row],[ECstorage (W)]]/(Table1[[#This Row],[ECuse (W)]]/1000)</f>
        <v>0</v>
      </c>
    </row>
    <row r="15" spans="1:19" x14ac:dyDescent="0.25">
      <c r="A15" s="2" t="s">
        <v>111</v>
      </c>
      <c r="B15" s="1"/>
      <c r="C15" s="1" t="s">
        <v>85</v>
      </c>
      <c r="D15" s="1" t="s">
        <v>79</v>
      </c>
      <c r="E15" s="1" t="s">
        <v>100</v>
      </c>
      <c r="F15" s="1">
        <v>1382</v>
      </c>
      <c r="G15" s="1">
        <v>1000</v>
      </c>
      <c r="H15" s="1">
        <v>580.65</v>
      </c>
      <c r="I15" s="1">
        <v>10.8</v>
      </c>
      <c r="K15" s="1">
        <v>0</v>
      </c>
      <c r="N15" s="1" t="b">
        <v>1</v>
      </c>
      <c r="O15" s="1">
        <v>12</v>
      </c>
      <c r="P15" s="3">
        <f>Table1[[#This Row],[cost]]/Table1[[#This Row],[tonnage (t)]]</f>
        <v>2.3800912770171361</v>
      </c>
      <c r="Q15" s="3">
        <f>(H15*1000)/G15</f>
        <v>580.65</v>
      </c>
      <c r="R15" s="3">
        <f>Table1[[#This Row],[ECuse (W)]]/Table1[[#This Row],[tonnage (t)]]</f>
        <v>1.8599845001291658E-2</v>
      </c>
      <c r="S15" s="3">
        <f>Table1[[#This Row],[ECstorage (W)]]/(Table1[[#This Row],[ECuse (W)]]/1000)</f>
        <v>0</v>
      </c>
    </row>
    <row r="16" spans="1:19" x14ac:dyDescent="0.25">
      <c r="A16" s="2" t="s">
        <v>112</v>
      </c>
      <c r="B16" s="1"/>
      <c r="C16" s="1" t="s">
        <v>85</v>
      </c>
      <c r="D16" s="1" t="s">
        <v>79</v>
      </c>
      <c r="E16" s="1" t="s">
        <v>102</v>
      </c>
      <c r="F16" s="1">
        <v>2058</v>
      </c>
      <c r="G16" s="1">
        <v>1000</v>
      </c>
      <c r="H16" s="1">
        <v>2322</v>
      </c>
      <c r="I16" s="1">
        <v>3.8889999999999998</v>
      </c>
      <c r="K16" s="1">
        <v>0</v>
      </c>
      <c r="N16" s="1" t="b">
        <v>1</v>
      </c>
      <c r="O16" s="1">
        <v>12</v>
      </c>
      <c r="P16" s="3">
        <f>Table1[[#This Row],[cost]]/Table1[[#This Row],[tonnage (t)]]</f>
        <v>0.8863049095607235</v>
      </c>
      <c r="Q16" s="3">
        <f>(H16*1000)/G16</f>
        <v>2322</v>
      </c>
      <c r="R16" s="3">
        <f>Table1[[#This Row],[ECuse (W)]]/Table1[[#This Row],[tonnage (t)]]</f>
        <v>1.6748492678725236E-3</v>
      </c>
      <c r="S16" s="3">
        <f>Table1[[#This Row],[ECstorage (W)]]/(Table1[[#This Row],[ECuse (W)]]/1000)</f>
        <v>0</v>
      </c>
    </row>
    <row r="17" spans="1:19" x14ac:dyDescent="0.25">
      <c r="A17" s="2" t="s">
        <v>110</v>
      </c>
      <c r="B17" s="1"/>
      <c r="C17" s="1" t="s">
        <v>85</v>
      </c>
      <c r="D17" s="1" t="s">
        <v>79</v>
      </c>
      <c r="E17" s="1" t="s">
        <v>99</v>
      </c>
      <c r="F17" s="1">
        <v>1089</v>
      </c>
      <c r="G17" s="1">
        <v>1000</v>
      </c>
      <c r="H17" s="1">
        <v>290.3</v>
      </c>
      <c r="I17" s="1">
        <v>18</v>
      </c>
      <c r="K17" s="1">
        <v>0</v>
      </c>
      <c r="N17" s="1" t="b">
        <v>1</v>
      </c>
      <c r="O17" s="1">
        <v>10</v>
      </c>
      <c r="P17" s="3">
        <f>Table1[[#This Row],[cost]]/Table1[[#This Row],[tonnage (t)]]</f>
        <v>3.7512917671374439</v>
      </c>
      <c r="Q17" s="3">
        <f>(H17*1000)/G17</f>
        <v>290.3</v>
      </c>
      <c r="R17" s="3">
        <f>Table1[[#This Row],[ECuse (W)]]/Table1[[#This Row],[tonnage (t)]]</f>
        <v>6.2004822597313124E-2</v>
      </c>
      <c r="S17" s="3">
        <f>Table1[[#This Row],[ECstorage (W)]]/(Table1[[#This Row],[ECuse (W)]]/1000)</f>
        <v>0</v>
      </c>
    </row>
    <row r="18" spans="1:19" x14ac:dyDescent="0.25">
      <c r="A18" s="2" t="s">
        <v>113</v>
      </c>
      <c r="B18" s="1"/>
      <c r="C18" s="1" t="s">
        <v>85</v>
      </c>
      <c r="D18" s="1" t="s">
        <v>79</v>
      </c>
      <c r="E18" s="1" t="s">
        <v>103</v>
      </c>
      <c r="F18" s="1">
        <v>2400</v>
      </c>
      <c r="G18" s="1">
        <v>1000</v>
      </c>
      <c r="H18" s="1">
        <v>4645</v>
      </c>
      <c r="I18" s="1">
        <v>2.33</v>
      </c>
      <c r="K18" s="1">
        <v>0</v>
      </c>
      <c r="N18" s="1" t="b">
        <v>1</v>
      </c>
      <c r="O18" s="1">
        <v>12</v>
      </c>
      <c r="P18" s="3">
        <f>Table1[[#This Row],[cost]]/Table1[[#This Row],[tonnage (t)]]</f>
        <v>0.51668460710441333</v>
      </c>
      <c r="Q18" s="3">
        <f>(H18*1000)/G18</f>
        <v>4645</v>
      </c>
      <c r="R18" s="3">
        <f>Table1[[#This Row],[ECuse (W)]]/Table1[[#This Row],[tonnage (t)]]</f>
        <v>5.0161463939720125E-4</v>
      </c>
      <c r="S18" s="3">
        <f>Table1[[#This Row],[ECstorage (W)]]/(Table1[[#This Row],[ECuse (W)]]/1000)</f>
        <v>0</v>
      </c>
    </row>
    <row r="19" spans="1:19" hidden="1" x14ac:dyDescent="0.25">
      <c r="A19" s="2" t="s">
        <v>0</v>
      </c>
      <c r="B19" s="1" t="s">
        <v>69</v>
      </c>
      <c r="C19" s="1" t="s">
        <v>27</v>
      </c>
      <c r="D19" s="1" t="s">
        <v>78</v>
      </c>
      <c r="E19" s="1" t="s">
        <v>95</v>
      </c>
      <c r="F19" s="1">
        <v>350</v>
      </c>
      <c r="G19" s="1">
        <v>600</v>
      </c>
      <c r="H19" s="1">
        <v>20</v>
      </c>
      <c r="I19" s="1">
        <v>3000</v>
      </c>
      <c r="J19" s="1">
        <v>540</v>
      </c>
      <c r="K19" s="1" t="s">
        <v>5</v>
      </c>
      <c r="L19" s="1">
        <v>1</v>
      </c>
      <c r="M19" s="1">
        <v>0.2</v>
      </c>
      <c r="N19" s="1"/>
      <c r="O19" s="1"/>
      <c r="P19" s="1">
        <f>Table1[[#This Row],[cost]]/Table1[[#This Row],[tonnage (t)]]</f>
        <v>17.5</v>
      </c>
      <c r="Q19" s="1">
        <f>(H19*1000)/G19</f>
        <v>33.333333333333336</v>
      </c>
      <c r="R19" s="1">
        <f>Table1[[#This Row],[ECuse (W)]]/Table1[[#This Row],[tonnage (t)]]</f>
        <v>150</v>
      </c>
      <c r="S19" s="1">
        <f>Table1[[#This Row],[ECstorage (W)]]/(Table1[[#This Row],[ECuse (W)]]/1000)</f>
        <v>180</v>
      </c>
    </row>
    <row r="20" spans="1:19" hidden="1" x14ac:dyDescent="0.25">
      <c r="A20" s="2" t="s">
        <v>1</v>
      </c>
      <c r="B20" s="1" t="s">
        <v>70</v>
      </c>
      <c r="C20" s="1" t="s">
        <v>27</v>
      </c>
      <c r="D20" s="1" t="s">
        <v>78</v>
      </c>
      <c r="E20" s="1" t="s">
        <v>106</v>
      </c>
      <c r="F20" s="1">
        <v>350</v>
      </c>
      <c r="G20" s="1">
        <v>230</v>
      </c>
      <c r="H20" s="1">
        <v>45</v>
      </c>
      <c r="I20" s="1">
        <v>300</v>
      </c>
      <c r="J20" s="1">
        <v>108</v>
      </c>
      <c r="K20" s="1">
        <v>0</v>
      </c>
      <c r="L20" s="1">
        <v>1</v>
      </c>
      <c r="M20" s="1">
        <v>0.2</v>
      </c>
      <c r="N20" s="1"/>
      <c r="O20" s="1"/>
      <c r="P20" s="1">
        <f>Table1[[#This Row],[cost]]/Table1[[#This Row],[tonnage (t)]]</f>
        <v>7.7777777777777777</v>
      </c>
      <c r="Q20" s="1">
        <f>(H20*1000)/G20</f>
        <v>195.65217391304347</v>
      </c>
      <c r="R20" s="1">
        <f>Table1[[#This Row],[ECuse (W)]]/Table1[[#This Row],[tonnage (t)]]</f>
        <v>6.666666666666667</v>
      </c>
      <c r="S20" s="1">
        <f>Table1[[#This Row],[ECstorage (W)]]/(Table1[[#This Row],[ECuse (W)]]/1000)</f>
        <v>360</v>
      </c>
    </row>
    <row r="21" spans="1:19" hidden="1" x14ac:dyDescent="0.25">
      <c r="A21" s="2" t="s">
        <v>2</v>
      </c>
      <c r="B21" s="1" t="s">
        <v>68</v>
      </c>
      <c r="C21" s="1" t="s">
        <v>27</v>
      </c>
      <c r="D21" s="1" t="s">
        <v>78</v>
      </c>
      <c r="E21" s="1" t="s">
        <v>97</v>
      </c>
      <c r="F21" s="1">
        <v>400</v>
      </c>
      <c r="G21" s="1">
        <v>400</v>
      </c>
      <c r="H21" s="1">
        <v>130</v>
      </c>
      <c r="I21" s="1">
        <v>1000</v>
      </c>
      <c r="J21" s="1">
        <v>540</v>
      </c>
      <c r="K21" s="1">
        <v>1</v>
      </c>
      <c r="L21" s="1">
        <v>2</v>
      </c>
      <c r="M21" s="1">
        <v>0.4</v>
      </c>
      <c r="N21" s="1"/>
      <c r="O21" s="1"/>
      <c r="P21" s="1">
        <f>Table1[[#This Row],[cost]]/Table1[[#This Row],[tonnage (t)]]</f>
        <v>3.0769230769230771</v>
      </c>
      <c r="Q21" s="1">
        <f>(H21*1000)/G21</f>
        <v>325</v>
      </c>
      <c r="R21" s="1">
        <f>Table1[[#This Row],[ECuse (W)]]/Table1[[#This Row],[tonnage (t)]]</f>
        <v>7.6923076923076925</v>
      </c>
      <c r="S21" s="1">
        <f>Table1[[#This Row],[ECstorage (W)]]/(Table1[[#This Row],[ECuse (W)]]/1000)</f>
        <v>540</v>
      </c>
    </row>
    <row r="22" spans="1:19" hidden="1" x14ac:dyDescent="0.25">
      <c r="A22" s="2" t="s">
        <v>3</v>
      </c>
      <c r="B22" s="1" t="s">
        <v>67</v>
      </c>
      <c r="C22" s="1" t="s">
        <v>27</v>
      </c>
      <c r="D22" s="1" t="s">
        <v>78</v>
      </c>
      <c r="E22" s="1" t="s">
        <v>97</v>
      </c>
      <c r="F22" s="1">
        <v>600</v>
      </c>
      <c r="G22" s="1">
        <v>850</v>
      </c>
      <c r="H22" s="1">
        <v>300</v>
      </c>
      <c r="I22" s="1">
        <v>1500</v>
      </c>
      <c r="J22" s="1">
        <v>810</v>
      </c>
      <c r="K22" s="1">
        <v>1</v>
      </c>
      <c r="L22" s="1">
        <v>3</v>
      </c>
      <c r="M22" s="1">
        <v>0.5</v>
      </c>
      <c r="N22" s="1"/>
      <c r="O22" s="1"/>
      <c r="P22" s="1">
        <f>Table1[[#This Row],[cost]]/Table1[[#This Row],[tonnage (t)]]</f>
        <v>2</v>
      </c>
      <c r="Q22" s="1">
        <f>(H22*1000)/G22</f>
        <v>352.94117647058823</v>
      </c>
      <c r="R22" s="1">
        <f>Table1[[#This Row],[ECuse (W)]]/Table1[[#This Row],[tonnage (t)]]</f>
        <v>5</v>
      </c>
      <c r="S22" s="1">
        <f>Table1[[#This Row],[ECstorage (W)]]/(Table1[[#This Row],[ECuse (W)]]/1000)</f>
        <v>540</v>
      </c>
    </row>
    <row r="23" spans="1:19" hidden="1" x14ac:dyDescent="0.25">
      <c r="A23" s="2" t="s">
        <v>15</v>
      </c>
      <c r="B23" s="1" t="s">
        <v>71</v>
      </c>
      <c r="C23" s="1" t="s">
        <v>27</v>
      </c>
      <c r="D23" s="1" t="s">
        <v>78</v>
      </c>
      <c r="E23" s="1" t="s">
        <v>99</v>
      </c>
      <c r="F23" s="1">
        <v>200</v>
      </c>
      <c r="G23" s="1">
        <v>100</v>
      </c>
      <c r="H23" s="1">
        <v>150</v>
      </c>
      <c r="I23" s="1">
        <v>750</v>
      </c>
      <c r="J23" s="1">
        <v>1080</v>
      </c>
      <c r="K23" s="1">
        <v>3</v>
      </c>
      <c r="L23" s="1">
        <v>1</v>
      </c>
      <c r="M23" s="1">
        <v>0.2</v>
      </c>
      <c r="N23" s="1"/>
      <c r="O23" s="1"/>
      <c r="P23" s="1">
        <f>Table1[[#This Row],[cost]]/Table1[[#This Row],[tonnage (t)]]</f>
        <v>1.3333333333333333</v>
      </c>
      <c r="Q23" s="1">
        <f>(H23*1000)/G23</f>
        <v>1500</v>
      </c>
      <c r="R23" s="1">
        <f>Table1[[#This Row],[ECuse (W)]]/Table1[[#This Row],[tonnage (t)]]</f>
        <v>5</v>
      </c>
      <c r="S23" s="1">
        <f>Table1[[#This Row],[ECstorage (W)]]/(Table1[[#This Row],[ECuse (W)]]/1000)</f>
        <v>1440</v>
      </c>
    </row>
    <row r="24" spans="1:19" hidden="1" x14ac:dyDescent="0.25">
      <c r="A24" s="2" t="s">
        <v>17</v>
      </c>
      <c r="B24" s="1" t="s">
        <v>29</v>
      </c>
      <c r="C24" s="1" t="s">
        <v>27</v>
      </c>
      <c r="D24" s="1" t="s">
        <v>78</v>
      </c>
      <c r="E24" s="1" t="s">
        <v>99</v>
      </c>
      <c r="F24" s="1">
        <v>2000</v>
      </c>
      <c r="G24" s="1">
        <v>2000</v>
      </c>
      <c r="H24" s="1">
        <v>20000</v>
      </c>
      <c r="I24" s="1">
        <v>100</v>
      </c>
      <c r="J24" s="1">
        <v>6000</v>
      </c>
      <c r="K24" s="1">
        <v>3</v>
      </c>
      <c r="L24" s="1">
        <v>6.6</v>
      </c>
      <c r="M24" s="1">
        <v>1.3</v>
      </c>
      <c r="N24" s="1"/>
      <c r="O24" s="1"/>
      <c r="P24" s="1">
        <f>Table1[[#This Row],[cost]]/Table1[[#This Row],[tonnage (t)]]</f>
        <v>0.1</v>
      </c>
      <c r="Q24" s="1">
        <f>(H24*1000)/G24</f>
        <v>10000</v>
      </c>
      <c r="R24" s="1">
        <f>Table1[[#This Row],[ECuse (W)]]/Table1[[#This Row],[tonnage (t)]]</f>
        <v>5.0000000000000001E-3</v>
      </c>
      <c r="S24" s="1">
        <f>Table1[[#This Row],[ECstorage (W)]]/(Table1[[#This Row],[ECuse (W)]]/1000)</f>
        <v>60000</v>
      </c>
    </row>
    <row r="25" spans="1:19" hidden="1" x14ac:dyDescent="0.25">
      <c r="A25" s="2" t="s">
        <v>4</v>
      </c>
      <c r="B25" s="1" t="s">
        <v>28</v>
      </c>
      <c r="C25" s="1" t="s">
        <v>27</v>
      </c>
      <c r="D25" s="1" t="s">
        <v>79</v>
      </c>
      <c r="E25" s="1" t="s">
        <v>106</v>
      </c>
      <c r="F25" s="1">
        <v>100</v>
      </c>
      <c r="G25" s="1">
        <v>140</v>
      </c>
      <c r="H25" s="1">
        <v>5</v>
      </c>
      <c r="I25" s="1">
        <v>100</v>
      </c>
      <c r="J25" s="1">
        <v>300</v>
      </c>
      <c r="K25" s="1">
        <v>3</v>
      </c>
      <c r="L25" s="1">
        <v>0.81299999999999994</v>
      </c>
      <c r="M25" s="1">
        <v>0.5</v>
      </c>
      <c r="N25" s="1"/>
      <c r="O25" s="1"/>
      <c r="P25" s="1">
        <f>Table1[[#This Row],[cost]]/Table1[[#This Row],[tonnage (t)]]</f>
        <v>20</v>
      </c>
      <c r="Q25" s="1">
        <f>(H25*1000)/G25</f>
        <v>35.714285714285715</v>
      </c>
      <c r="R25" s="1">
        <f>Table1[[#This Row],[ECuse (W)]]/Table1[[#This Row],[tonnage (t)]]</f>
        <v>20</v>
      </c>
      <c r="S25" s="1">
        <f>Table1[[#This Row],[ECstorage (W)]]/(Table1[[#This Row],[ECuse (W)]]/1000)</f>
        <v>3000</v>
      </c>
    </row>
    <row r="26" spans="1:19" hidden="1" x14ac:dyDescent="0.25">
      <c r="A26" s="2" t="s">
        <v>16</v>
      </c>
      <c r="B26" s="1" t="s">
        <v>30</v>
      </c>
      <c r="C26" s="1" t="s">
        <v>27</v>
      </c>
      <c r="D26" s="1" t="s">
        <v>79</v>
      </c>
      <c r="E26" s="1" t="s">
        <v>114</v>
      </c>
      <c r="F26" s="1">
        <v>175</v>
      </c>
      <c r="G26" s="1">
        <v>160</v>
      </c>
      <c r="H26" s="1">
        <v>10</v>
      </c>
      <c r="I26" s="1">
        <v>120</v>
      </c>
      <c r="J26" s="1">
        <v>1300</v>
      </c>
      <c r="K26" s="1">
        <v>2</v>
      </c>
      <c r="L26" s="1">
        <v>1.45</v>
      </c>
      <c r="M26" s="1">
        <v>0.5</v>
      </c>
      <c r="N26" s="1"/>
      <c r="O26" s="1"/>
      <c r="P26" s="1">
        <f>Table1[[#This Row],[cost]]/Table1[[#This Row],[tonnage (t)]]</f>
        <v>17.5</v>
      </c>
      <c r="Q26" s="1">
        <f>(H26*1000)/G26</f>
        <v>62.5</v>
      </c>
      <c r="R26" s="1">
        <f>Table1[[#This Row],[ECuse (W)]]/Table1[[#This Row],[tonnage (t)]]</f>
        <v>12</v>
      </c>
      <c r="S26" s="1">
        <f>Table1[[#This Row],[ECstorage (W)]]/(Table1[[#This Row],[ECuse (W)]]/1000)</f>
        <v>10833.333333333334</v>
      </c>
    </row>
    <row r="27" spans="1:19" hidden="1" x14ac:dyDescent="0.25">
      <c r="A27" s="2" t="s">
        <v>26</v>
      </c>
      <c r="B27" s="1" t="s">
        <v>25</v>
      </c>
      <c r="C27" s="1" t="s">
        <v>27</v>
      </c>
      <c r="D27" s="1" t="s">
        <v>79</v>
      </c>
      <c r="E27" s="1" t="s">
        <v>114</v>
      </c>
      <c r="F27" s="1">
        <v>800</v>
      </c>
      <c r="G27" s="1">
        <v>228</v>
      </c>
      <c r="H27" s="1">
        <v>16</v>
      </c>
      <c r="I27" s="1">
        <v>250</v>
      </c>
      <c r="J27" s="1">
        <v>42480</v>
      </c>
      <c r="K27" s="1">
        <v>3</v>
      </c>
      <c r="L27" s="1">
        <v>1.5</v>
      </c>
      <c r="M27" s="1">
        <v>1</v>
      </c>
      <c r="N27" s="1" t="b">
        <v>1</v>
      </c>
      <c r="O27" s="1"/>
      <c r="P27" s="1">
        <f>Table1[[#This Row],[cost]]/Table1[[#This Row],[tonnage (t)]]</f>
        <v>50</v>
      </c>
      <c r="Q27" s="1">
        <f>(H27*1000)/G27</f>
        <v>70.175438596491233</v>
      </c>
      <c r="R27" s="1">
        <f>Table1[[#This Row],[ECuse (W)]]/Table1[[#This Row],[tonnage (t)]]</f>
        <v>15.625</v>
      </c>
      <c r="S27" s="1">
        <f>Table1[[#This Row],[ECstorage (W)]]/(Table1[[#This Row],[ECuse (W)]]/1000)</f>
        <v>169920</v>
      </c>
    </row>
    <row r="28" spans="1:19" hidden="1" x14ac:dyDescent="0.25">
      <c r="A28" s="2" t="s">
        <v>48</v>
      </c>
      <c r="B28" s="1" t="s">
        <v>31</v>
      </c>
      <c r="C28" s="1" t="s">
        <v>27</v>
      </c>
      <c r="D28" s="1" t="s">
        <v>79</v>
      </c>
      <c r="E28" s="1" t="s">
        <v>98</v>
      </c>
      <c r="F28" s="1">
        <v>1100</v>
      </c>
      <c r="G28" s="1">
        <v>300</v>
      </c>
      <c r="H28" s="1">
        <v>45</v>
      </c>
      <c r="I28" s="1">
        <v>250</v>
      </c>
      <c r="J28" s="1">
        <v>1800</v>
      </c>
      <c r="K28" s="1">
        <v>3</v>
      </c>
      <c r="L28" s="1">
        <v>3.05</v>
      </c>
      <c r="M28" s="1">
        <v>0.6</v>
      </c>
      <c r="N28" s="1" t="b">
        <v>1</v>
      </c>
      <c r="O28" s="1"/>
      <c r="P28" s="1">
        <f>Table1[[#This Row],[cost]]/Table1[[#This Row],[tonnage (t)]]</f>
        <v>24.444444444444443</v>
      </c>
      <c r="Q28" s="1">
        <f>(H28*1000)/G28</f>
        <v>150</v>
      </c>
      <c r="R28" s="1">
        <f>Table1[[#This Row],[ECuse (W)]]/Table1[[#This Row],[tonnage (t)]]</f>
        <v>5.5555555555555554</v>
      </c>
      <c r="S28" s="1">
        <f>Table1[[#This Row],[ECstorage (W)]]/(Table1[[#This Row],[ECuse (W)]]/1000)</f>
        <v>7200</v>
      </c>
    </row>
    <row r="29" spans="1:19" hidden="1" x14ac:dyDescent="0.25">
      <c r="A29" s="2" t="s">
        <v>18</v>
      </c>
      <c r="B29" s="1" t="s">
        <v>19</v>
      </c>
      <c r="C29" s="1" t="s">
        <v>22</v>
      </c>
      <c r="D29" s="1" t="s">
        <v>78</v>
      </c>
      <c r="E29" s="1" t="s">
        <v>109</v>
      </c>
      <c r="F29" s="1">
        <v>1500</v>
      </c>
      <c r="G29" s="1">
        <v>2000</v>
      </c>
      <c r="H29" s="1">
        <v>1500</v>
      </c>
      <c r="I29" s="1">
        <v>500</v>
      </c>
      <c r="J29" s="1">
        <v>7200</v>
      </c>
      <c r="K29" s="1">
        <v>3</v>
      </c>
      <c r="L29" s="1">
        <v>3.9</v>
      </c>
      <c r="M29" s="1">
        <v>0.75</v>
      </c>
      <c r="N29" s="1"/>
      <c r="O29" s="1"/>
      <c r="P29" s="1">
        <f>Table1[[#This Row],[cost]]/Table1[[#This Row],[tonnage (t)]]</f>
        <v>1</v>
      </c>
      <c r="Q29" s="1">
        <f>(H29*1000)/G29</f>
        <v>750</v>
      </c>
      <c r="R29" s="1">
        <f>Table1[[#This Row],[ECuse (W)]]/Table1[[#This Row],[tonnage (t)]]</f>
        <v>0.33333333333333331</v>
      </c>
      <c r="S29" s="1">
        <f>Table1[[#This Row],[ECstorage (W)]]/(Table1[[#This Row],[ECuse (W)]]/1000)</f>
        <v>14400</v>
      </c>
    </row>
    <row r="30" spans="1:19" x14ac:dyDescent="0.25">
      <c r="P30" s="1"/>
      <c r="Q30" s="1"/>
      <c r="R30" s="1"/>
    </row>
    <row r="31" spans="1:19" x14ac:dyDescent="0.25">
      <c r="P31" s="1"/>
      <c r="Q31" s="1"/>
      <c r="R31" s="1"/>
    </row>
    <row r="32" spans="1:19" x14ac:dyDescent="0.25">
      <c r="P32" s="1"/>
      <c r="Q32" s="1"/>
      <c r="R32" s="1"/>
    </row>
    <row r="33" spans="1:18" x14ac:dyDescent="0.25">
      <c r="P33" s="1"/>
      <c r="Q33" s="1"/>
      <c r="R33" s="1"/>
    </row>
    <row r="34" spans="1:18" x14ac:dyDescent="0.25">
      <c r="P34" s="1"/>
      <c r="Q34" s="1"/>
      <c r="R34" s="1"/>
    </row>
    <row r="35" spans="1:18" x14ac:dyDescent="0.25">
      <c r="P35" s="1"/>
      <c r="Q35" s="1"/>
      <c r="R35" s="1"/>
    </row>
    <row r="36" spans="1:18" x14ac:dyDescent="0.25">
      <c r="P36" s="1"/>
      <c r="Q36" s="1"/>
      <c r="R36" s="1"/>
    </row>
    <row r="37" spans="1:18" x14ac:dyDescent="0.25">
      <c r="P37" s="1"/>
      <c r="Q37" s="1"/>
      <c r="R37" s="1"/>
    </row>
    <row r="38" spans="1:18" x14ac:dyDescent="0.25">
      <c r="P38" s="1"/>
      <c r="Q38" s="1"/>
      <c r="R38" s="1"/>
    </row>
    <row r="39" spans="1:18" x14ac:dyDescent="0.25">
      <c r="P39" s="1"/>
      <c r="Q39" s="1"/>
      <c r="R39" s="1"/>
    </row>
    <row r="40" spans="1:18" x14ac:dyDescent="0.25">
      <c r="P40" s="1"/>
      <c r="Q40" s="1"/>
      <c r="R40" s="1"/>
    </row>
    <row r="41" spans="1:18" x14ac:dyDescent="0.25">
      <c r="P41" s="1"/>
      <c r="Q41" s="1"/>
      <c r="R41" s="1"/>
    </row>
    <row r="42" spans="1:18" x14ac:dyDescent="0.25">
      <c r="P42" s="1"/>
      <c r="Q42" s="1"/>
      <c r="R42" s="1"/>
    </row>
    <row r="43" spans="1:18" x14ac:dyDescent="0.25">
      <c r="P43" s="1"/>
      <c r="Q43" s="1"/>
      <c r="R43" s="1"/>
    </row>
    <row r="44" spans="1:18" x14ac:dyDescent="0.25">
      <c r="A44" t="s">
        <v>33</v>
      </c>
      <c r="B44" t="s">
        <v>32</v>
      </c>
      <c r="C44" t="s">
        <v>23</v>
      </c>
      <c r="H44" s="1">
        <v>35</v>
      </c>
    </row>
    <row r="45" spans="1:18" x14ac:dyDescent="0.25">
      <c r="A45" t="s">
        <v>35</v>
      </c>
      <c r="B45" t="s">
        <v>34</v>
      </c>
      <c r="C45" t="s">
        <v>23</v>
      </c>
      <c r="H45" s="1">
        <v>60</v>
      </c>
    </row>
    <row r="46" spans="1:18" x14ac:dyDescent="0.25">
      <c r="A46" t="s">
        <v>37</v>
      </c>
      <c r="B46" t="s">
        <v>36</v>
      </c>
      <c r="C46" t="s">
        <v>23</v>
      </c>
      <c r="H46" s="1">
        <v>60</v>
      </c>
    </row>
    <row r="47" spans="1:18" x14ac:dyDescent="0.25">
      <c r="A47" t="s">
        <v>39</v>
      </c>
      <c r="B47" t="s">
        <v>38</v>
      </c>
      <c r="H47" s="1">
        <v>130</v>
      </c>
    </row>
    <row r="48" spans="1:18" x14ac:dyDescent="0.25">
      <c r="A48" t="s">
        <v>41</v>
      </c>
      <c r="B48" t="s">
        <v>40</v>
      </c>
      <c r="C48" t="s">
        <v>23</v>
      </c>
      <c r="H48" s="1">
        <v>160</v>
      </c>
    </row>
    <row r="49" spans="1:8" x14ac:dyDescent="0.25">
      <c r="A49" t="s">
        <v>43</v>
      </c>
      <c r="B49" t="s">
        <v>42</v>
      </c>
      <c r="C49" t="s">
        <v>23</v>
      </c>
      <c r="H49" s="1">
        <v>1000</v>
      </c>
    </row>
    <row r="50" spans="1:8" x14ac:dyDescent="0.25">
      <c r="A50" t="s">
        <v>45</v>
      </c>
      <c r="B50" t="s">
        <v>44</v>
      </c>
      <c r="C50" t="s">
        <v>23</v>
      </c>
      <c r="H50" s="1">
        <v>40</v>
      </c>
    </row>
    <row r="51" spans="1:8" x14ac:dyDescent="0.25">
      <c r="A51" t="s">
        <v>46</v>
      </c>
      <c r="B51" t="s">
        <v>47</v>
      </c>
      <c r="C51" t="s">
        <v>23</v>
      </c>
      <c r="H51" s="1">
        <v>40</v>
      </c>
    </row>
    <row r="52" spans="1:8" x14ac:dyDescent="0.25">
      <c r="A52" t="s">
        <v>49</v>
      </c>
      <c r="B52" t="s">
        <v>50</v>
      </c>
      <c r="C52" t="s">
        <v>23</v>
      </c>
      <c r="H52" s="1">
        <v>350</v>
      </c>
    </row>
    <row r="53" spans="1:8" x14ac:dyDescent="0.25">
      <c r="A53" t="s">
        <v>52</v>
      </c>
      <c r="B53" t="s">
        <v>51</v>
      </c>
      <c r="C53" t="s">
        <v>23</v>
      </c>
      <c r="H53" s="1">
        <v>50</v>
      </c>
    </row>
    <row r="54" spans="1:8" x14ac:dyDescent="0.25">
      <c r="A54" t="s">
        <v>54</v>
      </c>
      <c r="B54" t="s">
        <v>53</v>
      </c>
      <c r="C54" t="s">
        <v>23</v>
      </c>
      <c r="H54" s="1">
        <v>130</v>
      </c>
    </row>
    <row r="55" spans="1:8" x14ac:dyDescent="0.25">
      <c r="A55" t="s">
        <v>60</v>
      </c>
      <c r="B55" t="s">
        <v>55</v>
      </c>
      <c r="C55" t="s">
        <v>23</v>
      </c>
      <c r="H55" s="1">
        <v>125</v>
      </c>
    </row>
    <row r="56" spans="1:8" x14ac:dyDescent="0.25">
      <c r="A56" t="s">
        <v>56</v>
      </c>
      <c r="B56" t="s">
        <v>57</v>
      </c>
      <c r="C56" t="s">
        <v>23</v>
      </c>
      <c r="H56" s="1">
        <v>160</v>
      </c>
    </row>
    <row r="57" spans="1:8" x14ac:dyDescent="0.25">
      <c r="A57" t="s">
        <v>58</v>
      </c>
      <c r="B57" t="s">
        <v>59</v>
      </c>
      <c r="C57" t="s">
        <v>23</v>
      </c>
      <c r="H57" s="1">
        <v>180</v>
      </c>
    </row>
    <row r="58" spans="1:8" x14ac:dyDescent="0.25">
      <c r="A58" t="s">
        <v>63</v>
      </c>
      <c r="B58" t="s">
        <v>61</v>
      </c>
      <c r="C58" t="s">
        <v>23</v>
      </c>
      <c r="H58" s="1">
        <v>150</v>
      </c>
    </row>
    <row r="59" spans="1:8" x14ac:dyDescent="0.25">
      <c r="A59" t="s">
        <v>62</v>
      </c>
      <c r="B59" t="s">
        <v>64</v>
      </c>
      <c r="C59" t="s">
        <v>23</v>
      </c>
      <c r="H59" s="1">
        <v>130</v>
      </c>
    </row>
    <row r="60" spans="1:8" x14ac:dyDescent="0.25">
      <c r="A60" t="s">
        <v>66</v>
      </c>
      <c r="B60" t="s">
        <v>65</v>
      </c>
      <c r="C60" t="s">
        <v>23</v>
      </c>
      <c r="H60" s="1">
        <v>150</v>
      </c>
    </row>
    <row r="61" spans="1:8" x14ac:dyDescent="0.25">
      <c r="B61" t="s">
        <v>72</v>
      </c>
      <c r="C61" t="s">
        <v>23</v>
      </c>
      <c r="H61" s="1">
        <v>65</v>
      </c>
    </row>
    <row r="62" spans="1:8" x14ac:dyDescent="0.25">
      <c r="B62" t="s">
        <v>73</v>
      </c>
      <c r="C62" t="s">
        <v>23</v>
      </c>
      <c r="H62" s="1">
        <v>130</v>
      </c>
    </row>
    <row r="63" spans="1:8" x14ac:dyDescent="0.25">
      <c r="B63" t="s">
        <v>74</v>
      </c>
      <c r="C63" t="s">
        <v>23</v>
      </c>
      <c r="H63" s="1">
        <v>275</v>
      </c>
    </row>
    <row r="64" spans="1:8" x14ac:dyDescent="0.25">
      <c r="B64" t="s">
        <v>75</v>
      </c>
      <c r="C64" t="s">
        <v>23</v>
      </c>
      <c r="H64" s="1">
        <v>400</v>
      </c>
    </row>
    <row r="65" spans="2:8" x14ac:dyDescent="0.25">
      <c r="B65" t="s">
        <v>76</v>
      </c>
      <c r="C65" t="s">
        <v>23</v>
      </c>
      <c r="H65" s="1">
        <v>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S25" sqref="S25"/>
    </sheetView>
    <sheetView workbookViewId="1"/>
  </sheetViews>
  <sheetFormatPr defaultRowHeight="15" x14ac:dyDescent="0.25"/>
  <cols>
    <col min="1" max="1" width="20.28515625" bestFit="1" customWidth="1"/>
    <col min="8" max="8" width="13.85546875" bestFit="1" customWidth="1"/>
  </cols>
  <sheetData>
    <row r="1" spans="1:4" x14ac:dyDescent="0.25">
      <c r="B1" t="s">
        <v>83</v>
      </c>
      <c r="C1" t="s">
        <v>118</v>
      </c>
      <c r="D1" t="s">
        <v>86</v>
      </c>
    </row>
    <row r="2" spans="1:4" x14ac:dyDescent="0.25">
      <c r="A2" t="s">
        <v>95</v>
      </c>
      <c r="B2" s="1">
        <v>17.5</v>
      </c>
      <c r="C2" s="1">
        <v>33.334000000000003</v>
      </c>
      <c r="D2" s="1">
        <v>150</v>
      </c>
    </row>
    <row r="3" spans="1:4" x14ac:dyDescent="0.25">
      <c r="A3" t="s">
        <v>96</v>
      </c>
      <c r="B3" s="1"/>
      <c r="C3" s="1"/>
      <c r="D3" s="1"/>
    </row>
    <row r="4" spans="1:4" x14ac:dyDescent="0.25">
      <c r="A4" t="s">
        <v>106</v>
      </c>
      <c r="B4" s="1">
        <v>7.7779999999999996</v>
      </c>
      <c r="C4" s="1">
        <v>195.65199999999999</v>
      </c>
      <c r="D4" s="1">
        <v>6.6669999999999998</v>
      </c>
    </row>
    <row r="5" spans="1:4" x14ac:dyDescent="0.25">
      <c r="A5" t="s">
        <v>97</v>
      </c>
      <c r="B5" s="1">
        <v>3.077</v>
      </c>
      <c r="C5" s="1">
        <v>325</v>
      </c>
      <c r="D5" s="1">
        <v>7.6920000000000002</v>
      </c>
    </row>
    <row r="6" spans="1:4" x14ac:dyDescent="0.25">
      <c r="A6" t="s">
        <v>114</v>
      </c>
      <c r="B6" s="1">
        <v>2</v>
      </c>
      <c r="C6" s="1">
        <v>359.94099999999997</v>
      </c>
      <c r="D6" s="1">
        <v>5</v>
      </c>
    </row>
    <row r="7" spans="1:4" x14ac:dyDescent="0.25">
      <c r="A7" t="s">
        <v>109</v>
      </c>
      <c r="B7" s="1">
        <v>1</v>
      </c>
      <c r="C7" s="1">
        <v>750</v>
      </c>
      <c r="D7" s="1">
        <v>0.33400000000000002</v>
      </c>
    </row>
    <row r="8" spans="1:4" x14ac:dyDescent="0.25">
      <c r="A8" t="s">
        <v>98</v>
      </c>
      <c r="B8" s="1">
        <v>1.3340000000000001</v>
      </c>
      <c r="C8" s="1">
        <v>1500</v>
      </c>
      <c r="D8" s="1">
        <v>5</v>
      </c>
    </row>
    <row r="9" spans="1:4" x14ac:dyDescent="0.25">
      <c r="A9" t="s">
        <v>99</v>
      </c>
      <c r="B9" s="1">
        <v>0.1</v>
      </c>
      <c r="C9" s="1">
        <v>10000</v>
      </c>
      <c r="D9" s="1">
        <v>5.0000000000000001E-3</v>
      </c>
    </row>
    <row r="10" spans="1:4" x14ac:dyDescent="0.25">
      <c r="A10" t="s">
        <v>100</v>
      </c>
      <c r="B10" s="1"/>
      <c r="C10" s="1"/>
      <c r="D10" s="1"/>
    </row>
    <row r="11" spans="1:4" x14ac:dyDescent="0.25">
      <c r="A11" t="s">
        <v>101</v>
      </c>
      <c r="B11" s="1"/>
      <c r="C11" s="1"/>
      <c r="D11" s="1"/>
    </row>
    <row r="12" spans="1:4" x14ac:dyDescent="0.25">
      <c r="A12" t="s">
        <v>115</v>
      </c>
      <c r="B12" s="1"/>
      <c r="C12" s="1"/>
      <c r="D12" s="1"/>
    </row>
    <row r="13" spans="1:4" x14ac:dyDescent="0.25">
      <c r="A13" t="s">
        <v>102</v>
      </c>
      <c r="B13" s="1"/>
      <c r="C13" s="1"/>
      <c r="D13" s="1"/>
    </row>
    <row r="14" spans="1:4" x14ac:dyDescent="0.25">
      <c r="A14" t="s">
        <v>116</v>
      </c>
      <c r="B14" s="1"/>
      <c r="C14" s="1"/>
      <c r="D14" s="1"/>
    </row>
    <row r="15" spans="1:4" x14ac:dyDescent="0.25">
      <c r="A15" t="s">
        <v>103</v>
      </c>
      <c r="B15" s="1"/>
      <c r="C15" s="1"/>
      <c r="D15" s="1"/>
    </row>
    <row r="16" spans="1:4" x14ac:dyDescent="0.25">
      <c r="A16" t="s">
        <v>117</v>
      </c>
      <c r="B16" s="1"/>
      <c r="C16" s="1"/>
      <c r="D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M17" sqref="M17"/>
    </sheetView>
    <sheetView workbookViewId="1"/>
  </sheetViews>
  <sheetFormatPr defaultRowHeight="15" x14ac:dyDescent="0.25"/>
  <cols>
    <col min="1" max="1" width="20.28515625" bestFit="1" customWidth="1"/>
    <col min="8" max="8" width="13.85546875" bestFit="1" customWidth="1"/>
  </cols>
  <sheetData>
    <row r="1" spans="1:4" x14ac:dyDescent="0.25">
      <c r="B1" t="s">
        <v>83</v>
      </c>
      <c r="C1" t="s">
        <v>118</v>
      </c>
      <c r="D1" t="s">
        <v>86</v>
      </c>
    </row>
    <row r="2" spans="1:4" x14ac:dyDescent="0.25">
      <c r="A2" t="s">
        <v>95</v>
      </c>
      <c r="B2" s="1">
        <v>18.075334962501053</v>
      </c>
      <c r="C2" s="1">
        <v>23.734000000000002</v>
      </c>
      <c r="D2" s="1">
        <v>8.4267295862475766</v>
      </c>
    </row>
    <row r="3" spans="1:4" x14ac:dyDescent="0.25">
      <c r="A3" t="s">
        <v>96</v>
      </c>
      <c r="B3" s="1">
        <v>6.2544591110054135</v>
      </c>
      <c r="C3" s="1">
        <v>53.401899999999998</v>
      </c>
      <c r="D3" s="1">
        <v>1.4980740385641711</v>
      </c>
    </row>
    <row r="4" spans="1:4" x14ac:dyDescent="0.25">
      <c r="A4" t="s">
        <v>106</v>
      </c>
      <c r="B4" s="1"/>
      <c r="C4" s="1"/>
      <c r="D4" s="1"/>
    </row>
    <row r="5" spans="1:4" x14ac:dyDescent="0.25">
      <c r="A5" t="s">
        <v>97</v>
      </c>
      <c r="B5" s="1">
        <v>2.1472443697255188</v>
      </c>
      <c r="C5" s="1">
        <v>120.154</v>
      </c>
      <c r="D5" s="1">
        <v>0.26632488306673102</v>
      </c>
    </row>
    <row r="6" spans="1:4" x14ac:dyDescent="0.25">
      <c r="A6" t="s">
        <v>114</v>
      </c>
      <c r="B6" s="1"/>
      <c r="C6" s="1"/>
      <c r="D6" s="1"/>
    </row>
    <row r="7" spans="1:4" x14ac:dyDescent="0.25">
      <c r="A7" t="s">
        <v>109</v>
      </c>
      <c r="B7" s="1"/>
      <c r="C7" s="1"/>
      <c r="D7" s="1"/>
    </row>
    <row r="8" spans="1:4" x14ac:dyDescent="0.25">
      <c r="A8" t="s">
        <v>98</v>
      </c>
      <c r="B8" s="1">
        <v>0.84336056993419573</v>
      </c>
      <c r="C8" s="1">
        <v>270.34699999999998</v>
      </c>
      <c r="D8" s="1">
        <v>4.7346558312095201E-2</v>
      </c>
    </row>
    <row r="9" spans="1:4" x14ac:dyDescent="0.25">
      <c r="A9" t="s">
        <v>99</v>
      </c>
      <c r="B9" s="1">
        <v>0.3304393857444175</v>
      </c>
      <c r="C9" s="1">
        <v>608.28099999999995</v>
      </c>
      <c r="D9" s="1">
        <v>8.4171624627433703E-3</v>
      </c>
    </row>
    <row r="10" spans="1:4" x14ac:dyDescent="0.25">
      <c r="A10" t="s">
        <v>100</v>
      </c>
      <c r="B10" s="1">
        <v>0.12494246070888405</v>
      </c>
      <c r="C10" s="1">
        <v>1368.63</v>
      </c>
      <c r="D10" s="1">
        <v>1.4963868978467517E-3</v>
      </c>
    </row>
    <row r="11" spans="1:4" x14ac:dyDescent="0.25">
      <c r="A11" t="s">
        <v>101</v>
      </c>
      <c r="B11" s="1">
        <v>4.9685003572124437E-2</v>
      </c>
      <c r="C11" s="1">
        <v>3079.4</v>
      </c>
      <c r="D11" s="1">
        <v>2.6602584919140093E-4</v>
      </c>
    </row>
    <row r="12" spans="1:4" x14ac:dyDescent="0.25">
      <c r="A12" t="s">
        <v>115</v>
      </c>
      <c r="B12" s="1"/>
      <c r="C12" s="1"/>
      <c r="D12" s="1"/>
    </row>
    <row r="13" spans="1:4" x14ac:dyDescent="0.25">
      <c r="A13" t="s">
        <v>102</v>
      </c>
      <c r="B13" s="1">
        <v>2.0061483395153491E-2</v>
      </c>
      <c r="C13" s="1">
        <v>6928.7</v>
      </c>
      <c r="D13" s="1">
        <v>4.7293143013840986E-5</v>
      </c>
    </row>
    <row r="14" spans="1:4" x14ac:dyDescent="0.25">
      <c r="A14" t="s">
        <v>116</v>
      </c>
      <c r="B14" s="1"/>
      <c r="C14" s="1"/>
      <c r="D14" s="1"/>
    </row>
    <row r="15" spans="1:4" x14ac:dyDescent="0.25">
      <c r="A15" t="s">
        <v>103</v>
      </c>
      <c r="B15" s="1">
        <v>7.0558050032071837E-3</v>
      </c>
      <c r="C15" s="1">
        <v>15590</v>
      </c>
      <c r="D15" s="1">
        <v>8.4074406670942904E-6</v>
      </c>
    </row>
    <row r="16" spans="1:4" x14ac:dyDescent="0.25">
      <c r="A16" t="s">
        <v>117</v>
      </c>
      <c r="B16" s="1"/>
      <c r="C16" s="1"/>
      <c r="D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Booster Stock</vt:lpstr>
      <vt:lpstr>Booster 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Dan Paplaczyk</cp:lastModifiedBy>
  <dcterms:created xsi:type="dcterms:W3CDTF">2019-01-15T03:00:49Z</dcterms:created>
  <dcterms:modified xsi:type="dcterms:W3CDTF">2019-01-23T17:24:48Z</dcterms:modified>
</cp:coreProperties>
</file>