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d\Desktop\Proyectos\"/>
    </mc:Choice>
  </mc:AlternateContent>
  <xr:revisionPtr revIDLastSave="0" documentId="13_ncr:1_{01D767DF-9468-42E2-BF79-64492AC1C594}" xr6:coauthVersionLast="45" xr6:coauthVersionMax="45" xr10:uidLastSave="{00000000-0000-0000-0000-000000000000}"/>
  <bookViews>
    <workbookView xWindow="-120" yWindow="-120" windowWidth="20730" windowHeight="11310" activeTab="1" xr2:uid="{403FE933-14ED-4AFA-AAA4-9F2FD92BBFEF}"/>
  </bookViews>
  <sheets>
    <sheet name="TIMER" sheetId="1" r:id="rId1"/>
    <sheet name="Baudiage" sheetId="2" r:id="rId2"/>
    <sheet name="Servo" sheetId="3" r:id="rId3"/>
    <sheet name="PW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14" i="3"/>
  <c r="F15" i="3"/>
  <c r="F5" i="3"/>
  <c r="H11" i="3"/>
  <c r="H14" i="3"/>
  <c r="H15" i="3"/>
  <c r="H16" i="3"/>
  <c r="G11" i="3"/>
  <c r="G12" i="3"/>
  <c r="H12" i="3" s="1"/>
  <c r="G13" i="3"/>
  <c r="H13" i="3" s="1"/>
  <c r="G14" i="3"/>
  <c r="G15" i="3"/>
  <c r="G16" i="3"/>
  <c r="F16" i="3"/>
  <c r="I4" i="1" l="1"/>
  <c r="G12" i="2"/>
  <c r="F11" i="2"/>
  <c r="F10" i="2"/>
  <c r="G11" i="4" l="1"/>
  <c r="G7" i="4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H4" i="3"/>
  <c r="G4" i="3"/>
  <c r="E4" i="2"/>
  <c r="E5" i="2" s="1"/>
  <c r="F4" i="2"/>
  <c r="F5" i="2" s="1"/>
  <c r="D4" i="2"/>
  <c r="D5" i="2" s="1"/>
  <c r="D4" i="1"/>
  <c r="E4" i="1" s="1"/>
  <c r="G4" i="1" s="1"/>
  <c r="D8" i="1" l="1"/>
  <c r="J4" i="1"/>
  <c r="E8" i="1"/>
</calcChain>
</file>

<file path=xl/sharedStrings.xml><?xml version="1.0" encoding="utf-8"?>
<sst xmlns="http://schemas.openxmlformats.org/spreadsheetml/2006/main" count="30" uniqueCount="29">
  <si>
    <t>F_OSC(MHz)</t>
  </si>
  <si>
    <t>F_SYS(MHz)</t>
  </si>
  <si>
    <t>T(us)</t>
  </si>
  <si>
    <t>Pre-Scaler</t>
  </si>
  <si>
    <t>T'(us)</t>
  </si>
  <si>
    <t>Offset</t>
  </si>
  <si>
    <t>TOP</t>
  </si>
  <si>
    <t>T''(us)</t>
  </si>
  <si>
    <t>Tiempo deseado(us)</t>
  </si>
  <si>
    <t>cuenta</t>
  </si>
  <si>
    <t>offset necesario</t>
  </si>
  <si>
    <t>Velocidad deseada</t>
  </si>
  <si>
    <t>Modos Asincronos</t>
  </si>
  <si>
    <t>SPRG</t>
  </si>
  <si>
    <t>Error &lt;  2%</t>
  </si>
  <si>
    <t>Frecuencia del oscilador (Mhz)</t>
  </si>
  <si>
    <t>hex</t>
  </si>
  <si>
    <t>→</t>
  </si>
  <si>
    <t>TMR2 Prescale</t>
  </si>
  <si>
    <t>PR2</t>
  </si>
  <si>
    <t>Fosc (MHz)</t>
  </si>
  <si>
    <t>PWM (us)</t>
  </si>
  <si>
    <t>Periodo de PWM</t>
  </si>
  <si>
    <t>Duty Cycle</t>
  </si>
  <si>
    <t>CCPxR</t>
  </si>
  <si>
    <t>Duty cycle (%)</t>
  </si>
  <si>
    <t>MUESTRAS</t>
  </si>
  <si>
    <t>TIEMPO TOTAL</t>
  </si>
  <si>
    <t>TIEMPO DE 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</si>
</sst>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4F4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01377952755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Servo!$I$4:$J$4</c:f>
              <c:numCache>
                <c:formatCode>General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xVal>
          <c:yVal>
            <c:numRef>
              <c:f>Servo!$I$5:$J$5</c:f>
              <c:numCache>
                <c:formatCode>General</c:formatCode>
                <c:ptCount val="2"/>
                <c:pt idx="0">
                  <c:v>500</c:v>
                </c:pt>
                <c:pt idx="1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5-489A-A97E-134374DC9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690128"/>
        <c:axId val="867761968"/>
      </c:scatterChart>
      <c:valAx>
        <c:axId val="8696901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67761968"/>
        <c:crosses val="autoZero"/>
        <c:crossBetween val="midCat"/>
      </c:valAx>
      <c:valAx>
        <c:axId val="8677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696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11</xdr:row>
      <xdr:rowOff>128587</xdr:rowOff>
    </xdr:from>
    <xdr:to>
      <xdr:col>15</xdr:col>
      <xdr:colOff>276225</xdr:colOff>
      <xdr:row>26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6F6209-11D0-4172-9B80-7DD9B300E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AE93-E5F4-40D3-A9DF-4E74271BF3EB}">
  <dimension ref="C3:M9"/>
  <sheetViews>
    <sheetView workbookViewId="0">
      <selection activeCell="H4" sqref="H4"/>
    </sheetView>
  </sheetViews>
  <sheetFormatPr baseColWidth="10" defaultRowHeight="15" x14ac:dyDescent="0.25"/>
  <cols>
    <col min="3" max="3" width="18.7109375" customWidth="1"/>
    <col min="4" max="4" width="11.140625" customWidth="1"/>
    <col min="5" max="5" width="6.7109375" customWidth="1"/>
    <col min="6" max="6" width="10.28515625" customWidth="1"/>
    <col min="7" max="7" width="7.140625" customWidth="1"/>
    <col min="9" max="9" width="8.5703125" customWidth="1"/>
    <col min="10" max="10" width="9" customWidth="1"/>
  </cols>
  <sheetData>
    <row r="3" spans="3:13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3" x14ac:dyDescent="0.25">
      <c r="C4" s="2">
        <v>8</v>
      </c>
      <c r="D4" s="1">
        <f>C4/4</f>
        <v>2</v>
      </c>
      <c r="E4" s="1">
        <f>1/D4</f>
        <v>0.5</v>
      </c>
      <c r="F4" s="2">
        <v>1</v>
      </c>
      <c r="G4" s="1">
        <f>E4*F4</f>
        <v>0.5</v>
      </c>
      <c r="H4" s="2">
        <v>65496</v>
      </c>
      <c r="I4" s="1">
        <f>2^(16)-1</f>
        <v>65535</v>
      </c>
      <c r="J4" s="1">
        <f>G4*(I4+1-H4)</f>
        <v>20</v>
      </c>
    </row>
    <row r="5" spans="3:13" x14ac:dyDescent="0.25">
      <c r="C5" s="3"/>
      <c r="D5" s="3"/>
      <c r="E5" s="3"/>
      <c r="F5" s="3"/>
      <c r="G5" s="3"/>
      <c r="H5" s="3"/>
      <c r="I5" s="3"/>
      <c r="J5" s="3"/>
    </row>
    <row r="6" spans="3:13" x14ac:dyDescent="0.25">
      <c r="C6" s="3"/>
      <c r="D6" s="3"/>
      <c r="E6" s="3"/>
      <c r="F6" s="3"/>
      <c r="G6" s="3"/>
      <c r="H6" s="3"/>
      <c r="I6" s="3"/>
      <c r="J6" s="3"/>
      <c r="L6">
        <v>2</v>
      </c>
      <c r="M6">
        <v>0</v>
      </c>
    </row>
    <row r="7" spans="3:13" x14ac:dyDescent="0.25">
      <c r="C7" s="1" t="s">
        <v>8</v>
      </c>
      <c r="D7" s="1" t="s">
        <v>9</v>
      </c>
      <c r="E7" s="12" t="s">
        <v>10</v>
      </c>
      <c r="F7" s="12"/>
      <c r="G7" s="3"/>
      <c r="H7" s="3"/>
      <c r="I7" s="3"/>
      <c r="J7" s="3"/>
      <c r="L7">
        <v>4</v>
      </c>
      <c r="M7">
        <v>1</v>
      </c>
    </row>
    <row r="8" spans="3:13" x14ac:dyDescent="0.25">
      <c r="C8" s="2">
        <v>20</v>
      </c>
      <c r="D8" s="1">
        <f>C8/G4</f>
        <v>40</v>
      </c>
      <c r="E8" s="13">
        <f>I4+1-D8</f>
        <v>65496</v>
      </c>
      <c r="F8" s="13"/>
      <c r="G8" s="3"/>
      <c r="H8" s="3"/>
      <c r="I8" s="3"/>
      <c r="J8" s="3"/>
      <c r="L8">
        <v>8</v>
      </c>
      <c r="M8">
        <v>10</v>
      </c>
    </row>
    <row r="9" spans="3:13" x14ac:dyDescent="0.25">
      <c r="L9">
        <v>16</v>
      </c>
      <c r="M9">
        <v>11</v>
      </c>
    </row>
  </sheetData>
  <mergeCells count="2">
    <mergeCell ref="E7:F7"/>
    <mergeCell ref="E8:F8"/>
  </mergeCells>
  <conditionalFormatting sqref="E8:F8">
    <cfRule type="cellIs" dxfId="4" priority="1" operator="lessThan">
      <formula>$H$3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6B23-416C-4F5E-B018-6887E32B7DC1}">
  <dimension ref="B1:G12"/>
  <sheetViews>
    <sheetView tabSelected="1" workbookViewId="0">
      <selection activeCell="H4" sqref="H4"/>
    </sheetView>
  </sheetViews>
  <sheetFormatPr baseColWidth="10" defaultRowHeight="15" x14ac:dyDescent="0.25"/>
  <sheetData>
    <row r="1" spans="2:7" x14ac:dyDescent="0.25">
      <c r="B1" s="16" t="s">
        <v>15</v>
      </c>
      <c r="C1" s="16"/>
      <c r="D1" s="16"/>
      <c r="E1" s="16"/>
      <c r="F1" s="4">
        <v>8</v>
      </c>
    </row>
    <row r="2" spans="2:7" x14ac:dyDescent="0.25">
      <c r="B2" s="14" t="s">
        <v>11</v>
      </c>
      <c r="C2" s="14"/>
      <c r="D2" s="14"/>
      <c r="E2" s="14"/>
      <c r="F2" s="4">
        <v>56000</v>
      </c>
    </row>
    <row r="3" spans="2:7" x14ac:dyDescent="0.25">
      <c r="B3" s="17" t="s">
        <v>12</v>
      </c>
      <c r="C3" s="17"/>
      <c r="D3" s="4">
        <v>64</v>
      </c>
      <c r="E3" s="4">
        <v>16</v>
      </c>
      <c r="F3" s="4">
        <v>4</v>
      </c>
    </row>
    <row r="4" spans="2:7" x14ac:dyDescent="0.25">
      <c r="B4" s="18" t="s">
        <v>13</v>
      </c>
      <c r="C4" s="18"/>
      <c r="D4" s="5">
        <f>ROUND((($F$1*10^6)/(D3*$F$2))-1,0)</f>
        <v>1</v>
      </c>
      <c r="E4" s="5">
        <f t="shared" ref="E4:F4" si="0">ROUND((($F$1*10^6)/(E3*$F$2))-1,0)</f>
        <v>8</v>
      </c>
      <c r="F4" s="5">
        <f t="shared" si="0"/>
        <v>35</v>
      </c>
    </row>
    <row r="5" spans="2:7" x14ac:dyDescent="0.25">
      <c r="B5" s="15" t="s">
        <v>14</v>
      </c>
      <c r="C5" s="15"/>
      <c r="D5" s="6">
        <f>(($F$1*10^6/(D3*(D4+1)))-$F$2)/$F$2</f>
        <v>0.11607142857142858</v>
      </c>
      <c r="E5" s="6">
        <f t="shared" ref="E5:F5" si="1">(($F$1*10^6/(E3*(E4+1)))-$F$2)/$F$2</f>
        <v>-7.9365079365079517E-3</v>
      </c>
      <c r="F5" s="6">
        <f t="shared" si="1"/>
        <v>-7.9365079365079517E-3</v>
      </c>
    </row>
    <row r="10" spans="2:7" x14ac:dyDescent="0.25">
      <c r="E10" t="s">
        <v>27</v>
      </c>
      <c r="F10">
        <f>4*10^-3</f>
        <v>4.0000000000000001E-3</v>
      </c>
    </row>
    <row r="11" spans="2:7" x14ac:dyDescent="0.25">
      <c r="E11" t="s">
        <v>26</v>
      </c>
      <c r="F11">
        <f>250</f>
        <v>250</v>
      </c>
    </row>
    <row r="12" spans="2:7" x14ac:dyDescent="0.25">
      <c r="E12" t="s">
        <v>28</v>
      </c>
      <c r="G12">
        <f>F10/F11</f>
        <v>1.5999999999999999E-5</v>
      </c>
    </row>
  </sheetData>
  <mergeCells count="5">
    <mergeCell ref="B2:E2"/>
    <mergeCell ref="B5:C5"/>
    <mergeCell ref="B1:E1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9E29-FDA7-45EE-95C9-773F1F176080}">
  <dimension ref="C3:J16"/>
  <sheetViews>
    <sheetView workbookViewId="0">
      <selection activeCell="F11" sqref="F11"/>
    </sheetView>
  </sheetViews>
  <sheetFormatPr baseColWidth="10" defaultRowHeight="15" x14ac:dyDescent="0.25"/>
  <sheetData>
    <row r="3" spans="3:10" x14ac:dyDescent="0.25">
      <c r="H3" t="s">
        <v>16</v>
      </c>
    </row>
    <row r="4" spans="3:10" x14ac:dyDescent="0.25">
      <c r="C4">
        <v>0</v>
      </c>
      <c r="D4">
        <v>0</v>
      </c>
      <c r="F4">
        <v>500</v>
      </c>
      <c r="G4">
        <f>INT(F4)-1</f>
        <v>499</v>
      </c>
      <c r="H4" t="str">
        <f>DEC2HEX(G4)</f>
        <v>1F3</v>
      </c>
      <c r="I4">
        <v>0</v>
      </c>
      <c r="J4">
        <v>180</v>
      </c>
    </row>
    <row r="5" spans="3:10" x14ac:dyDescent="0.25">
      <c r="C5">
        <v>1</v>
      </c>
      <c r="D5">
        <v>15</v>
      </c>
      <c r="F5">
        <f>ROUND(11.111111111*D5+500,0)</f>
        <v>667</v>
      </c>
      <c r="G5">
        <f t="shared" ref="G5:G16" si="0">INT(F5)-1</f>
        <v>666</v>
      </c>
      <c r="H5" t="str">
        <f t="shared" ref="H5:H16" si="1">DEC2HEX(G5)</f>
        <v>29A</v>
      </c>
      <c r="I5">
        <v>500</v>
      </c>
      <c r="J5">
        <v>2500</v>
      </c>
    </row>
    <row r="6" spans="3:10" x14ac:dyDescent="0.25">
      <c r="C6">
        <v>2</v>
      </c>
      <c r="D6">
        <v>30</v>
      </c>
      <c r="F6">
        <f t="shared" ref="F6:F15" si="2">ROUND(11.111111111*D6+500,0)</f>
        <v>833</v>
      </c>
      <c r="G6">
        <f t="shared" si="0"/>
        <v>832</v>
      </c>
      <c r="H6" t="str">
        <f t="shared" si="1"/>
        <v>340</v>
      </c>
    </row>
    <row r="7" spans="3:10" x14ac:dyDescent="0.25">
      <c r="C7">
        <v>3</v>
      </c>
      <c r="D7">
        <v>45</v>
      </c>
      <c r="F7">
        <f t="shared" si="2"/>
        <v>1000</v>
      </c>
      <c r="G7">
        <f t="shared" si="0"/>
        <v>999</v>
      </c>
      <c r="H7" t="str">
        <f t="shared" si="1"/>
        <v>3E7</v>
      </c>
    </row>
    <row r="8" spans="3:10" x14ac:dyDescent="0.25">
      <c r="C8">
        <v>4</v>
      </c>
      <c r="D8">
        <v>60</v>
      </c>
      <c r="F8">
        <f t="shared" si="2"/>
        <v>1167</v>
      </c>
      <c r="G8">
        <f t="shared" si="0"/>
        <v>1166</v>
      </c>
      <c r="H8" t="str">
        <f t="shared" si="1"/>
        <v>48E</v>
      </c>
    </row>
    <row r="9" spans="3:10" x14ac:dyDescent="0.25">
      <c r="C9">
        <v>5</v>
      </c>
      <c r="D9">
        <v>75</v>
      </c>
      <c r="F9">
        <f t="shared" si="2"/>
        <v>1333</v>
      </c>
      <c r="G9">
        <f t="shared" si="0"/>
        <v>1332</v>
      </c>
      <c r="H9" t="str">
        <f t="shared" si="1"/>
        <v>534</v>
      </c>
    </row>
    <row r="10" spans="3:10" x14ac:dyDescent="0.25">
      <c r="C10">
        <v>6</v>
      </c>
      <c r="D10">
        <v>90</v>
      </c>
      <c r="F10">
        <f t="shared" si="2"/>
        <v>1500</v>
      </c>
      <c r="G10">
        <f t="shared" si="0"/>
        <v>1499</v>
      </c>
      <c r="H10" t="str">
        <f t="shared" si="1"/>
        <v>5DB</v>
      </c>
    </row>
    <row r="11" spans="3:10" x14ac:dyDescent="0.25">
      <c r="D11">
        <v>105</v>
      </c>
      <c r="F11">
        <f t="shared" si="2"/>
        <v>1667</v>
      </c>
      <c r="G11">
        <f t="shared" si="0"/>
        <v>1666</v>
      </c>
      <c r="H11" t="str">
        <f t="shared" si="1"/>
        <v>682</v>
      </c>
    </row>
    <row r="12" spans="3:10" x14ac:dyDescent="0.25">
      <c r="D12">
        <v>120</v>
      </c>
      <c r="F12">
        <f t="shared" si="2"/>
        <v>1833</v>
      </c>
      <c r="G12">
        <f t="shared" si="0"/>
        <v>1832</v>
      </c>
      <c r="H12" t="str">
        <f t="shared" si="1"/>
        <v>728</v>
      </c>
    </row>
    <row r="13" spans="3:10" x14ac:dyDescent="0.25">
      <c r="D13">
        <v>135</v>
      </c>
      <c r="F13">
        <f t="shared" si="2"/>
        <v>2000</v>
      </c>
      <c r="G13">
        <f t="shared" si="0"/>
        <v>1999</v>
      </c>
      <c r="H13" t="str">
        <f t="shared" si="1"/>
        <v>7CF</v>
      </c>
    </row>
    <row r="14" spans="3:10" x14ac:dyDescent="0.25">
      <c r="D14">
        <v>150</v>
      </c>
      <c r="F14">
        <f t="shared" si="2"/>
        <v>2167</v>
      </c>
      <c r="G14">
        <f t="shared" si="0"/>
        <v>2166</v>
      </c>
      <c r="H14" t="str">
        <f t="shared" si="1"/>
        <v>876</v>
      </c>
    </row>
    <row r="15" spans="3:10" x14ac:dyDescent="0.25">
      <c r="D15">
        <v>165</v>
      </c>
      <c r="F15">
        <f t="shared" si="2"/>
        <v>2333</v>
      </c>
      <c r="G15">
        <f t="shared" si="0"/>
        <v>2332</v>
      </c>
      <c r="H15" t="str">
        <f t="shared" si="1"/>
        <v>91C</v>
      </c>
    </row>
    <row r="16" spans="3:10" x14ac:dyDescent="0.25">
      <c r="D16">
        <v>180</v>
      </c>
      <c r="F16">
        <f t="shared" ref="F16" si="3">11.111111111*D16+500</f>
        <v>2499.9999999800002</v>
      </c>
      <c r="G16">
        <f t="shared" si="0"/>
        <v>2498</v>
      </c>
      <c r="H16" t="str">
        <f t="shared" si="1"/>
        <v>9C2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214F-CF13-42A4-909E-E6416A89E922}">
  <dimension ref="A1:K14"/>
  <sheetViews>
    <sheetView workbookViewId="0">
      <selection activeCell="B7" sqref="B7:B11"/>
    </sheetView>
  </sheetViews>
  <sheetFormatPr baseColWidth="10" defaultRowHeight="15" x14ac:dyDescent="0.25"/>
  <cols>
    <col min="3" max="3" width="13.42578125" customWidth="1"/>
    <col min="4" max="4" width="13.140625" customWidth="1"/>
    <col min="5" max="5" width="13.7109375" customWidth="1"/>
    <col min="6" max="6" width="1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</row>
    <row r="2" spans="1:11" x14ac:dyDescent="0.25">
      <c r="A2" s="3"/>
      <c r="G2" s="3"/>
    </row>
    <row r="3" spans="1:11" x14ac:dyDescent="0.25">
      <c r="A3" s="3"/>
      <c r="G3" s="3"/>
    </row>
    <row r="4" spans="1:11" x14ac:dyDescent="0.25">
      <c r="A4" s="3"/>
      <c r="G4" s="3"/>
    </row>
    <row r="5" spans="1:11" x14ac:dyDescent="0.25">
      <c r="A5" s="3"/>
      <c r="B5" s="20" t="s">
        <v>21</v>
      </c>
      <c r="C5" s="20" t="s">
        <v>25</v>
      </c>
      <c r="D5" s="20" t="s">
        <v>20</v>
      </c>
      <c r="E5" s="20" t="s">
        <v>18</v>
      </c>
      <c r="F5" s="9"/>
      <c r="G5" s="20" t="s">
        <v>19</v>
      </c>
    </row>
    <row r="6" spans="1:11" ht="15" customHeight="1" x14ac:dyDescent="0.25">
      <c r="A6" s="3"/>
      <c r="B6" s="20"/>
      <c r="C6" s="20"/>
      <c r="D6" s="20"/>
      <c r="E6" s="20"/>
      <c r="F6" s="24" t="s">
        <v>17</v>
      </c>
      <c r="G6" s="20"/>
      <c r="H6" s="21" t="s">
        <v>22</v>
      </c>
      <c r="I6" s="22"/>
      <c r="J6" s="22"/>
      <c r="K6" s="8"/>
    </row>
    <row r="7" spans="1:11" ht="20.25" customHeight="1" x14ac:dyDescent="0.25">
      <c r="A7" s="3"/>
      <c r="B7" s="19">
        <v>100</v>
      </c>
      <c r="C7" s="19">
        <v>20</v>
      </c>
      <c r="D7" s="19">
        <v>8</v>
      </c>
      <c r="E7" s="19">
        <v>1</v>
      </c>
      <c r="F7" s="25"/>
      <c r="G7" s="10">
        <f>B7/(E7*4*(4/D7))-1</f>
        <v>49</v>
      </c>
      <c r="H7" s="23"/>
      <c r="I7" s="22"/>
      <c r="J7" s="22"/>
      <c r="K7" s="8"/>
    </row>
    <row r="8" spans="1:11" x14ac:dyDescent="0.25">
      <c r="A8" s="3"/>
      <c r="B8" s="19"/>
      <c r="C8" s="19"/>
      <c r="D8" s="19"/>
      <c r="E8" s="19"/>
      <c r="F8" s="11"/>
      <c r="G8" s="11"/>
      <c r="H8" s="3"/>
    </row>
    <row r="9" spans="1:11" x14ac:dyDescent="0.25">
      <c r="A9" s="3"/>
      <c r="B9" s="19"/>
      <c r="C9" s="19"/>
      <c r="D9" s="19"/>
      <c r="E9" s="19"/>
      <c r="F9" s="11"/>
      <c r="G9" s="20" t="s">
        <v>24</v>
      </c>
      <c r="H9" s="3"/>
    </row>
    <row r="10" spans="1:11" ht="15" customHeight="1" x14ac:dyDescent="0.25">
      <c r="A10" s="3"/>
      <c r="B10" s="19"/>
      <c r="C10" s="19"/>
      <c r="D10" s="19"/>
      <c r="E10" s="19"/>
      <c r="F10" s="26" t="s">
        <v>17</v>
      </c>
      <c r="G10" s="20"/>
      <c r="H10" s="22" t="s">
        <v>23</v>
      </c>
      <c r="I10" s="22"/>
      <c r="J10" s="22"/>
      <c r="K10" s="8"/>
    </row>
    <row r="11" spans="1:11" ht="21.75" customHeight="1" x14ac:dyDescent="0.25">
      <c r="A11" s="3"/>
      <c r="B11" s="19"/>
      <c r="C11" s="19"/>
      <c r="D11" s="19"/>
      <c r="E11" s="19"/>
      <c r="F11" s="25"/>
      <c r="G11" s="10">
        <f>(B7*C7/100)/(E7*4/D7)</f>
        <v>40</v>
      </c>
      <c r="H11" s="22"/>
      <c r="I11" s="22"/>
      <c r="J11" s="22"/>
      <c r="K11" s="8"/>
    </row>
    <row r="12" spans="1:11" x14ac:dyDescent="0.25">
      <c r="A12" s="3"/>
      <c r="B12" s="3"/>
      <c r="C12" s="3"/>
      <c r="D12" s="3"/>
      <c r="E12" s="3"/>
      <c r="F12" s="3"/>
      <c r="G12" s="3"/>
    </row>
    <row r="13" spans="1:11" x14ac:dyDescent="0.25">
      <c r="A13" s="3"/>
      <c r="B13" s="3"/>
      <c r="C13" s="3"/>
      <c r="D13" s="3"/>
      <c r="E13" s="3"/>
      <c r="F13" s="3"/>
      <c r="G13" s="3"/>
    </row>
    <row r="14" spans="1:11" x14ac:dyDescent="0.25">
      <c r="I14" s="7"/>
    </row>
  </sheetData>
  <mergeCells count="14">
    <mergeCell ref="H6:J7"/>
    <mergeCell ref="H10:J11"/>
    <mergeCell ref="F6:F7"/>
    <mergeCell ref="F10:F11"/>
    <mergeCell ref="G5:G6"/>
    <mergeCell ref="G9:G10"/>
    <mergeCell ref="B7:B11"/>
    <mergeCell ref="D7:D11"/>
    <mergeCell ref="E7:E11"/>
    <mergeCell ref="C7:C11"/>
    <mergeCell ref="B5:B6"/>
    <mergeCell ref="C5:C6"/>
    <mergeCell ref="D5:D6"/>
    <mergeCell ref="E5:E6"/>
  </mergeCells>
  <conditionalFormatting sqref="G7">
    <cfRule type="cellIs" dxfId="3" priority="3" operator="greaterThan">
      <formula>255</formula>
    </cfRule>
    <cfRule type="cellIs" dxfId="2" priority="4" operator="lessThan">
      <formula>255</formula>
    </cfRule>
  </conditionalFormatting>
  <conditionalFormatting sqref="G11">
    <cfRule type="cellIs" dxfId="1" priority="1" operator="greaterThan">
      <formula>255</formula>
    </cfRule>
    <cfRule type="cellIs" dxfId="0" priority="2" operator="lessThan">
      <formula>255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TIMER</vt:lpstr>
      <vt:lpstr>Baudiage</vt:lpstr>
      <vt:lpstr>Servo</vt:lpstr>
      <vt:lpstr>PWM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zuñiga</dc:creator>
  <cp:lastModifiedBy>edy zuñiga</cp:lastModifiedBy>
  <dcterms:created xsi:type="dcterms:W3CDTF">2019-10-17T02:18:31Z</dcterms:created>
  <dcterms:modified xsi:type="dcterms:W3CDTF">2019-11-26T20:18:50Z</dcterms:modified>
</cp:coreProperties>
</file>