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dward\Desktop\Web Projects\Excel\"/>
    </mc:Choice>
  </mc:AlternateContent>
  <xr:revisionPtr revIDLastSave="0" documentId="13_ncr:1_{C993C692-CDAC-44CD-A2DD-111117579ED6}" xr6:coauthVersionLast="47" xr6:coauthVersionMax="47" xr10:uidLastSave="{00000000-0000-0000-0000-000000000000}"/>
  <bookViews>
    <workbookView xWindow="-108" yWindow="-108" windowWidth="23256" windowHeight="12720" firstSheet="3" activeTab="10" xr2:uid="{47981922-77C5-4EC3-A76E-98D6CE997DC2}"/>
  </bookViews>
  <sheets>
    <sheet name="Max-Min" sheetId="9" r:id="rId1"/>
    <sheet name="IF-IFS" sheetId="8" r:id="rId2"/>
    <sheet name="Len" sheetId="2" r:id="rId3"/>
    <sheet name="LeftRight" sheetId="4" r:id="rId4"/>
    <sheet name="DateToText" sheetId="3" r:id="rId5"/>
    <sheet name="TRIM" sheetId="6" r:id="rId6"/>
    <sheet name="Substitute" sheetId="7" r:id="rId7"/>
    <sheet name="SUM-SumIF" sheetId="12" r:id="rId8"/>
    <sheet name="Count-CountIF" sheetId="5" r:id="rId9"/>
    <sheet name="Concatenate" sheetId="1" r:id="rId10"/>
    <sheet name="Days-NetworkDays"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5" l="1"/>
  <c r="J2" i="7" a="1"/>
  <c r="J2" i="7" s="1"/>
  <c r="J3" i="1"/>
  <c r="J4" i="1"/>
  <c r="J5" i="1"/>
  <c r="J6" i="1"/>
  <c r="J7" i="1"/>
  <c r="J8" i="1"/>
  <c r="J9" i="1"/>
  <c r="J10" i="1"/>
  <c r="J2" i="1"/>
  <c r="K2" i="3" a="1"/>
  <c r="K2" i="3" s="1"/>
  <c r="K2" i="8" a="1"/>
  <c r="K2" i="8" s="1"/>
  <c r="J2" i="8" a="1"/>
  <c r="J2" i="8" s="1"/>
  <c r="K3" i="13"/>
  <c r="K4" i="13"/>
  <c r="K5" i="13"/>
  <c r="K6" i="13"/>
  <c r="K7" i="13"/>
  <c r="K8" i="13"/>
  <c r="K9" i="13"/>
  <c r="K10" i="13"/>
  <c r="K2" i="13"/>
  <c r="J3" i="13"/>
  <c r="J4" i="13"/>
  <c r="J5" i="13"/>
  <c r="J6" i="13"/>
  <c r="J7" i="13"/>
  <c r="J8" i="13"/>
  <c r="J9" i="13"/>
  <c r="J10" i="13"/>
  <c r="J2" i="13"/>
  <c r="K2" i="5"/>
  <c r="J2" i="5"/>
  <c r="L2" i="12"/>
  <c r="K2" i="12"/>
  <c r="J2" i="12"/>
  <c r="K2" i="7" a="1"/>
  <c r="K2" i="7" s="1"/>
  <c r="L2" i="7" a="1"/>
  <c r="L2" i="7" s="1"/>
  <c r="J2" i="6" a="1"/>
  <c r="J2" i="6" s="1"/>
  <c r="J2" i="3" a="1"/>
  <c r="J2" i="3" s="1"/>
  <c r="M2" i="4" a="1"/>
  <c r="M2" i="4" s="1"/>
  <c r="L2" i="4" a="1"/>
  <c r="L2" i="4" s="1"/>
  <c r="K2" i="4" a="1"/>
  <c r="K2" i="4" s="1"/>
  <c r="J2" i="2" a="1"/>
  <c r="J2" i="2" s="1"/>
  <c r="J3" i="9"/>
  <c r="K3" i="9"/>
  <c r="K2" i="9"/>
  <c r="J2" i="9"/>
  <c r="H11" i="1"/>
  <c r="H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<sst xmlns="http://schemas.openxmlformats.org/spreadsheetml/2006/main" count="607" uniqueCount="109">
  <si>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</si>
  <si>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</si>
  <si>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</si>
  <si>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</si>
  <si>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</si>
  <si>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</si>
  <si>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</si>
  <si>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</si>
  <si>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</si>
  <si>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</si>
  <si>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</si>
  <si>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</si>
  <si>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</si>
  <si>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</si>
  <si>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</si>
  <si>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</si>
  <si>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</si>
  <si>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</si>
  <si>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</si>
  <si>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</si>
  <si>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</si>
  <si>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</si>
  <si>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</si>
  <si>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</si>
  <si>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</si>
  <si>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</si>
  <si>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</si>
  <si>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</si>
  <si>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</si>
  <si>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</si>
  <si>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</si>
  <si>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</si>
  <si>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</si>
  <si>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</si>
  <si>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</si>
  <si>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</si>
  <si>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</si>
  <si>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</si>
  <si>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</si>
  <si>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</si>
  <si>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</si>
  <si>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</si>
  <si>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</si>
  <si>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</si>
  <si>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</si>
  <si>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</si>
  <si>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</si>
  <si>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</si>
  <si>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</si>
  <si>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</si>
  <si>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</si>
  <si>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</si>
  <si>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</si>
  <si>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</si>
  <si>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</si>
  <si>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</si>
  <si>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</si>
  <si>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</si>
  <si>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</si>
  <si>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</si>
  <si>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</si>
  <si>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</si>
  <si>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</si>
  <si>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</si>
  <si>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</si>
  <si>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</si>
  <si>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</si>
  <si>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</si>
  <si>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</si>
  <si>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</si>
  <si>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</si>
  <si>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</si>
  <si>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</si>
  <si>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</si>
  <si>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</si>
  <si>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</si>
  <si>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</si>
  <si>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</si>
  <si>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</si>
  <si>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</si>
  <si>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</si>
  <si>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</si>
  <si>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</si>
  <si>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</si>
  <si>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</si>
  <si>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</si>
  <si>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</si>
  <si>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Length of Last Name characters</t>
  </si>
  <si>
    <t>If AGE is over 30, it will return a value, "Old", else the value "Young" is returned</t>
  </si>
  <si>
    <t>If JobTitle is Saleman, return "Sales", HR returns "Fire Immediately", Regional Manager returns "Give Bonus"</t>
  </si>
  <si>
    <t>MAX</t>
  </si>
  <si>
    <t>MIN</t>
  </si>
  <si>
    <t>Checks the MIN (minimum) in StartDate and Salary (in case of StartDate, it returns the most aged date)</t>
  </si>
  <si>
    <t>Checks the MAX (maximum) in StartDate and Salary (in case of StartDate, it returns the most recent date)</t>
  </si>
  <si>
    <t>LEFT</t>
  </si>
  <si>
    <t>Returns 3 characters from the LEFT in the email column</t>
  </si>
  <si>
    <t>RIGHT</t>
  </si>
  <si>
    <t>Returns 1 character  beginning from the RIGHT of the EmployeeID column</t>
  </si>
  <si>
    <t>Returns 4 characters beginning from the RIGHT of the StartDate to get the Year value only</t>
  </si>
  <si>
    <t>DATE to TEXT</t>
  </si>
  <si>
    <t>In situations where the data type in StartDate and EndDate is DATE format, using the RIGHT function to extract just the year will return random numbers, using TEXT is useful for formatting dates, numbers, times or any other value you want to display in a particular way. ie for StartDate we want it to display dd/mm/yyyy</t>
  </si>
  <si>
    <t>TRIM</t>
  </si>
  <si>
    <t>Working with data may be imperfect like 'dirty data' submitted by someone with 'white spaces', I would use the TRIM function to remove unwanted spaces on both sides of the value in the LastName</t>
  </si>
  <si>
    <t>CONCATENATE</t>
  </si>
  <si>
    <t>I would use the CONCATENATE function to join 2 or more TEXT strings together, in this case, to form an email</t>
  </si>
  <si>
    <t>In cases where I need to change a DATE format, you can use the SUBSTITUTE fuction to change a TEXT string. Defining an 'instance' will target a particular character to substitute, else if no instance is defined then all instances will be substituted.</t>
  </si>
  <si>
    <t>SUBSTITUTE</t>
  </si>
  <si>
    <t>If I need to add values that has certain criterias to be met, I would use IF/S statements to the sum formula. For example, if over a certain age or gender or job title.</t>
  </si>
  <si>
    <t>If I need to COUNT values that has certain criterias to be met, I would use IF/S statements to the COUNT formula. For example, if I wanted to find a count of how many employees in a criteria are earning over a particular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</si>
</sst>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49" fontId="0" fillId="0" borderId="0" xfId="0" applyNumberFormat="1"/>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5"/>
  <sheetViews>
    <sheetView zoomScale="80" zoomScaleNormal="80" workbookViewId="0">
      <selection activeCell="A14" sqref="A14"/>
    </sheetView>
  </sheetViews>
  <sheetFormatPr defaultColWidth="13.6640625" defaultRowHeight="14.4" x14ac:dyDescent="0.3"/>
  <cols>
    <col min="1" max="1" width="10.77734375" bestFit="1" customWidth="1"/>
    <col min="4" max="4" width="7.6640625" customWidth="1"/>
  </cols>
  <sheetData>
    <row r="1" spans="1:11" x14ac:dyDescent="0.3">
      <c r="A1" t="s">
        <v>20</v>
      </c>
      <c r="B1" t="s">
        <v>0</v>
      </c>
      <c r="C1" t="s">
        <v>1</v>
      </c>
      <c r="D1" t="s">
        <v>23</v>
      </c>
      <c r="E1" t="s">
        <v>24</v>
      </c>
      <c r="F1" t="s">
        <v>21</v>
      </c>
      <c r="G1" t="s">
        <v>22</v>
      </c>
      <c r="H1" t="s">
        <v>36</v>
      </c>
      <c r="I1" t="s">
        <v>37</v>
      </c>
      <c r="J1" t="s">
        <v>79</v>
      </c>
      <c r="K1" t="s">
        <v>80</v>
      </c>
    </row>
    <row r="2" spans="1:11" x14ac:dyDescent="0.3">
      <c r="A2">
        <v>1001</v>
      </c>
      <c r="B2" t="s">
        <v>2</v>
      </c>
      <c r="C2" t="s">
        <v>3</v>
      </c>
      <c r="D2">
        <v>30</v>
      </c>
      <c r="E2" t="s">
        <v>26</v>
      </c>
      <c r="F2" t="s">
        <v>25</v>
      </c>
      <c r="G2">
        <v>45000</v>
      </c>
      <c r="H2" s="1">
        <v>37197</v>
      </c>
      <c r="I2" s="1">
        <v>42253</v>
      </c>
      <c r="J2" s="1">
        <f>MAX(H2:H10)</f>
        <v>37933</v>
      </c>
      <c r="K2" s="1">
        <f>MIN(H2:H10)</f>
        <v>35040</v>
      </c>
    </row>
    <row r="3" spans="1:11" x14ac:dyDescent="0.3">
      <c r="A3">
        <v>1002</v>
      </c>
      <c r="B3" t="s">
        <v>4</v>
      </c>
      <c r="C3" t="s">
        <v>5</v>
      </c>
      <c r="D3">
        <v>30</v>
      </c>
      <c r="E3" t="s">
        <v>28</v>
      </c>
      <c r="F3" t="s">
        <v>27</v>
      </c>
      <c r="G3">
        <v>36000</v>
      </c>
      <c r="H3" s="1">
        <v>36436</v>
      </c>
      <c r="I3" s="1">
        <v>42287</v>
      </c>
      <c r="J3" s="2">
        <f>MAX(G2:G10)</f>
        <v>65000</v>
      </c>
      <c r="K3" s="2">
        <f>MIN(G2:G10)</f>
        <v>36000</v>
      </c>
    </row>
    <row r="4" spans="1:11" x14ac:dyDescent="0.3">
      <c r="A4">
        <v>1003</v>
      </c>
      <c r="B4" t="s">
        <v>6</v>
      </c>
      <c r="C4" t="s">
        <v>7</v>
      </c>
      <c r="D4">
        <v>29</v>
      </c>
      <c r="E4" t="s">
        <v>26</v>
      </c>
      <c r="F4" t="s">
        <v>25</v>
      </c>
      <c r="G4">
        <v>63000</v>
      </c>
      <c r="H4" s="1">
        <v>36711</v>
      </c>
      <c r="I4" s="1">
        <v>42986</v>
      </c>
    </row>
    <row r="5" spans="1:11" x14ac:dyDescent="0.3">
      <c r="A5">
        <v>1004</v>
      </c>
      <c r="B5" t="s">
        <v>13</v>
      </c>
      <c r="C5" t="s">
        <v>12</v>
      </c>
      <c r="D5">
        <v>31</v>
      </c>
      <c r="E5" t="s">
        <v>28</v>
      </c>
      <c r="F5" t="s">
        <v>29</v>
      </c>
      <c r="G5">
        <v>47000</v>
      </c>
      <c r="H5" s="1">
        <v>36530</v>
      </c>
      <c r="I5" s="1">
        <v>42341</v>
      </c>
    </row>
    <row r="6" spans="1:11" x14ac:dyDescent="0.3">
      <c r="A6">
        <v>1005</v>
      </c>
      <c r="B6" t="s">
        <v>14</v>
      </c>
      <c r="C6" t="s">
        <v>15</v>
      </c>
      <c r="D6">
        <v>32</v>
      </c>
      <c r="E6" t="s">
        <v>26</v>
      </c>
      <c r="F6" t="s">
        <v>30</v>
      </c>
      <c r="G6">
        <v>50000</v>
      </c>
      <c r="H6" s="1">
        <v>37017</v>
      </c>
      <c r="I6" s="1">
        <v>42977</v>
      </c>
    </row>
    <row r="7" spans="1:11" x14ac:dyDescent="0.3">
      <c r="A7">
        <v>1006</v>
      </c>
      <c r="B7" t="s">
        <v>8</v>
      </c>
      <c r="C7" t="s">
        <v>9</v>
      </c>
      <c r="D7">
        <v>35</v>
      </c>
      <c r="E7" t="s">
        <v>26</v>
      </c>
      <c r="F7" t="s">
        <v>31</v>
      </c>
      <c r="G7">
        <v>65000</v>
      </c>
      <c r="H7" s="1">
        <v>35040</v>
      </c>
      <c r="I7" s="1">
        <v>41528</v>
      </c>
    </row>
    <row r="8" spans="1:11" x14ac:dyDescent="0.3">
      <c r="A8">
        <v>1007</v>
      </c>
      <c r="B8" t="s">
        <v>33</v>
      </c>
      <c r="C8" t="s">
        <v>34</v>
      </c>
      <c r="D8">
        <v>32</v>
      </c>
      <c r="E8" t="s">
        <v>28</v>
      </c>
      <c r="F8" t="s">
        <v>32</v>
      </c>
      <c r="G8">
        <v>41000</v>
      </c>
      <c r="H8" s="1">
        <v>37933</v>
      </c>
      <c r="I8" s="1">
        <v>41551</v>
      </c>
    </row>
    <row r="9" spans="1:11" x14ac:dyDescent="0.3">
      <c r="A9">
        <v>1008</v>
      </c>
      <c r="B9" t="s">
        <v>16</v>
      </c>
      <c r="C9" t="s">
        <v>17</v>
      </c>
      <c r="D9">
        <v>38</v>
      </c>
      <c r="E9" t="s">
        <v>26</v>
      </c>
      <c r="F9" t="s">
        <v>25</v>
      </c>
      <c r="G9">
        <v>48000</v>
      </c>
      <c r="H9" s="1">
        <v>37416</v>
      </c>
      <c r="I9" s="1">
        <v>42116</v>
      </c>
    </row>
    <row r="10" spans="1:11" x14ac:dyDescent="0.3">
      <c r="A10">
        <v>1009</v>
      </c>
      <c r="B10" t="s">
        <v>10</v>
      </c>
      <c r="C10" t="s">
        <v>11</v>
      </c>
      <c r="D10">
        <v>31</v>
      </c>
      <c r="E10" t="s">
        <v>26</v>
      </c>
      <c r="F10" t="s">
        <v>29</v>
      </c>
      <c r="G10">
        <v>42000</v>
      </c>
      <c r="H10" s="1">
        <v>37843</v>
      </c>
      <c r="I10" s="1">
        <v>40800</v>
      </c>
    </row>
    <row r="12" spans="1:11" x14ac:dyDescent="0.3">
      <c r="A12" t="s">
        <v>90</v>
      </c>
    </row>
    <row r="13" spans="1:11" x14ac:dyDescent="0.3">
      <c r="A13" t="s">
        <v>93</v>
      </c>
    </row>
    <row r="14" spans="1:11" x14ac:dyDescent="0.3">
      <c r="A14" t="s">
        <v>91</v>
      </c>
    </row>
    <row r="15" spans="1:11" x14ac:dyDescent="0.3">
      <c r="A15"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K15"/>
  <sheetViews>
    <sheetView topLeftCell="C1" workbookViewId="0">
      <selection activeCell="C16" sqref="C16"/>
    </sheetView>
  </sheetViews>
  <sheetFormatPr defaultColWidth="13.6640625" defaultRowHeight="14.4" x14ac:dyDescent="0.3"/>
  <cols>
    <col min="1" max="1" width="10.77734375" bestFit="1" customWidth="1"/>
    <col min="4" max="4" width="7.6640625" customWidth="1"/>
    <col min="10" max="10" width="6" bestFit="1" customWidth="1"/>
    <col min="11" max="11" width="14.6640625" bestFit="1" customWidth="1"/>
  </cols>
  <sheetData>
    <row r="1" spans="1:11" x14ac:dyDescent="0.3">
      <c r="A1" t="s">
        <v>20</v>
      </c>
      <c r="B1" t="s">
        <v>0</v>
      </c>
      <c r="C1" t="s">
        <v>1</v>
      </c>
      <c r="D1" t="s">
        <v>23</v>
      </c>
      <c r="E1" t="s">
        <v>24</v>
      </c>
      <c r="F1" t="s">
        <v>21</v>
      </c>
      <c r="G1" t="s">
        <v>22</v>
      </c>
      <c r="H1" t="s">
        <v>36</v>
      </c>
      <c r="I1" t="s">
        <v>37</v>
      </c>
      <c r="J1" t="s">
        <v>81</v>
      </c>
      <c r="K1" t="s">
        <v>82</v>
      </c>
    </row>
    <row r="2" spans="1:11" x14ac:dyDescent="0.3">
      <c r="A2">
        <v>1001</v>
      </c>
      <c r="B2" t="s">
        <v>2</v>
      </c>
      <c r="C2" t="s">
        <v>3</v>
      </c>
      <c r="D2">
        <v>30</v>
      </c>
      <c r="E2" t="s">
        <v>26</v>
      </c>
      <c r="F2" t="s">
        <v>25</v>
      </c>
      <c r="G2">
        <v>45000</v>
      </c>
      <c r="H2" s="1">
        <v>37197</v>
      </c>
      <c r="I2" s="1">
        <v>42253</v>
      </c>
      <c r="J2" t="str" cm="1">
        <f t="array" ref="J2:J10">IF(D2:D10&gt;30,"Old","Young")</f>
        <v>Young</v>
      </c>
      <c r="K2" t="str" cm="1">
        <f t="array" ref="K2:K10">_xlfn.IFS(F2:F10="Salesman","Sales",F2:F10="HR","Fire Immediately",F2:F10="Regional Manager","Give Bonus")</f>
        <v>Sales</v>
      </c>
    </row>
    <row r="3" spans="1:11" x14ac:dyDescent="0.3">
      <c r="A3">
        <v>1002</v>
      </c>
      <c r="B3" t="s">
        <v>4</v>
      </c>
      <c r="C3" t="s">
        <v>5</v>
      </c>
      <c r="D3">
        <v>30</v>
      </c>
      <c r="E3" t="s">
        <v>28</v>
      </c>
      <c r="F3" t="s">
        <v>27</v>
      </c>
      <c r="G3">
        <v>36000</v>
      </c>
      <c r="H3" s="1">
        <v>36436</v>
      </c>
      <c r="I3" s="1">
        <v>42287</v>
      </c>
      <c r="J3" t="str">
        <v>Young</v>
      </c>
      <c r="K3" t="e">
        <v>#N/A</v>
      </c>
    </row>
    <row r="4" spans="1:11" x14ac:dyDescent="0.3">
      <c r="A4">
        <v>1003</v>
      </c>
      <c r="B4" t="s">
        <v>6</v>
      </c>
      <c r="C4" t="s">
        <v>7</v>
      </c>
      <c r="D4">
        <v>29</v>
      </c>
      <c r="E4" t="s">
        <v>26</v>
      </c>
      <c r="F4" t="s">
        <v>25</v>
      </c>
      <c r="G4">
        <v>63000</v>
      </c>
      <c r="H4" s="1">
        <v>36711</v>
      </c>
      <c r="I4" s="1">
        <v>42986</v>
      </c>
      <c r="J4" t="str">
        <v>Young</v>
      </c>
      <c r="K4" t="str">
        <v>Sales</v>
      </c>
    </row>
    <row r="5" spans="1:11" x14ac:dyDescent="0.3">
      <c r="A5">
        <v>1004</v>
      </c>
      <c r="B5" t="s">
        <v>13</v>
      </c>
      <c r="C5" t="s">
        <v>12</v>
      </c>
      <c r="D5">
        <v>31</v>
      </c>
      <c r="E5" t="s">
        <v>28</v>
      </c>
      <c r="F5" t="s">
        <v>29</v>
      </c>
      <c r="G5">
        <v>47000</v>
      </c>
      <c r="H5" s="1">
        <v>36530</v>
      </c>
      <c r="I5" s="1">
        <v>42341</v>
      </c>
      <c r="J5" t="str">
        <v>Old</v>
      </c>
      <c r="K5" t="e">
        <v>#N/A</v>
      </c>
    </row>
    <row r="6" spans="1:11" x14ac:dyDescent="0.3">
      <c r="A6">
        <v>1005</v>
      </c>
      <c r="B6" t="s">
        <v>14</v>
      </c>
      <c r="C6" t="s">
        <v>15</v>
      </c>
      <c r="D6">
        <v>32</v>
      </c>
      <c r="E6" t="s">
        <v>26</v>
      </c>
      <c r="F6" t="s">
        <v>30</v>
      </c>
      <c r="G6">
        <v>50000</v>
      </c>
      <c r="H6" s="1">
        <v>37017</v>
      </c>
      <c r="I6" s="1">
        <v>42977</v>
      </c>
      <c r="J6" t="str">
        <v>Old</v>
      </c>
      <c r="K6" t="str">
        <v>Fire Immediately</v>
      </c>
    </row>
    <row r="7" spans="1:11" x14ac:dyDescent="0.3">
      <c r="A7">
        <v>1006</v>
      </c>
      <c r="B7" t="s">
        <v>8</v>
      </c>
      <c r="C7" t="s">
        <v>9</v>
      </c>
      <c r="D7">
        <v>35</v>
      </c>
      <c r="E7" t="s">
        <v>26</v>
      </c>
      <c r="F7" t="s">
        <v>31</v>
      </c>
      <c r="G7">
        <v>65000</v>
      </c>
      <c r="H7" s="1">
        <v>35040</v>
      </c>
      <c r="I7" s="1">
        <v>41528</v>
      </c>
      <c r="J7" t="str">
        <v>Old</v>
      </c>
      <c r="K7" t="str">
        <v>Give Bonus</v>
      </c>
    </row>
    <row r="8" spans="1:11" x14ac:dyDescent="0.3">
      <c r="A8">
        <v>1007</v>
      </c>
      <c r="B8" t="s">
        <v>33</v>
      </c>
      <c r="C8" t="s">
        <v>34</v>
      </c>
      <c r="D8">
        <v>32</v>
      </c>
      <c r="E8" t="s">
        <v>28</v>
      </c>
      <c r="F8" t="s">
        <v>32</v>
      </c>
      <c r="G8">
        <v>41000</v>
      </c>
      <c r="H8" s="1">
        <v>37933</v>
      </c>
      <c r="I8" s="1">
        <v>41551</v>
      </c>
      <c r="J8" t="str">
        <v>Old</v>
      </c>
      <c r="K8" t="e">
        <v>#N/A</v>
      </c>
    </row>
    <row r="9" spans="1:11" x14ac:dyDescent="0.3">
      <c r="A9">
        <v>1008</v>
      </c>
      <c r="B9" t="s">
        <v>16</v>
      </c>
      <c r="C9" t="s">
        <v>17</v>
      </c>
      <c r="D9">
        <v>38</v>
      </c>
      <c r="E9" t="s">
        <v>26</v>
      </c>
      <c r="F9" t="s">
        <v>25</v>
      </c>
      <c r="G9">
        <v>48000</v>
      </c>
      <c r="H9" s="1">
        <v>37416</v>
      </c>
      <c r="I9" s="1">
        <v>42116</v>
      </c>
      <c r="J9" t="str">
        <v>Old</v>
      </c>
      <c r="K9" t="str">
        <v>Sales</v>
      </c>
    </row>
    <row r="10" spans="1:11" x14ac:dyDescent="0.3">
      <c r="A10">
        <v>1009</v>
      </c>
      <c r="B10" t="s">
        <v>10</v>
      </c>
      <c r="C10" t="s">
        <v>11</v>
      </c>
      <c r="D10">
        <v>31</v>
      </c>
      <c r="E10" t="s">
        <v>26</v>
      </c>
      <c r="F10" t="s">
        <v>29</v>
      </c>
      <c r="G10">
        <v>42000</v>
      </c>
      <c r="H10" s="1">
        <v>37843</v>
      </c>
      <c r="I10" s="1">
        <v>40800</v>
      </c>
      <c r="J10" t="str">
        <v>Old</v>
      </c>
      <c r="K10" t="e">
        <v>#N/A</v>
      </c>
    </row>
    <row r="12" spans="1:11" x14ac:dyDescent="0.3">
      <c r="C12" t="s">
        <v>81</v>
      </c>
    </row>
    <row r="13" spans="1:11" x14ac:dyDescent="0.3">
      <c r="C13" t="s">
        <v>88</v>
      </c>
    </row>
    <row r="14" spans="1:11" x14ac:dyDescent="0.3">
      <c r="C14" t="s">
        <v>82</v>
      </c>
    </row>
    <row r="15" spans="1:11" x14ac:dyDescent="0.3">
      <c r="C1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2"/>
  <sheetViews>
    <sheetView workbookViewId="0">
      <selection activeCell="A12" sqref="A12"/>
    </sheetView>
  </sheetViews>
  <sheetFormatPr defaultColWidth="10.88671875" defaultRowHeight="14.4" x14ac:dyDescent="0.3"/>
  <cols>
    <col min="1" max="1" width="10.77734375" bestFit="1" customWidth="1"/>
  </cols>
  <sheetData>
    <row r="1" spans="1:12" x14ac:dyDescent="0.3">
      <c r="A1" t="s">
        <v>20</v>
      </c>
      <c r="B1" t="s">
        <v>0</v>
      </c>
      <c r="C1" t="s">
        <v>1</v>
      </c>
      <c r="D1" t="s">
        <v>23</v>
      </c>
      <c r="E1" t="s">
        <v>24</v>
      </c>
      <c r="F1" t="s">
        <v>21</v>
      </c>
      <c r="G1" t="s">
        <v>22</v>
      </c>
      <c r="H1" t="s">
        <v>36</v>
      </c>
      <c r="I1" t="s">
        <v>37</v>
      </c>
      <c r="J1" t="s">
        <v>19</v>
      </c>
      <c r="L1" t="s">
        <v>35</v>
      </c>
    </row>
    <row r="2" spans="1:12" x14ac:dyDescent="0.3">
      <c r="A2">
        <v>1001</v>
      </c>
      <c r="B2" t="s">
        <v>2</v>
      </c>
      <c r="C2" t="s">
        <v>3</v>
      </c>
      <c r="D2">
        <v>30</v>
      </c>
      <c r="E2" t="s">
        <v>26</v>
      </c>
      <c r="F2" t="s">
        <v>25</v>
      </c>
      <c r="G2">
        <v>45000</v>
      </c>
      <c r="H2" s="1">
        <v>37197</v>
      </c>
      <c r="I2" s="1">
        <v>42253</v>
      </c>
      <c r="J2" cm="1">
        <f t="array" ref="J2:J10">LEN(C2:C10)</f>
        <v>7</v>
      </c>
    </row>
    <row r="3" spans="1:12" x14ac:dyDescent="0.3">
      <c r="A3">
        <v>1002</v>
      </c>
      <c r="B3" t="s">
        <v>4</v>
      </c>
      <c r="C3" t="s">
        <v>5</v>
      </c>
      <c r="D3">
        <v>30</v>
      </c>
      <c r="E3" t="s">
        <v>28</v>
      </c>
      <c r="F3" t="s">
        <v>27</v>
      </c>
      <c r="G3">
        <v>36000</v>
      </c>
      <c r="H3" s="1">
        <v>36436</v>
      </c>
      <c r="I3" s="1">
        <v>42287</v>
      </c>
      <c r="J3">
        <v>7</v>
      </c>
    </row>
    <row r="4" spans="1:12" x14ac:dyDescent="0.3">
      <c r="A4">
        <v>1003</v>
      </c>
      <c r="B4" t="s">
        <v>6</v>
      </c>
      <c r="C4" t="s">
        <v>7</v>
      </c>
      <c r="D4">
        <v>29</v>
      </c>
      <c r="E4" t="s">
        <v>26</v>
      </c>
      <c r="F4" t="s">
        <v>25</v>
      </c>
      <c r="G4">
        <v>63000</v>
      </c>
      <c r="H4" s="1">
        <v>36711</v>
      </c>
      <c r="I4" s="1">
        <v>42986</v>
      </c>
      <c r="J4">
        <v>7</v>
      </c>
    </row>
    <row r="5" spans="1:12" x14ac:dyDescent="0.3">
      <c r="A5">
        <v>1004</v>
      </c>
      <c r="B5" t="s">
        <v>13</v>
      </c>
      <c r="C5" t="s">
        <v>12</v>
      </c>
      <c r="D5">
        <v>31</v>
      </c>
      <c r="E5" t="s">
        <v>28</v>
      </c>
      <c r="F5" t="s">
        <v>29</v>
      </c>
      <c r="G5">
        <v>47000</v>
      </c>
      <c r="H5" s="1">
        <v>36530</v>
      </c>
      <c r="I5" s="1">
        <v>42341</v>
      </c>
      <c r="J5">
        <v>6</v>
      </c>
    </row>
    <row r="6" spans="1:12" x14ac:dyDescent="0.3">
      <c r="A6">
        <v>1005</v>
      </c>
      <c r="B6" t="s">
        <v>14</v>
      </c>
      <c r="C6" t="s">
        <v>15</v>
      </c>
      <c r="D6">
        <v>32</v>
      </c>
      <c r="E6" t="s">
        <v>26</v>
      </c>
      <c r="F6" t="s">
        <v>30</v>
      </c>
      <c r="G6">
        <v>50000</v>
      </c>
      <c r="H6" s="1">
        <v>37017</v>
      </c>
      <c r="I6" s="1">
        <v>42977</v>
      </c>
      <c r="J6">
        <v>10</v>
      </c>
    </row>
    <row r="7" spans="1:12" x14ac:dyDescent="0.3">
      <c r="A7">
        <v>1006</v>
      </c>
      <c r="B7" t="s">
        <v>8</v>
      </c>
      <c r="C7" t="s">
        <v>9</v>
      </c>
      <c r="D7">
        <v>35</v>
      </c>
      <c r="E7" t="s">
        <v>26</v>
      </c>
      <c r="F7" t="s">
        <v>31</v>
      </c>
      <c r="G7">
        <v>65000</v>
      </c>
      <c r="H7" s="1">
        <v>35040</v>
      </c>
      <c r="I7" s="1">
        <v>41528</v>
      </c>
      <c r="J7">
        <v>5</v>
      </c>
    </row>
    <row r="8" spans="1:12" x14ac:dyDescent="0.3">
      <c r="A8">
        <v>1007</v>
      </c>
      <c r="B8" t="s">
        <v>33</v>
      </c>
      <c r="C8" t="s">
        <v>34</v>
      </c>
      <c r="D8">
        <v>32</v>
      </c>
      <c r="E8" t="s">
        <v>28</v>
      </c>
      <c r="F8" t="s">
        <v>32</v>
      </c>
      <c r="G8">
        <v>41000</v>
      </c>
      <c r="H8" s="1">
        <v>37933</v>
      </c>
      <c r="I8" s="1">
        <v>41551</v>
      </c>
      <c r="J8">
        <v>6</v>
      </c>
    </row>
    <row r="9" spans="1:12" x14ac:dyDescent="0.3">
      <c r="A9">
        <v>1008</v>
      </c>
      <c r="B9" t="s">
        <v>16</v>
      </c>
      <c r="C9" t="s">
        <v>17</v>
      </c>
      <c r="D9">
        <v>38</v>
      </c>
      <c r="E9" t="s">
        <v>26</v>
      </c>
      <c r="F9" t="s">
        <v>25</v>
      </c>
      <c r="G9">
        <v>48000</v>
      </c>
      <c r="H9" s="1">
        <v>37416</v>
      </c>
      <c r="I9" s="1">
        <v>42116</v>
      </c>
      <c r="J9">
        <v>6</v>
      </c>
    </row>
    <row r="10" spans="1:12" x14ac:dyDescent="0.3">
      <c r="A10">
        <v>1009</v>
      </c>
      <c r="B10" t="s">
        <v>10</v>
      </c>
      <c r="C10" t="s">
        <v>11</v>
      </c>
      <c r="D10">
        <v>31</v>
      </c>
      <c r="E10" t="s">
        <v>26</v>
      </c>
      <c r="F10" t="s">
        <v>29</v>
      </c>
      <c r="G10">
        <v>42000</v>
      </c>
      <c r="H10" s="1">
        <v>37843</v>
      </c>
      <c r="I10" s="1">
        <v>40800</v>
      </c>
      <c r="J10">
        <v>6</v>
      </c>
    </row>
    <row r="12" spans="1:12" x14ac:dyDescent="0.3">
      <c r="A1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7"/>
  <sheetViews>
    <sheetView workbookViewId="0">
      <selection activeCell="M2" sqref="M2"/>
    </sheetView>
  </sheetViews>
  <sheetFormatPr defaultColWidth="14.5546875" defaultRowHeight="14.4" x14ac:dyDescent="0.3"/>
  <cols>
    <col min="4" max="4" width="8" customWidth="1"/>
    <col min="10" max="10" width="32.33203125" bestFit="1" customWidth="1"/>
  </cols>
  <sheetData>
    <row r="1" spans="1:13" x14ac:dyDescent="0.3">
      <c r="A1" t="s">
        <v>20</v>
      </c>
      <c r="B1" t="s">
        <v>0</v>
      </c>
      <c r="C1" t="s">
        <v>1</v>
      </c>
      <c r="D1" t="s">
        <v>23</v>
      </c>
      <c r="E1" t="s">
        <v>24</v>
      </c>
      <c r="F1" t="s">
        <v>21</v>
      </c>
      <c r="G1" t="s">
        <v>22</v>
      </c>
      <c r="H1" t="s">
        <v>36</v>
      </c>
      <c r="I1" t="s">
        <v>37</v>
      </c>
      <c r="J1" t="s">
        <v>38</v>
      </c>
      <c r="K1" t="s">
        <v>85</v>
      </c>
      <c r="L1" t="s">
        <v>86</v>
      </c>
      <c r="M1" t="s">
        <v>86</v>
      </c>
    </row>
    <row r="2" spans="1:13" x14ac:dyDescent="0.3">
      <c r="A2">
        <v>1001</v>
      </c>
      <c r="B2" t="s">
        <v>2</v>
      </c>
      <c r="C2" t="s">
        <v>3</v>
      </c>
      <c r="D2">
        <v>30</v>
      </c>
      <c r="E2" t="s">
        <v>26</v>
      </c>
      <c r="F2" t="s">
        <v>25</v>
      </c>
      <c r="G2">
        <v>45000</v>
      </c>
      <c r="H2" s="3" t="s">
        <v>48</v>
      </c>
      <c r="I2" s="3" t="s">
        <v>56</v>
      </c>
      <c r="J2" s="1" t="s">
        <v>39</v>
      </c>
      <c r="K2" t="str" cm="1">
        <f t="array" ref="K2:K10">LEFT(B2:B10,3)</f>
        <v>Jim</v>
      </c>
      <c r="L2" t="str" cm="1">
        <f t="array" ref="L2:L10">RIGHT(A2:A10,1)</f>
        <v>1</v>
      </c>
      <c r="M2" t="str" cm="1">
        <f t="array" ref="M2:M10">RIGHT(H2:H10,4)</f>
        <v>2001</v>
      </c>
    </row>
    <row r="3" spans="1:13" x14ac:dyDescent="0.3">
      <c r="A3">
        <v>1002</v>
      </c>
      <c r="B3" t="s">
        <v>4</v>
      </c>
      <c r="C3" t="s">
        <v>5</v>
      </c>
      <c r="D3">
        <v>30</v>
      </c>
      <c r="E3" t="s">
        <v>28</v>
      </c>
      <c r="F3" t="s">
        <v>27</v>
      </c>
      <c r="G3">
        <v>36000</v>
      </c>
      <c r="H3" s="3" t="s">
        <v>49</v>
      </c>
      <c r="I3" s="3" t="s">
        <v>57</v>
      </c>
      <c r="J3" s="1" t="s">
        <v>40</v>
      </c>
      <c r="K3" t="str">
        <v>Pam</v>
      </c>
      <c r="L3" t="str">
        <v>2</v>
      </c>
      <c r="M3" t="str">
        <v>1999</v>
      </c>
    </row>
    <row r="4" spans="1:13" x14ac:dyDescent="0.3">
      <c r="A4">
        <v>1003</v>
      </c>
      <c r="B4" t="s">
        <v>6</v>
      </c>
      <c r="C4" t="s">
        <v>7</v>
      </c>
      <c r="D4">
        <v>29</v>
      </c>
      <c r="E4" t="s">
        <v>26</v>
      </c>
      <c r="F4" t="s">
        <v>25</v>
      </c>
      <c r="G4">
        <v>63000</v>
      </c>
      <c r="H4" s="3" t="s">
        <v>50</v>
      </c>
      <c r="I4" s="3" t="s">
        <v>58</v>
      </c>
      <c r="J4" s="1" t="s">
        <v>41</v>
      </c>
      <c r="K4" t="str">
        <v>Dwi</v>
      </c>
      <c r="L4" t="str">
        <v>3</v>
      </c>
      <c r="M4" t="str">
        <v>2000</v>
      </c>
    </row>
    <row r="5" spans="1:13" x14ac:dyDescent="0.3">
      <c r="A5">
        <v>1004</v>
      </c>
      <c r="B5" t="s">
        <v>13</v>
      </c>
      <c r="C5" t="s">
        <v>12</v>
      </c>
      <c r="D5">
        <v>31</v>
      </c>
      <c r="E5" t="s">
        <v>28</v>
      </c>
      <c r="F5" t="s">
        <v>29</v>
      </c>
      <c r="G5">
        <v>47000</v>
      </c>
      <c r="H5" s="3" t="s">
        <v>51</v>
      </c>
      <c r="I5" s="3" t="s">
        <v>59</v>
      </c>
      <c r="J5" s="1" t="s">
        <v>42</v>
      </c>
      <c r="K5" t="str">
        <v>Ang</v>
      </c>
      <c r="L5" t="str">
        <v>4</v>
      </c>
      <c r="M5" t="str">
        <v>2000</v>
      </c>
    </row>
    <row r="6" spans="1:13" x14ac:dyDescent="0.3">
      <c r="A6">
        <v>1005</v>
      </c>
      <c r="B6" t="s">
        <v>14</v>
      </c>
      <c r="C6" t="s">
        <v>15</v>
      </c>
      <c r="D6">
        <v>32</v>
      </c>
      <c r="E6" t="s">
        <v>26</v>
      </c>
      <c r="F6" t="s">
        <v>30</v>
      </c>
      <c r="G6">
        <v>50000</v>
      </c>
      <c r="H6" s="3" t="s">
        <v>52</v>
      </c>
      <c r="I6" s="3" t="s">
        <v>60</v>
      </c>
      <c r="J6" s="1" t="s">
        <v>43</v>
      </c>
      <c r="K6" t="str">
        <v>Tob</v>
      </c>
      <c r="L6" t="str">
        <v>5</v>
      </c>
      <c r="M6" t="str">
        <v>2001</v>
      </c>
    </row>
    <row r="7" spans="1:13" x14ac:dyDescent="0.3">
      <c r="A7">
        <v>1006</v>
      </c>
      <c r="B7" t="s">
        <v>8</v>
      </c>
      <c r="C7" t="s">
        <v>9</v>
      </c>
      <c r="D7">
        <v>35</v>
      </c>
      <c r="E7" t="s">
        <v>26</v>
      </c>
      <c r="F7" t="s">
        <v>31</v>
      </c>
      <c r="G7">
        <v>65000</v>
      </c>
      <c r="H7" s="3" t="s">
        <v>52</v>
      </c>
      <c r="I7" s="3" t="s">
        <v>61</v>
      </c>
      <c r="J7" s="1" t="s">
        <v>44</v>
      </c>
      <c r="K7" t="str">
        <v>Mic</v>
      </c>
      <c r="L7" t="str">
        <v>6</v>
      </c>
      <c r="M7" t="str">
        <v>2001</v>
      </c>
    </row>
    <row r="8" spans="1:13" x14ac:dyDescent="0.3">
      <c r="A8">
        <v>1007</v>
      </c>
      <c r="B8" t="s">
        <v>33</v>
      </c>
      <c r="C8" t="s">
        <v>34</v>
      </c>
      <c r="D8">
        <v>32</v>
      </c>
      <c r="E8" t="s">
        <v>28</v>
      </c>
      <c r="F8" t="s">
        <v>32</v>
      </c>
      <c r="G8">
        <v>41000</v>
      </c>
      <c r="H8" s="3" t="s">
        <v>53</v>
      </c>
      <c r="I8" s="3" t="s">
        <v>61</v>
      </c>
      <c r="J8" s="1" t="s">
        <v>45</v>
      </c>
      <c r="K8" t="str">
        <v>Mer</v>
      </c>
      <c r="L8" t="str">
        <v>7</v>
      </c>
      <c r="M8" t="str">
        <v>2003</v>
      </c>
    </row>
    <row r="9" spans="1:13" x14ac:dyDescent="0.3">
      <c r="A9">
        <v>1008</v>
      </c>
      <c r="B9" t="s">
        <v>16</v>
      </c>
      <c r="C9" t="s">
        <v>17</v>
      </c>
      <c r="D9">
        <v>38</v>
      </c>
      <c r="E9" t="s">
        <v>26</v>
      </c>
      <c r="F9" t="s">
        <v>25</v>
      </c>
      <c r="G9">
        <v>48000</v>
      </c>
      <c r="H9" s="3" t="s">
        <v>54</v>
      </c>
      <c r="I9" s="3" t="s">
        <v>62</v>
      </c>
      <c r="J9" s="1" t="s">
        <v>46</v>
      </c>
      <c r="K9" t="str">
        <v>Sta</v>
      </c>
      <c r="L9" t="str">
        <v>8</v>
      </c>
      <c r="M9" t="str">
        <v>2002</v>
      </c>
    </row>
    <row r="10" spans="1:13" x14ac:dyDescent="0.3">
      <c r="A10">
        <v>1009</v>
      </c>
      <c r="B10" t="s">
        <v>10</v>
      </c>
      <c r="C10" t="s">
        <v>11</v>
      </c>
      <c r="D10">
        <v>31</v>
      </c>
      <c r="E10" t="s">
        <v>26</v>
      </c>
      <c r="F10" t="s">
        <v>29</v>
      </c>
      <c r="G10">
        <v>42000</v>
      </c>
      <c r="H10" s="3" t="s">
        <v>55</v>
      </c>
      <c r="I10" s="3" t="s">
        <v>62</v>
      </c>
      <c r="J10" s="1" t="s">
        <v>47</v>
      </c>
      <c r="K10" t="str">
        <v>Kev</v>
      </c>
      <c r="L10" t="str">
        <v>9</v>
      </c>
      <c r="M10" t="str">
        <v>2003</v>
      </c>
    </row>
    <row r="13" spans="1:13" x14ac:dyDescent="0.3">
      <c r="A13" t="s">
        <v>94</v>
      </c>
    </row>
    <row r="14" spans="1:13" x14ac:dyDescent="0.3">
      <c r="A14" t="s">
        <v>95</v>
      </c>
    </row>
    <row r="15" spans="1:13" x14ac:dyDescent="0.3">
      <c r="A15" t="s">
        <v>96</v>
      </c>
    </row>
    <row r="16" spans="1:13" x14ac:dyDescent="0.3">
      <c r="A16" t="s">
        <v>97</v>
      </c>
    </row>
    <row r="17" spans="1:1" x14ac:dyDescent="0.3">
      <c r="A17"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workbookViewId="0">
      <selection activeCell="H12" sqref="H12"/>
    </sheetView>
  </sheetViews>
  <sheetFormatPr defaultColWidth="13.6640625" defaultRowHeight="14.4" x14ac:dyDescent="0.3"/>
  <cols>
    <col min="1" max="1" width="10.77734375" bestFit="1" customWidth="1"/>
    <col min="4" max="4" width="7.6640625" customWidth="1"/>
    <col min="10" max="10" width="20.77734375" bestFit="1" customWidth="1"/>
  </cols>
  <sheetData>
    <row r="1" spans="1:11" x14ac:dyDescent="0.3">
      <c r="A1" t="s">
        <v>20</v>
      </c>
      <c r="B1" t="s">
        <v>0</v>
      </c>
      <c r="C1" t="s">
        <v>1</v>
      </c>
      <c r="D1" t="s">
        <v>23</v>
      </c>
      <c r="E1" t="s">
        <v>24</v>
      </c>
      <c r="F1" t="s">
        <v>21</v>
      </c>
      <c r="G1" t="s">
        <v>22</v>
      </c>
      <c r="H1" t="s">
        <v>36</v>
      </c>
      <c r="I1" t="s">
        <v>37</v>
      </c>
      <c r="J1" t="s">
        <v>69</v>
      </c>
      <c r="K1" t="s">
        <v>96</v>
      </c>
    </row>
    <row r="2" spans="1:11" x14ac:dyDescent="0.3">
      <c r="A2">
        <v>1001</v>
      </c>
      <c r="B2" t="s">
        <v>2</v>
      </c>
      <c r="C2" t="s">
        <v>3</v>
      </c>
      <c r="D2">
        <v>30</v>
      </c>
      <c r="E2" t="s">
        <v>26</v>
      </c>
      <c r="F2" t="s">
        <v>25</v>
      </c>
      <c r="G2">
        <v>45000</v>
      </c>
      <c r="H2" s="1">
        <v>37197</v>
      </c>
      <c r="I2" s="1">
        <v>42253</v>
      </c>
      <c r="J2" t="str" cm="1">
        <f t="array" ref="J2:J10">TEXT(H2:H10,"dd/mm/yyyy")</f>
        <v>02/11/2001</v>
      </c>
      <c r="K2" s="2" t="str" cm="1">
        <f t="array" ref="K2:K10">RIGHT(H2:H10,4)</f>
        <v>7197</v>
      </c>
    </row>
    <row r="3" spans="1:11" x14ac:dyDescent="0.3">
      <c r="A3">
        <v>1002</v>
      </c>
      <c r="B3" t="s">
        <v>4</v>
      </c>
      <c r="C3" t="s">
        <v>5</v>
      </c>
      <c r="D3">
        <v>30</v>
      </c>
      <c r="E3" t="s">
        <v>28</v>
      </c>
      <c r="F3" t="s">
        <v>27</v>
      </c>
      <c r="G3">
        <v>36000</v>
      </c>
      <c r="H3" s="1">
        <v>36436</v>
      </c>
      <c r="I3" s="1">
        <v>42287</v>
      </c>
      <c r="J3" t="str">
        <v>03/10/1999</v>
      </c>
      <c r="K3" s="3" t="str">
        <v>6436</v>
      </c>
    </row>
    <row r="4" spans="1:11" x14ac:dyDescent="0.3">
      <c r="A4">
        <v>1003</v>
      </c>
      <c r="B4" t="s">
        <v>6</v>
      </c>
      <c r="C4" t="s">
        <v>7</v>
      </c>
      <c r="D4">
        <v>29</v>
      </c>
      <c r="E4" t="s">
        <v>26</v>
      </c>
      <c r="F4" t="s">
        <v>25</v>
      </c>
      <c r="G4">
        <v>63000</v>
      </c>
      <c r="H4" s="1">
        <v>36711</v>
      </c>
      <c r="I4" s="1">
        <v>42986</v>
      </c>
      <c r="J4" t="str">
        <v>04/07/2000</v>
      </c>
      <c r="K4" s="3" t="str">
        <v>6711</v>
      </c>
    </row>
    <row r="5" spans="1:11" x14ac:dyDescent="0.3">
      <c r="A5">
        <v>1004</v>
      </c>
      <c r="B5" t="s">
        <v>13</v>
      </c>
      <c r="C5" t="s">
        <v>12</v>
      </c>
      <c r="D5">
        <v>31</v>
      </c>
      <c r="E5" t="s">
        <v>28</v>
      </c>
      <c r="F5" t="s">
        <v>29</v>
      </c>
      <c r="G5">
        <v>47000</v>
      </c>
      <c r="H5" s="1">
        <v>36530</v>
      </c>
      <c r="I5" s="1">
        <v>42341</v>
      </c>
      <c r="J5" t="str">
        <v>05/01/2000</v>
      </c>
      <c r="K5" s="3" t="str">
        <v>6530</v>
      </c>
    </row>
    <row r="6" spans="1:11" x14ac:dyDescent="0.3">
      <c r="A6">
        <v>1005</v>
      </c>
      <c r="B6" t="s">
        <v>14</v>
      </c>
      <c r="C6" t="s">
        <v>15</v>
      </c>
      <c r="D6">
        <v>32</v>
      </c>
      <c r="E6" t="s">
        <v>26</v>
      </c>
      <c r="F6" t="s">
        <v>30</v>
      </c>
      <c r="G6">
        <v>50000</v>
      </c>
      <c r="H6" s="1">
        <v>37017</v>
      </c>
      <c r="I6" s="1">
        <v>42977</v>
      </c>
      <c r="J6" t="str">
        <v>06/05/2001</v>
      </c>
      <c r="K6" s="3" t="str">
        <v>7017</v>
      </c>
    </row>
    <row r="7" spans="1:11" x14ac:dyDescent="0.3">
      <c r="A7">
        <v>1006</v>
      </c>
      <c r="B7" t="s">
        <v>8</v>
      </c>
      <c r="C7" t="s">
        <v>9</v>
      </c>
      <c r="D7">
        <v>35</v>
      </c>
      <c r="E7" t="s">
        <v>26</v>
      </c>
      <c r="F7" t="s">
        <v>31</v>
      </c>
      <c r="G7">
        <v>65000</v>
      </c>
      <c r="H7" s="1">
        <v>35040</v>
      </c>
      <c r="I7" s="1">
        <v>41528</v>
      </c>
      <c r="J7" t="str">
        <v>07/12/1995</v>
      </c>
      <c r="K7" s="3" t="str">
        <v>5040</v>
      </c>
    </row>
    <row r="8" spans="1:11" x14ac:dyDescent="0.3">
      <c r="A8">
        <v>1007</v>
      </c>
      <c r="B8" t="s">
        <v>33</v>
      </c>
      <c r="C8" t="s">
        <v>34</v>
      </c>
      <c r="D8">
        <v>32</v>
      </c>
      <c r="E8" t="s">
        <v>28</v>
      </c>
      <c r="F8" t="s">
        <v>32</v>
      </c>
      <c r="G8">
        <v>41000</v>
      </c>
      <c r="H8" s="1">
        <v>37933</v>
      </c>
      <c r="I8" s="1">
        <v>41551</v>
      </c>
      <c r="J8" t="str">
        <v>08/11/2003</v>
      </c>
      <c r="K8" s="3" t="str">
        <v>7933</v>
      </c>
    </row>
    <row r="9" spans="1:11" x14ac:dyDescent="0.3">
      <c r="A9">
        <v>1008</v>
      </c>
      <c r="B9" t="s">
        <v>16</v>
      </c>
      <c r="C9" t="s">
        <v>17</v>
      </c>
      <c r="D9">
        <v>38</v>
      </c>
      <c r="E9" t="s">
        <v>26</v>
      </c>
      <c r="F9" t="s">
        <v>25</v>
      </c>
      <c r="G9">
        <v>48000</v>
      </c>
      <c r="H9" s="1">
        <v>37416</v>
      </c>
      <c r="I9" s="1">
        <v>42116</v>
      </c>
      <c r="J9" t="str">
        <v>09/06/2002</v>
      </c>
      <c r="K9" s="3" t="str">
        <v>7416</v>
      </c>
    </row>
    <row r="10" spans="1:11" x14ac:dyDescent="0.3">
      <c r="A10">
        <v>1009</v>
      </c>
      <c r="B10" t="s">
        <v>10</v>
      </c>
      <c r="C10" t="s">
        <v>11</v>
      </c>
      <c r="D10">
        <v>31</v>
      </c>
      <c r="E10" t="s">
        <v>26</v>
      </c>
      <c r="F10" t="s">
        <v>29</v>
      </c>
      <c r="G10">
        <v>42000</v>
      </c>
      <c r="H10" s="1">
        <v>37843</v>
      </c>
      <c r="I10" s="1">
        <v>40800</v>
      </c>
      <c r="J10" t="str">
        <v>10/08/2003</v>
      </c>
      <c r="K10" s="3" t="str">
        <v>7843</v>
      </c>
    </row>
    <row r="12" spans="1:11" x14ac:dyDescent="0.3">
      <c r="A12" t="s">
        <v>99</v>
      </c>
      <c r="H12" s="1"/>
    </row>
    <row r="13" spans="1:11" ht="73.8" customHeight="1" x14ac:dyDescent="0.3">
      <c r="A13" s="4" t="s">
        <v>100</v>
      </c>
      <c r="B13" s="4"/>
      <c r="C13" s="4"/>
      <c r="D13" s="4"/>
      <c r="E13" s="4"/>
      <c r="H13" s="3"/>
    </row>
  </sheetData>
  <mergeCells count="1">
    <mergeCell ref="A13:E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J13"/>
  <sheetViews>
    <sheetView workbookViewId="0">
      <selection activeCell="C19" sqref="C19"/>
    </sheetView>
  </sheetViews>
  <sheetFormatPr defaultColWidth="13.6640625" defaultRowHeight="14.4" x14ac:dyDescent="0.3"/>
  <cols>
    <col min="1" max="1" width="10.77734375" bestFit="1" customWidth="1"/>
    <col min="4" max="4" width="7.6640625" customWidth="1"/>
  </cols>
  <sheetData>
    <row r="1" spans="1:10" x14ac:dyDescent="0.3">
      <c r="A1" t="s">
        <v>20</v>
      </c>
      <c r="B1" t="s">
        <v>0</v>
      </c>
      <c r="C1" t="s">
        <v>1</v>
      </c>
      <c r="D1" t="s">
        <v>23</v>
      </c>
      <c r="E1" t="s">
        <v>24</v>
      </c>
      <c r="F1" t="s">
        <v>21</v>
      </c>
      <c r="G1" t="s">
        <v>22</v>
      </c>
      <c r="H1" t="s">
        <v>36</v>
      </c>
      <c r="I1" t="s">
        <v>37</v>
      </c>
      <c r="J1" t="s">
        <v>68</v>
      </c>
    </row>
    <row r="2" spans="1:10" x14ac:dyDescent="0.3">
      <c r="A2">
        <v>1001</v>
      </c>
      <c r="B2" s="3" t="s">
        <v>2</v>
      </c>
      <c r="C2" s="3" t="s">
        <v>3</v>
      </c>
      <c r="D2">
        <v>30</v>
      </c>
      <c r="E2" t="s">
        <v>26</v>
      </c>
      <c r="F2" t="s">
        <v>25</v>
      </c>
      <c r="G2">
        <v>45000</v>
      </c>
      <c r="H2" s="1">
        <v>37197</v>
      </c>
      <c r="I2" s="1">
        <v>42253</v>
      </c>
      <c r="J2" t="str" cm="1">
        <f t="array" ref="J2:J10">TRIM(C2:C10)</f>
        <v>Halpert</v>
      </c>
    </row>
    <row r="3" spans="1:10" x14ac:dyDescent="0.3">
      <c r="A3">
        <v>1002</v>
      </c>
      <c r="B3" s="3" t="s">
        <v>4</v>
      </c>
      <c r="C3" s="3" t="s">
        <v>5</v>
      </c>
      <c r="D3">
        <v>30</v>
      </c>
      <c r="E3" t="s">
        <v>28</v>
      </c>
      <c r="F3" t="s">
        <v>27</v>
      </c>
      <c r="G3">
        <v>36000</v>
      </c>
      <c r="H3" s="1">
        <v>36436</v>
      </c>
      <c r="I3" s="1">
        <v>42287</v>
      </c>
      <c r="J3" t="str">
        <v>Beasley</v>
      </c>
    </row>
    <row r="4" spans="1:10" x14ac:dyDescent="0.3">
      <c r="A4">
        <v>1003</v>
      </c>
      <c r="B4" s="3" t="s">
        <v>6</v>
      </c>
      <c r="C4" s="3" t="s">
        <v>67</v>
      </c>
      <c r="D4">
        <v>29</v>
      </c>
      <c r="E4" t="s">
        <v>26</v>
      </c>
      <c r="F4" t="s">
        <v>25</v>
      </c>
      <c r="G4">
        <v>63000</v>
      </c>
      <c r="H4" s="1">
        <v>36711</v>
      </c>
      <c r="I4" s="1">
        <v>42986</v>
      </c>
      <c r="J4" t="str">
        <v>Schrute</v>
      </c>
    </row>
    <row r="5" spans="1:10" x14ac:dyDescent="0.3">
      <c r="A5">
        <v>1004</v>
      </c>
      <c r="B5" s="3" t="s">
        <v>13</v>
      </c>
      <c r="C5" s="3" t="s">
        <v>12</v>
      </c>
      <c r="D5">
        <v>31</v>
      </c>
      <c r="E5" t="s">
        <v>28</v>
      </c>
      <c r="F5" t="s">
        <v>29</v>
      </c>
      <c r="G5">
        <v>47000</v>
      </c>
      <c r="H5" s="1">
        <v>36530</v>
      </c>
      <c r="I5" s="1">
        <v>42341</v>
      </c>
      <c r="J5" t="str">
        <v>Martin</v>
      </c>
    </row>
    <row r="6" spans="1:10" x14ac:dyDescent="0.3">
      <c r="A6">
        <v>1005</v>
      </c>
      <c r="B6" s="3" t="s">
        <v>14</v>
      </c>
      <c r="C6" s="3" t="s">
        <v>66</v>
      </c>
      <c r="D6">
        <v>32</v>
      </c>
      <c r="E6" t="s">
        <v>26</v>
      </c>
      <c r="F6" t="s">
        <v>30</v>
      </c>
      <c r="G6">
        <v>50000</v>
      </c>
      <c r="H6" s="1">
        <v>37017</v>
      </c>
      <c r="I6" s="1">
        <v>42977</v>
      </c>
      <c r="J6" t="str">
        <v>Flenderson</v>
      </c>
    </row>
    <row r="7" spans="1:10" x14ac:dyDescent="0.3">
      <c r="A7">
        <v>1006</v>
      </c>
      <c r="B7" s="3" t="s">
        <v>8</v>
      </c>
      <c r="C7" s="3" t="s">
        <v>65</v>
      </c>
      <c r="D7">
        <v>35</v>
      </c>
      <c r="E7" t="s">
        <v>26</v>
      </c>
      <c r="F7" t="s">
        <v>31</v>
      </c>
      <c r="G7">
        <v>65000</v>
      </c>
      <c r="H7" s="1">
        <v>35040</v>
      </c>
      <c r="I7" s="1">
        <v>41528</v>
      </c>
      <c r="J7" t="str">
        <v>Scott</v>
      </c>
    </row>
    <row r="8" spans="1:10" x14ac:dyDescent="0.3">
      <c r="A8">
        <v>1007</v>
      </c>
      <c r="B8" s="3" t="s">
        <v>33</v>
      </c>
      <c r="C8" s="3" t="s">
        <v>34</v>
      </c>
      <c r="D8">
        <v>32</v>
      </c>
      <c r="E8" t="s">
        <v>28</v>
      </c>
      <c r="F8" t="s">
        <v>32</v>
      </c>
      <c r="G8">
        <v>41000</v>
      </c>
      <c r="H8" s="1">
        <v>37933</v>
      </c>
      <c r="I8" s="1">
        <v>41551</v>
      </c>
      <c r="J8" t="str">
        <v>Palmer</v>
      </c>
    </row>
    <row r="9" spans="1:10" x14ac:dyDescent="0.3">
      <c r="A9">
        <v>1008</v>
      </c>
      <c r="B9" s="3" t="s">
        <v>16</v>
      </c>
      <c r="C9" s="3" t="s">
        <v>64</v>
      </c>
      <c r="D9">
        <v>38</v>
      </c>
      <c r="E9" t="s">
        <v>26</v>
      </c>
      <c r="F9" t="s">
        <v>25</v>
      </c>
      <c r="G9">
        <v>48000</v>
      </c>
      <c r="H9" s="1">
        <v>37416</v>
      </c>
      <c r="I9" s="1">
        <v>42116</v>
      </c>
      <c r="J9" t="str">
        <v>Hudson</v>
      </c>
    </row>
    <row r="10" spans="1:10" x14ac:dyDescent="0.3">
      <c r="A10">
        <v>1009</v>
      </c>
      <c r="B10" s="3" t="s">
        <v>10</v>
      </c>
      <c r="C10" s="3" t="s">
        <v>63</v>
      </c>
      <c r="D10">
        <v>31</v>
      </c>
      <c r="E10" t="s">
        <v>26</v>
      </c>
      <c r="F10" t="s">
        <v>29</v>
      </c>
      <c r="G10">
        <v>42000</v>
      </c>
      <c r="H10" s="1">
        <v>37843</v>
      </c>
      <c r="I10" s="1">
        <v>40800</v>
      </c>
      <c r="J10" t="str">
        <v>Malone</v>
      </c>
    </row>
    <row r="12" spans="1:10" x14ac:dyDescent="0.3">
      <c r="A12" t="s">
        <v>101</v>
      </c>
    </row>
    <row r="13" spans="1:10" ht="58.2" customHeight="1" x14ac:dyDescent="0.3">
      <c r="A13" s="4" t="s">
        <v>102</v>
      </c>
      <c r="B13" s="4"/>
      <c r="C13" s="4"/>
      <c r="D13" s="4"/>
    </row>
  </sheetData>
  <mergeCells count="1">
    <mergeCell ref="A13:D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workbookViewId="0">
      <selection activeCell="E24" sqref="E24"/>
    </sheetView>
  </sheetViews>
  <sheetFormatPr defaultColWidth="13.6640625" defaultRowHeight="14.4" x14ac:dyDescent="0.3"/>
  <cols>
    <col min="1" max="1" width="10.77734375" bestFit="1" customWidth="1"/>
    <col min="4" max="4" width="7.6640625" customWidth="1"/>
    <col min="7" max="7" width="13.6640625" style="2"/>
  </cols>
  <sheetData>
    <row r="1" spans="1:12" x14ac:dyDescent="0.3">
      <c r="A1" t="s">
        <v>20</v>
      </c>
      <c r="B1" t="s">
        <v>0</v>
      </c>
      <c r="C1" t="s">
        <v>1</v>
      </c>
      <c r="D1" t="s">
        <v>23</v>
      </c>
      <c r="E1" t="s">
        <v>24</v>
      </c>
      <c r="F1" t="s">
        <v>21</v>
      </c>
      <c r="G1" s="2" t="s">
        <v>22</v>
      </c>
      <c r="H1" t="s">
        <v>36</v>
      </c>
      <c r="I1" t="s">
        <v>37</v>
      </c>
      <c r="J1" t="s">
        <v>70</v>
      </c>
      <c r="K1" t="s">
        <v>71</v>
      </c>
      <c r="L1" t="s">
        <v>72</v>
      </c>
    </row>
    <row r="2" spans="1:12" x14ac:dyDescent="0.3">
      <c r="A2">
        <v>1001</v>
      </c>
      <c r="B2" t="s">
        <v>2</v>
      </c>
      <c r="C2" t="s">
        <v>3</v>
      </c>
      <c r="D2">
        <v>30</v>
      </c>
      <c r="E2" t="s">
        <v>26</v>
      </c>
      <c r="F2" t="s">
        <v>25</v>
      </c>
      <c r="G2" s="2">
        <v>45000</v>
      </c>
      <c r="H2" s="3" t="s">
        <v>48</v>
      </c>
      <c r="I2" s="3" t="s">
        <v>56</v>
      </c>
      <c r="J2" t="str" cm="1">
        <f t="array" ref="J2:J10">SUBSTITUTE(H2:H10,"/","-",1)</f>
        <v>11-2/2001</v>
      </c>
      <c r="K2" t="str" cm="1">
        <f t="array" ref="K2:K10">SUBSTITUTE(I2:I10,"/","-",2)</f>
        <v>9/6-2015</v>
      </c>
      <c r="L2" t="str" cm="1">
        <f t="array" ref="L2:L10">SUBSTITUTE(H2:H10,"/","-")</f>
        <v>11-2-2001</v>
      </c>
    </row>
    <row r="3" spans="1:12" x14ac:dyDescent="0.3">
      <c r="A3">
        <v>1002</v>
      </c>
      <c r="B3" t="s">
        <v>4</v>
      </c>
      <c r="C3" t="s">
        <v>5</v>
      </c>
      <c r="D3">
        <v>30</v>
      </c>
      <c r="E3" t="s">
        <v>28</v>
      </c>
      <c r="F3" t="s">
        <v>27</v>
      </c>
      <c r="G3" s="2">
        <v>36000</v>
      </c>
      <c r="H3" s="3" t="s">
        <v>49</v>
      </c>
      <c r="I3" s="3" t="s">
        <v>57</v>
      </c>
      <c r="J3" t="str">
        <v>10-3/1999</v>
      </c>
      <c r="K3" t="str">
        <v>10/10-2015</v>
      </c>
      <c r="L3" t="str">
        <v>10-3-1999</v>
      </c>
    </row>
    <row r="4" spans="1:12" x14ac:dyDescent="0.3">
      <c r="A4">
        <v>1003</v>
      </c>
      <c r="B4" t="s">
        <v>6</v>
      </c>
      <c r="C4" t="s">
        <v>7</v>
      </c>
      <c r="D4">
        <v>29</v>
      </c>
      <c r="E4" t="s">
        <v>26</v>
      </c>
      <c r="F4" t="s">
        <v>25</v>
      </c>
      <c r="G4" s="2">
        <v>63000</v>
      </c>
      <c r="H4" s="3" t="s">
        <v>50</v>
      </c>
      <c r="I4" s="3" t="s">
        <v>58</v>
      </c>
      <c r="J4" t="str">
        <v>7-4/2000</v>
      </c>
      <c r="K4" t="str">
        <v>9/8-2017</v>
      </c>
      <c r="L4" t="str">
        <v>7-4-2000</v>
      </c>
    </row>
    <row r="5" spans="1:12" x14ac:dyDescent="0.3">
      <c r="A5">
        <v>1004</v>
      </c>
      <c r="B5" t="s">
        <v>13</v>
      </c>
      <c r="C5" t="s">
        <v>12</v>
      </c>
      <c r="D5">
        <v>31</v>
      </c>
      <c r="E5" t="s">
        <v>28</v>
      </c>
      <c r="F5" t="s">
        <v>29</v>
      </c>
      <c r="G5" s="2">
        <v>47000</v>
      </c>
      <c r="H5" s="3" t="s">
        <v>51</v>
      </c>
      <c r="I5" s="3" t="s">
        <v>59</v>
      </c>
      <c r="J5" t="str">
        <v>1-5/2000</v>
      </c>
      <c r="K5" t="str">
        <v>12/3-2015</v>
      </c>
      <c r="L5" t="str">
        <v>1-5-2000</v>
      </c>
    </row>
    <row r="6" spans="1:12" x14ac:dyDescent="0.3">
      <c r="A6">
        <v>1005</v>
      </c>
      <c r="B6" t="s">
        <v>14</v>
      </c>
      <c r="C6" t="s">
        <v>15</v>
      </c>
      <c r="D6">
        <v>32</v>
      </c>
      <c r="E6" t="s">
        <v>26</v>
      </c>
      <c r="F6" t="s">
        <v>30</v>
      </c>
      <c r="G6" s="2">
        <v>50000</v>
      </c>
      <c r="H6" s="3" t="s">
        <v>52</v>
      </c>
      <c r="I6" s="3" t="s">
        <v>60</v>
      </c>
      <c r="J6" t="str">
        <v>5-6/2001</v>
      </c>
      <c r="K6" t="str">
        <v>8/30-2017</v>
      </c>
      <c r="L6" t="str">
        <v>5-6-2001</v>
      </c>
    </row>
    <row r="7" spans="1:12" x14ac:dyDescent="0.3">
      <c r="A7">
        <v>1006</v>
      </c>
      <c r="B7" t="s">
        <v>8</v>
      </c>
      <c r="C7" t="s">
        <v>9</v>
      </c>
      <c r="D7">
        <v>35</v>
      </c>
      <c r="E7" t="s">
        <v>26</v>
      </c>
      <c r="F7" t="s">
        <v>31</v>
      </c>
      <c r="G7" s="2">
        <v>65000</v>
      </c>
      <c r="H7" s="3" t="s">
        <v>52</v>
      </c>
      <c r="I7" s="3" t="s">
        <v>61</v>
      </c>
      <c r="J7" t="str">
        <v>5-6/2001</v>
      </c>
      <c r="K7" t="str">
        <v>9/11-2013</v>
      </c>
      <c r="L7" t="str">
        <v>5-6-2001</v>
      </c>
    </row>
    <row r="8" spans="1:12" x14ac:dyDescent="0.3">
      <c r="A8">
        <v>1007</v>
      </c>
      <c r="B8" t="s">
        <v>33</v>
      </c>
      <c r="C8" t="s">
        <v>34</v>
      </c>
      <c r="D8">
        <v>32</v>
      </c>
      <c r="E8" t="s">
        <v>28</v>
      </c>
      <c r="F8" t="s">
        <v>32</v>
      </c>
      <c r="G8" s="2">
        <v>41000</v>
      </c>
      <c r="H8" s="3" t="s">
        <v>53</v>
      </c>
      <c r="I8" s="3" t="s">
        <v>61</v>
      </c>
      <c r="J8" t="str">
        <v>11-8/2003</v>
      </c>
      <c r="K8" t="str">
        <v>9/11-2013</v>
      </c>
      <c r="L8" t="str">
        <v>11-8-2003</v>
      </c>
    </row>
    <row r="9" spans="1:12" x14ac:dyDescent="0.3">
      <c r="A9">
        <v>1008</v>
      </c>
      <c r="B9" t="s">
        <v>16</v>
      </c>
      <c r="C9" t="s">
        <v>17</v>
      </c>
      <c r="D9">
        <v>38</v>
      </c>
      <c r="E9" t="s">
        <v>26</v>
      </c>
      <c r="F9" t="s">
        <v>25</v>
      </c>
      <c r="G9" s="2">
        <v>48000</v>
      </c>
      <c r="H9" s="3" t="s">
        <v>54</v>
      </c>
      <c r="I9" s="3" t="s">
        <v>62</v>
      </c>
      <c r="J9" t="str">
        <v>6-9/2002</v>
      </c>
      <c r="K9" t="str">
        <v>4/22-2015</v>
      </c>
      <c r="L9" t="str">
        <v>6-9-2002</v>
      </c>
    </row>
    <row r="10" spans="1:12" x14ac:dyDescent="0.3">
      <c r="A10">
        <v>1009</v>
      </c>
      <c r="B10" t="s">
        <v>10</v>
      </c>
      <c r="C10" t="s">
        <v>11</v>
      </c>
      <c r="D10">
        <v>31</v>
      </c>
      <c r="E10" t="s">
        <v>26</v>
      </c>
      <c r="F10" t="s">
        <v>29</v>
      </c>
      <c r="G10" s="2">
        <v>42000</v>
      </c>
      <c r="H10" s="3" t="s">
        <v>55</v>
      </c>
      <c r="I10" s="3" t="s">
        <v>62</v>
      </c>
      <c r="J10" t="str">
        <v>8-10/2003</v>
      </c>
      <c r="K10" t="str">
        <v>4/22-2015</v>
      </c>
      <c r="L10" t="str">
        <v>8-10-2003</v>
      </c>
    </row>
    <row r="12" spans="1:12" x14ac:dyDescent="0.3">
      <c r="A12" t="s">
        <v>106</v>
      </c>
      <c r="H12" s="3"/>
      <c r="I12" s="3"/>
    </row>
    <row r="13" spans="1:12" ht="77.400000000000006" customHeight="1" x14ac:dyDescent="0.3">
      <c r="A13" s="5" t="s">
        <v>105</v>
      </c>
      <c r="B13" s="5"/>
      <c r="C13" s="5"/>
      <c r="D13" s="5"/>
      <c r="H13" s="3"/>
      <c r="I13" s="3"/>
    </row>
    <row r="14" spans="1:12" x14ac:dyDescent="0.3">
      <c r="H14" s="3"/>
      <c r="I14" s="3"/>
    </row>
    <row r="15" spans="1:12" x14ac:dyDescent="0.3">
      <c r="H15" s="3"/>
      <c r="I15" s="3"/>
    </row>
    <row r="16" spans="1:12" x14ac:dyDescent="0.3">
      <c r="H16" s="3"/>
      <c r="I16" s="3"/>
    </row>
    <row r="17" spans="8:9" x14ac:dyDescent="0.3">
      <c r="H17" s="3"/>
      <c r="I17" s="3"/>
    </row>
    <row r="18" spans="8:9" x14ac:dyDescent="0.3">
      <c r="H18" s="3"/>
      <c r="I18" s="3"/>
    </row>
    <row r="19" spans="8:9" x14ac:dyDescent="0.3">
      <c r="H19" s="3"/>
      <c r="I19" s="3"/>
    </row>
    <row r="20" spans="8:9" x14ac:dyDescent="0.3">
      <c r="H20" s="3"/>
      <c r="I20" s="3"/>
    </row>
  </sheetData>
  <mergeCells count="1">
    <mergeCell ref="A13:D1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2"/>
  <sheetViews>
    <sheetView workbookViewId="0">
      <selection activeCell="A12" sqref="A12:D12"/>
    </sheetView>
  </sheetViews>
  <sheetFormatPr defaultColWidth="13" defaultRowHeight="14.4" x14ac:dyDescent="0.3"/>
  <sheetData>
    <row r="1" spans="1:12" x14ac:dyDescent="0.3">
      <c r="A1" t="s">
        <v>20</v>
      </c>
      <c r="B1" t="s">
        <v>0</v>
      </c>
      <c r="C1" t="s">
        <v>1</v>
      </c>
      <c r="D1" t="s">
        <v>23</v>
      </c>
      <c r="E1" t="s">
        <v>24</v>
      </c>
      <c r="F1" t="s">
        <v>21</v>
      </c>
      <c r="G1" t="s">
        <v>22</v>
      </c>
      <c r="H1" t="s">
        <v>36</v>
      </c>
      <c r="I1" t="s">
        <v>37</v>
      </c>
      <c r="J1" t="s">
        <v>73</v>
      </c>
      <c r="K1" t="s">
        <v>74</v>
      </c>
      <c r="L1" t="s">
        <v>75</v>
      </c>
    </row>
    <row r="2" spans="1:12" x14ac:dyDescent="0.3">
      <c r="A2">
        <v>1001</v>
      </c>
      <c r="B2" t="s">
        <v>2</v>
      </c>
      <c r="C2" t="s">
        <v>3</v>
      </c>
      <c r="D2">
        <v>30</v>
      </c>
      <c r="E2" t="s">
        <v>26</v>
      </c>
      <c r="F2" t="s">
        <v>25</v>
      </c>
      <c r="G2">
        <v>45000</v>
      </c>
      <c r="H2" s="1">
        <v>37197</v>
      </c>
      <c r="I2" s="1">
        <v>42253</v>
      </c>
      <c r="J2">
        <f>SUM(G2:G10)</f>
        <v>437000</v>
      </c>
      <c r="K2">
        <f>SUMIF(G2:G10,"&gt;50000")</f>
        <v>128000</v>
      </c>
      <c r="L2">
        <f>SUMIFS(G2:G10,E2:E10,"Female",D2:D10,"&gt;30")</f>
        <v>88000</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row r="12" spans="1:12" ht="45" customHeight="1" x14ac:dyDescent="0.3">
      <c r="A12" s="4" t="s">
        <v>107</v>
      </c>
      <c r="B12" s="4"/>
      <c r="C12" s="4"/>
      <c r="D12" s="4"/>
    </row>
  </sheetData>
  <mergeCells count="1">
    <mergeCell ref="A12:D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3"/>
  <sheetViews>
    <sheetView workbookViewId="0">
      <selection activeCell="A14" sqref="A14"/>
    </sheetView>
  </sheetViews>
  <sheetFormatPr defaultColWidth="13.6640625" defaultRowHeight="14.4" x14ac:dyDescent="0.3"/>
  <cols>
    <col min="1" max="1" width="10.77734375" bestFit="1" customWidth="1"/>
    <col min="4" max="4" width="7.6640625" customWidth="1"/>
  </cols>
  <sheetData>
    <row r="1" spans="1:12" x14ac:dyDescent="0.3">
      <c r="A1" t="s">
        <v>20</v>
      </c>
      <c r="B1" t="s">
        <v>0</v>
      </c>
      <c r="C1" t="s">
        <v>1</v>
      </c>
      <c r="D1" t="s">
        <v>23</v>
      </c>
      <c r="E1" t="s">
        <v>24</v>
      </c>
      <c r="F1" t="s">
        <v>21</v>
      </c>
      <c r="G1" t="s">
        <v>22</v>
      </c>
      <c r="H1" t="s">
        <v>36</v>
      </c>
      <c r="I1" t="s">
        <v>37</v>
      </c>
      <c r="J1" t="s">
        <v>76</v>
      </c>
      <c r="K1" t="s">
        <v>77</v>
      </c>
      <c r="L1" t="s">
        <v>78</v>
      </c>
    </row>
    <row r="2" spans="1:12" x14ac:dyDescent="0.3">
      <c r="A2">
        <v>1001</v>
      </c>
      <c r="B2" t="s">
        <v>2</v>
      </c>
      <c r="C2" t="s">
        <v>3</v>
      </c>
      <c r="D2">
        <v>30</v>
      </c>
      <c r="E2" t="s">
        <v>26</v>
      </c>
      <c r="F2" t="s">
        <v>25</v>
      </c>
      <c r="G2">
        <v>45000</v>
      </c>
      <c r="H2" s="1">
        <v>37197</v>
      </c>
      <c r="I2" s="1">
        <v>42253</v>
      </c>
      <c r="J2">
        <f>COUNT(G2:G10)</f>
        <v>9</v>
      </c>
      <c r="K2">
        <f>COUNTIF(G2:G10,"&gt;45000")</f>
        <v>5</v>
      </c>
      <c r="L2">
        <f>COUNTIFS(A2:A10,"&gt;1005",E2:E10,"Male")</f>
        <v>3</v>
      </c>
    </row>
    <row r="3" spans="1:12" x14ac:dyDescent="0.3">
      <c r="A3">
        <v>1002</v>
      </c>
      <c r="B3" t="s">
        <v>4</v>
      </c>
      <c r="C3" t="s">
        <v>5</v>
      </c>
      <c r="D3">
        <v>30</v>
      </c>
      <c r="E3" t="s">
        <v>28</v>
      </c>
      <c r="F3" t="s">
        <v>27</v>
      </c>
      <c r="G3">
        <v>36000</v>
      </c>
      <c r="H3" s="1">
        <v>36436</v>
      </c>
      <c r="I3" s="1">
        <v>42287</v>
      </c>
    </row>
    <row r="4" spans="1:12" x14ac:dyDescent="0.3">
      <c r="A4">
        <v>1003</v>
      </c>
      <c r="B4" t="s">
        <v>6</v>
      </c>
      <c r="C4" t="s">
        <v>7</v>
      </c>
      <c r="D4">
        <v>29</v>
      </c>
      <c r="E4" t="s">
        <v>26</v>
      </c>
      <c r="F4" t="s">
        <v>25</v>
      </c>
      <c r="G4">
        <v>63000</v>
      </c>
      <c r="H4" s="1">
        <v>36711</v>
      </c>
      <c r="I4" s="1">
        <v>42986</v>
      </c>
    </row>
    <row r="5" spans="1:12" x14ac:dyDescent="0.3">
      <c r="A5">
        <v>1004</v>
      </c>
      <c r="B5" t="s">
        <v>13</v>
      </c>
      <c r="C5" t="s">
        <v>12</v>
      </c>
      <c r="D5">
        <v>31</v>
      </c>
      <c r="E5" t="s">
        <v>28</v>
      </c>
      <c r="F5" t="s">
        <v>29</v>
      </c>
      <c r="G5">
        <v>47000</v>
      </c>
      <c r="H5" s="1">
        <v>36530</v>
      </c>
      <c r="I5" s="1">
        <v>42341</v>
      </c>
    </row>
    <row r="6" spans="1:12" x14ac:dyDescent="0.3">
      <c r="A6">
        <v>1005</v>
      </c>
      <c r="B6" t="s">
        <v>14</v>
      </c>
      <c r="C6" t="s">
        <v>15</v>
      </c>
      <c r="D6">
        <v>32</v>
      </c>
      <c r="E6" t="s">
        <v>26</v>
      </c>
      <c r="F6" t="s">
        <v>30</v>
      </c>
      <c r="G6">
        <v>50000</v>
      </c>
      <c r="H6" s="1">
        <v>37017</v>
      </c>
      <c r="I6" s="1">
        <v>42977</v>
      </c>
    </row>
    <row r="7" spans="1:12" x14ac:dyDescent="0.3">
      <c r="A7">
        <v>1006</v>
      </c>
      <c r="B7" t="s">
        <v>8</v>
      </c>
      <c r="C7" t="s">
        <v>9</v>
      </c>
      <c r="D7">
        <v>35</v>
      </c>
      <c r="E7" t="s">
        <v>26</v>
      </c>
      <c r="F7" t="s">
        <v>31</v>
      </c>
      <c r="G7">
        <v>65000</v>
      </c>
      <c r="H7" s="1">
        <v>35040</v>
      </c>
      <c r="I7" s="1">
        <v>41528</v>
      </c>
    </row>
    <row r="8" spans="1:12" x14ac:dyDescent="0.3">
      <c r="A8">
        <v>1007</v>
      </c>
      <c r="B8" t="s">
        <v>33</v>
      </c>
      <c r="C8" t="s">
        <v>34</v>
      </c>
      <c r="D8">
        <v>32</v>
      </c>
      <c r="E8" t="s">
        <v>28</v>
      </c>
      <c r="F8" t="s">
        <v>32</v>
      </c>
      <c r="G8">
        <v>41000</v>
      </c>
      <c r="H8" s="1">
        <v>37933</v>
      </c>
      <c r="I8" s="1">
        <v>41551</v>
      </c>
    </row>
    <row r="9" spans="1:12" x14ac:dyDescent="0.3">
      <c r="A9">
        <v>1008</v>
      </c>
      <c r="B9" t="s">
        <v>16</v>
      </c>
      <c r="C9" t="s">
        <v>17</v>
      </c>
      <c r="D9">
        <v>38</v>
      </c>
      <c r="E9" t="s">
        <v>26</v>
      </c>
      <c r="F9" t="s">
        <v>25</v>
      </c>
      <c r="G9">
        <v>48000</v>
      </c>
      <c r="H9" s="1">
        <v>37416</v>
      </c>
      <c r="I9" s="1">
        <v>42116</v>
      </c>
    </row>
    <row r="10" spans="1:12" x14ac:dyDescent="0.3">
      <c r="A10">
        <v>1009</v>
      </c>
      <c r="B10" t="s">
        <v>10</v>
      </c>
      <c r="C10" t="s">
        <v>11</v>
      </c>
      <c r="D10">
        <v>31</v>
      </c>
      <c r="E10" t="s">
        <v>26</v>
      </c>
      <c r="F10" t="s">
        <v>29</v>
      </c>
      <c r="G10">
        <v>42000</v>
      </c>
      <c r="H10" s="1">
        <v>37843</v>
      </c>
      <c r="I10" s="1">
        <v>40800</v>
      </c>
    </row>
    <row r="13" spans="1:12" ht="73.8" customHeight="1" x14ac:dyDescent="0.3">
      <c r="A13" s="4" t="s">
        <v>108</v>
      </c>
      <c r="B13" s="4"/>
      <c r="C13" s="4"/>
      <c r="D13" s="4"/>
    </row>
  </sheetData>
  <mergeCells count="1">
    <mergeCell ref="A13:D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J13"/>
  <sheetViews>
    <sheetView workbookViewId="0">
      <selection activeCell="J2" sqref="J2"/>
    </sheetView>
  </sheetViews>
  <sheetFormatPr defaultRowHeight="14.4" x14ac:dyDescent="0.3"/>
  <cols>
    <col min="2" max="2" width="10.44140625" customWidth="1"/>
    <col min="3" max="5" width="10.6640625" customWidth="1"/>
    <col min="6" max="6" width="16.5546875" customWidth="1"/>
    <col min="8" max="8" width="14.21875" customWidth="1"/>
    <col min="9" max="9" width="14.77734375" customWidth="1"/>
    <col min="10" max="10" width="22" bestFit="1" customWidth="1"/>
  </cols>
  <sheetData>
    <row r="1" spans="1:10" x14ac:dyDescent="0.3">
      <c r="A1" t="s">
        <v>20</v>
      </c>
      <c r="B1" t="s">
        <v>0</v>
      </c>
      <c r="C1" t="s">
        <v>1</v>
      </c>
      <c r="D1" t="s">
        <v>23</v>
      </c>
      <c r="E1" t="s">
        <v>24</v>
      </c>
      <c r="F1" t="s">
        <v>21</v>
      </c>
      <c r="G1" t="s">
        <v>22</v>
      </c>
      <c r="H1" t="s">
        <v>36</v>
      </c>
      <c r="I1" t="s">
        <v>37</v>
      </c>
      <c r="J1" t="s">
        <v>18</v>
      </c>
    </row>
    <row r="2" spans="1:10" x14ac:dyDescent="0.3">
      <c r="A2">
        <v>1001</v>
      </c>
      <c r="B2" t="s">
        <v>2</v>
      </c>
      <c r="C2" t="s">
        <v>3</v>
      </c>
      <c r="D2">
        <v>30</v>
      </c>
      <c r="E2" t="s">
        <v>26</v>
      </c>
      <c r="F2" t="s">
        <v>25</v>
      </c>
      <c r="G2">
        <v>45000</v>
      </c>
      <c r="H2" s="1">
        <v>37197</v>
      </c>
      <c r="I2" s="1">
        <v>42253</v>
      </c>
      <c r="J2" t="str">
        <f>CONCATENATE(B2,".",C2,"@gmail.com")</f>
        <v>Jim.Halpert@gmail.com</v>
      </c>
    </row>
    <row r="3" spans="1:10" x14ac:dyDescent="0.3">
      <c r="A3">
        <v>1002</v>
      </c>
      <c r="B3" t="s">
        <v>4</v>
      </c>
      <c r="C3" t="s">
        <v>5</v>
      </c>
      <c r="D3">
        <v>30</v>
      </c>
      <c r="E3" t="s">
        <v>28</v>
      </c>
      <c r="F3" t="s">
        <v>27</v>
      </c>
      <c r="G3">
        <v>36000</v>
      </c>
      <c r="H3" s="1">
        <v>36436</v>
      </c>
      <c r="I3" s="1">
        <v>42287</v>
      </c>
      <c r="J3" t="str">
        <f t="shared" ref="J3:J10" si="0">CONCATENATE(B3,".",C3,"@gmail.com")</f>
        <v>Pam.Beasley@gmail.com</v>
      </c>
    </row>
    <row r="4" spans="1:10" x14ac:dyDescent="0.3">
      <c r="A4">
        <v>1003</v>
      </c>
      <c r="B4" t="s">
        <v>6</v>
      </c>
      <c r="C4" t="s">
        <v>7</v>
      </c>
      <c r="D4">
        <v>29</v>
      </c>
      <c r="E4" t="s">
        <v>26</v>
      </c>
      <c r="F4" t="s">
        <v>25</v>
      </c>
      <c r="G4">
        <v>63000</v>
      </c>
      <c r="H4" s="1">
        <v>36711</v>
      </c>
      <c r="I4" s="1">
        <v>42986</v>
      </c>
      <c r="J4" t="str">
        <f t="shared" si="0"/>
        <v>Dwight.Schrute@gmail.com</v>
      </c>
    </row>
    <row r="5" spans="1:10" x14ac:dyDescent="0.3">
      <c r="A5">
        <v>1004</v>
      </c>
      <c r="B5" t="s">
        <v>13</v>
      </c>
      <c r="C5" t="s">
        <v>12</v>
      </c>
      <c r="D5">
        <v>31</v>
      </c>
      <c r="E5" t="s">
        <v>28</v>
      </c>
      <c r="F5" t="s">
        <v>29</v>
      </c>
      <c r="G5">
        <v>47000</v>
      </c>
      <c r="H5" s="1">
        <v>36530</v>
      </c>
      <c r="I5" s="1">
        <v>42341</v>
      </c>
      <c r="J5" t="str">
        <f t="shared" si="0"/>
        <v>Angela.Martin@gmail.com</v>
      </c>
    </row>
    <row r="6" spans="1:10" x14ac:dyDescent="0.3">
      <c r="A6">
        <v>1005</v>
      </c>
      <c r="B6" t="s">
        <v>14</v>
      </c>
      <c r="C6" t="s">
        <v>15</v>
      </c>
      <c r="D6">
        <v>32</v>
      </c>
      <c r="E6" t="s">
        <v>26</v>
      </c>
      <c r="F6" t="s">
        <v>30</v>
      </c>
      <c r="G6">
        <v>50000</v>
      </c>
      <c r="H6" s="1">
        <v>37017</v>
      </c>
      <c r="I6" s="1">
        <v>42977</v>
      </c>
      <c r="J6" t="str">
        <f t="shared" si="0"/>
        <v>Toby.Flenderson@gmail.com</v>
      </c>
    </row>
    <row r="7" spans="1:10" x14ac:dyDescent="0.3">
      <c r="A7">
        <v>1006</v>
      </c>
      <c r="B7" t="s">
        <v>8</v>
      </c>
      <c r="C7" t="s">
        <v>9</v>
      </c>
      <c r="D7">
        <v>35</v>
      </c>
      <c r="E7" t="s">
        <v>26</v>
      </c>
      <c r="F7" t="s">
        <v>31</v>
      </c>
      <c r="G7">
        <v>65000</v>
      </c>
      <c r="H7" s="1">
        <v>35040</v>
      </c>
      <c r="I7" s="1">
        <v>41528</v>
      </c>
      <c r="J7" t="str">
        <f t="shared" si="0"/>
        <v>Michael.Scott@gmail.com</v>
      </c>
    </row>
    <row r="8" spans="1:10" x14ac:dyDescent="0.3">
      <c r="A8">
        <v>1007</v>
      </c>
      <c r="B8" t="s">
        <v>33</v>
      </c>
      <c r="C8" t="s">
        <v>34</v>
      </c>
      <c r="D8">
        <v>32</v>
      </c>
      <c r="E8" t="s">
        <v>28</v>
      </c>
      <c r="F8" t="s">
        <v>32</v>
      </c>
      <c r="G8">
        <v>41000</v>
      </c>
      <c r="H8" s="1">
        <v>37933</v>
      </c>
      <c r="I8" s="1">
        <v>41551</v>
      </c>
      <c r="J8" t="str">
        <f t="shared" si="0"/>
        <v>Meredith.Palmer@gmail.com</v>
      </c>
    </row>
    <row r="9" spans="1:10" x14ac:dyDescent="0.3">
      <c r="A9">
        <v>1008</v>
      </c>
      <c r="B9" t="s">
        <v>16</v>
      </c>
      <c r="C9" t="s">
        <v>17</v>
      </c>
      <c r="D9">
        <v>38</v>
      </c>
      <c r="E9" t="s">
        <v>26</v>
      </c>
      <c r="F9" t="s">
        <v>25</v>
      </c>
      <c r="G9">
        <v>48000</v>
      </c>
      <c r="H9" s="1">
        <v>37416</v>
      </c>
      <c r="I9" s="1">
        <v>42116</v>
      </c>
      <c r="J9" t="str">
        <f t="shared" si="0"/>
        <v>Stanley.Hudson@gmail.com</v>
      </c>
    </row>
    <row r="10" spans="1:10" x14ac:dyDescent="0.3">
      <c r="A10">
        <v>1009</v>
      </c>
      <c r="B10" t="s">
        <v>10</v>
      </c>
      <c r="C10" t="s">
        <v>11</v>
      </c>
      <c r="D10">
        <v>31</v>
      </c>
      <c r="E10" t="s">
        <v>26</v>
      </c>
      <c r="F10" t="s">
        <v>29</v>
      </c>
      <c r="G10">
        <v>42000</v>
      </c>
      <c r="H10" s="1">
        <v>37843</v>
      </c>
      <c r="I10" s="1">
        <v>40800</v>
      </c>
      <c r="J10" t="str">
        <f t="shared" si="0"/>
        <v>Kevin.Malone@gmail.com</v>
      </c>
    </row>
    <row r="11" spans="1:10" x14ac:dyDescent="0.3">
      <c r="H11" t="str">
        <f t="shared" ref="H11:H12" si="1">CONCATENATE(B11," ",C11)</f>
        <v xml:space="preserve"> </v>
      </c>
    </row>
    <row r="12" spans="1:10" x14ac:dyDescent="0.3">
      <c r="A12" t="s">
        <v>103</v>
      </c>
      <c r="H12" t="str">
        <f t="shared" si="1"/>
        <v xml:space="preserve"> </v>
      </c>
    </row>
    <row r="13" spans="1:10" x14ac:dyDescent="0.3">
      <c r="A13" t="s">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tabSelected="1" workbookViewId="0">
      <selection activeCell="K2" sqref="K2"/>
    </sheetView>
  </sheetViews>
  <sheetFormatPr defaultRowHeight="14.4" x14ac:dyDescent="0.3"/>
  <cols>
    <col min="8" max="8" width="14.44140625" customWidth="1"/>
    <col min="9" max="9" width="13.33203125" customWidth="1"/>
  </cols>
  <sheetData>
    <row r="1" spans="1:11" x14ac:dyDescent="0.3">
      <c r="A1" t="s">
        <v>20</v>
      </c>
      <c r="B1" t="s">
        <v>0</v>
      </c>
      <c r="C1" t="s">
        <v>1</v>
      </c>
      <c r="D1" t="s">
        <v>23</v>
      </c>
      <c r="E1" t="s">
        <v>24</v>
      </c>
      <c r="F1" t="s">
        <v>21</v>
      </c>
      <c r="G1" s="2" t="s">
        <v>22</v>
      </c>
      <c r="H1" t="s">
        <v>36</v>
      </c>
      <c r="I1" t="s">
        <v>37</v>
      </c>
      <c r="J1" t="s">
        <v>83</v>
      </c>
      <c r="K1" t="s">
        <v>84</v>
      </c>
    </row>
    <row r="2" spans="1:11" x14ac:dyDescent="0.3">
      <c r="A2">
        <v>1001</v>
      </c>
      <c r="B2" t="s">
        <v>2</v>
      </c>
      <c r="C2" t="s">
        <v>3</v>
      </c>
      <c r="D2">
        <v>30</v>
      </c>
      <c r="E2" t="s">
        <v>26</v>
      </c>
      <c r="F2" t="s">
        <v>25</v>
      </c>
      <c r="G2" s="2">
        <v>45000</v>
      </c>
      <c r="H2" s="3" t="s">
        <v>48</v>
      </c>
      <c r="I2" s="3" t="s">
        <v>56</v>
      </c>
      <c r="J2">
        <f>_xlfn.DAYS(I2,H2)</f>
        <v>5056</v>
      </c>
      <c r="K2">
        <f>NETWORKDAYS(H2,I2)</f>
        <v>3611</v>
      </c>
    </row>
    <row r="3" spans="1:11" x14ac:dyDescent="0.3">
      <c r="A3">
        <v>1002</v>
      </c>
      <c r="B3" t="s">
        <v>4</v>
      </c>
      <c r="C3" t="s">
        <v>5</v>
      </c>
      <c r="D3">
        <v>30</v>
      </c>
      <c r="E3" t="s">
        <v>28</v>
      </c>
      <c r="F3" t="s">
        <v>27</v>
      </c>
      <c r="G3" s="2">
        <v>36000</v>
      </c>
      <c r="H3" s="3" t="s">
        <v>49</v>
      </c>
      <c r="I3" s="3" t="s">
        <v>57</v>
      </c>
      <c r="J3">
        <f t="shared" ref="J3:J10" si="0">_xlfn.DAYS(I3,H3)</f>
        <v>5851</v>
      </c>
      <c r="K3">
        <f t="shared" ref="K3:K10" si="1">NETWORKDAYS(H3,I3)</f>
        <v>4180</v>
      </c>
    </row>
    <row r="4" spans="1:11" x14ac:dyDescent="0.3">
      <c r="A4">
        <v>1003</v>
      </c>
      <c r="B4" t="s">
        <v>6</v>
      </c>
      <c r="C4" t="s">
        <v>7</v>
      </c>
      <c r="D4">
        <v>29</v>
      </c>
      <c r="E4" t="s">
        <v>26</v>
      </c>
      <c r="F4" t="s">
        <v>25</v>
      </c>
      <c r="G4" s="2">
        <v>63000</v>
      </c>
      <c r="H4" s="3" t="s">
        <v>50</v>
      </c>
      <c r="I4" s="3" t="s">
        <v>58</v>
      </c>
      <c r="J4">
        <f t="shared" si="0"/>
        <v>6275</v>
      </c>
      <c r="K4">
        <f t="shared" si="1"/>
        <v>4484</v>
      </c>
    </row>
    <row r="5" spans="1:11" x14ac:dyDescent="0.3">
      <c r="A5">
        <v>1004</v>
      </c>
      <c r="B5" t="s">
        <v>13</v>
      </c>
      <c r="C5" t="s">
        <v>12</v>
      </c>
      <c r="D5">
        <v>31</v>
      </c>
      <c r="E5" t="s">
        <v>28</v>
      </c>
      <c r="F5" t="s">
        <v>29</v>
      </c>
      <c r="G5" s="2">
        <v>47000</v>
      </c>
      <c r="H5" s="3" t="s">
        <v>51</v>
      </c>
      <c r="I5" s="3" t="s">
        <v>59</v>
      </c>
      <c r="J5">
        <f t="shared" si="0"/>
        <v>5811</v>
      </c>
      <c r="K5">
        <f t="shared" si="1"/>
        <v>4152</v>
      </c>
    </row>
    <row r="6" spans="1:11" x14ac:dyDescent="0.3">
      <c r="A6">
        <v>1005</v>
      </c>
      <c r="B6" t="s">
        <v>14</v>
      </c>
      <c r="C6" t="s">
        <v>15</v>
      </c>
      <c r="D6">
        <v>32</v>
      </c>
      <c r="E6" t="s">
        <v>26</v>
      </c>
      <c r="F6" t="s">
        <v>30</v>
      </c>
      <c r="G6" s="2">
        <v>50000</v>
      </c>
      <c r="H6" s="3" t="s">
        <v>52</v>
      </c>
      <c r="I6" s="3" t="s">
        <v>60</v>
      </c>
      <c r="J6">
        <f t="shared" si="0"/>
        <v>5960</v>
      </c>
      <c r="K6">
        <f t="shared" si="1"/>
        <v>4258</v>
      </c>
    </row>
    <row r="7" spans="1:11" x14ac:dyDescent="0.3">
      <c r="A7">
        <v>1006</v>
      </c>
      <c r="B7" t="s">
        <v>8</v>
      </c>
      <c r="C7" t="s">
        <v>9</v>
      </c>
      <c r="D7">
        <v>35</v>
      </c>
      <c r="E7" t="s">
        <v>26</v>
      </c>
      <c r="F7" t="s">
        <v>31</v>
      </c>
      <c r="G7" s="2">
        <v>65000</v>
      </c>
      <c r="H7" s="3" t="s">
        <v>52</v>
      </c>
      <c r="I7" s="3" t="s">
        <v>61</v>
      </c>
      <c r="J7">
        <f t="shared" si="0"/>
        <v>4511</v>
      </c>
      <c r="K7">
        <f t="shared" si="1"/>
        <v>3223</v>
      </c>
    </row>
    <row r="8" spans="1:11" x14ac:dyDescent="0.3">
      <c r="A8">
        <v>1007</v>
      </c>
      <c r="B8" t="s">
        <v>33</v>
      </c>
      <c r="C8" t="s">
        <v>34</v>
      </c>
      <c r="D8">
        <v>32</v>
      </c>
      <c r="E8" t="s">
        <v>28</v>
      </c>
      <c r="F8" t="s">
        <v>32</v>
      </c>
      <c r="G8" s="2">
        <v>41000</v>
      </c>
      <c r="H8" s="3" t="s">
        <v>53</v>
      </c>
      <c r="I8" s="3" t="s">
        <v>61</v>
      </c>
      <c r="J8">
        <f t="shared" si="0"/>
        <v>3595</v>
      </c>
      <c r="K8">
        <f t="shared" si="1"/>
        <v>2568</v>
      </c>
    </row>
    <row r="9" spans="1:11" x14ac:dyDescent="0.3">
      <c r="A9">
        <v>1008</v>
      </c>
      <c r="B9" t="s">
        <v>16</v>
      </c>
      <c r="C9" t="s">
        <v>17</v>
      </c>
      <c r="D9">
        <v>38</v>
      </c>
      <c r="E9" t="s">
        <v>26</v>
      </c>
      <c r="F9" t="s">
        <v>25</v>
      </c>
      <c r="G9" s="2">
        <v>48000</v>
      </c>
      <c r="H9" s="3" t="s">
        <v>54</v>
      </c>
      <c r="I9" s="3" t="s">
        <v>62</v>
      </c>
      <c r="J9">
        <f t="shared" si="0"/>
        <v>4700</v>
      </c>
      <c r="K9">
        <f t="shared" si="1"/>
        <v>3358</v>
      </c>
    </row>
    <row r="10" spans="1:11" x14ac:dyDescent="0.3">
      <c r="A10">
        <v>1009</v>
      </c>
      <c r="B10" t="s">
        <v>10</v>
      </c>
      <c r="C10" t="s">
        <v>11</v>
      </c>
      <c r="D10">
        <v>31</v>
      </c>
      <c r="E10" t="s">
        <v>26</v>
      </c>
      <c r="F10" t="s">
        <v>29</v>
      </c>
      <c r="G10" s="2">
        <v>42000</v>
      </c>
      <c r="H10" s="3" t="s">
        <v>55</v>
      </c>
      <c r="I10" s="3" t="s">
        <v>62</v>
      </c>
      <c r="J10">
        <f t="shared" si="0"/>
        <v>4273</v>
      </c>
      <c r="K10">
        <f t="shared" si="1"/>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vt:lpstr>
      <vt:lpstr>LeftRight</vt:lpstr>
      <vt:lpstr>DateToText</vt:lpstr>
      <vt:lpstr>TRIM</vt:lpstr>
      <vt:lpstr>Substitute</vt:lpstr>
      <vt:lpstr>SUM-SumIF</vt:lpstr>
      <vt:lpstr>Count-CountIF</vt:lpstr>
      <vt:lpstr>Concatenate</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Edward Miro</cp:lastModifiedBy>
  <dcterms:created xsi:type="dcterms:W3CDTF">2021-12-16T14:18:34Z</dcterms:created>
  <dcterms:modified xsi:type="dcterms:W3CDTF">2024-07-21T16:01:26Z</dcterms:modified>
</cp:coreProperties>
</file>