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wdp" ContentType="image/vnd.ms-photo"/>
  <Default Extension="png" ContentType="image/png"/>
  <Default Extension="jpeg" ContentType="image/jpeg"/>
  <Default Extension="jpg" ContentType="application/octet-stream"/>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persons/person.xml" ContentType="application/vnd.ms-excel.person+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7" lowestEdited="7" rupBuild="9.103.103.45589"/>
  <workbookPr/>
  <bookViews>
    <workbookView xWindow="360" yWindow="30" windowWidth="25755" windowHeight="11595" tabRatio="390" activeTab="3"/>
  </bookViews>
  <sheets>
    <sheet name="1RM입력" sheetId="1" r:id="rId1"/>
    <sheet name="주의사항" sheetId="8" r:id="rId2"/>
    <sheet name="1주차" sheetId="2" r:id="rId3"/>
    <sheet name="2주차" sheetId="3" r:id="rId4"/>
    <sheet name="3주차" sheetId="4" r:id="rId5"/>
    <sheet name="4주차" sheetId="5" r:id="rId6"/>
    <sheet name="5주차" sheetId="6" r:id="rId7"/>
    <sheet name="6주차" sheetId="7" r:id="rId8"/>
  </sheets>
  <definedNames>
    <definedName name="OHP">#REF!</definedName>
    <definedName name="_xlnm.Print_Area" localSheetId="0">#REF!</definedName>
    <definedName name="데드">#REF!</definedName>
    <definedName name="벤치">#REF!</definedName>
    <definedName name="스쿼트">#REF!</definedName>
    <definedName name="프론트">#REF!</definedName>
  </definedNames>
  <calcPr calcId="152511"/>
</workbook>
</file>

<file path=xl/sharedStrings.xml><?xml version="1.0" encoding="utf-8"?>
<sst xmlns="http://schemas.openxmlformats.org/spreadsheetml/2006/main" count="79" uniqueCount="79">
  <si>
    <t>INCOME</t>
  </si>
  <si>
    <t>예상 1RM</t>
  </si>
  <si>
    <t>1RM 계산기</t>
  </si>
  <si>
    <t>중량</t>
  </si>
  <si>
    <t>REPS</t>
  </si>
  <si>
    <t>스쿼트</t>
  </si>
  <si>
    <t>1RM 입력</t>
  </si>
  <si>
    <t>벤치프레스</t>
  </si>
  <si>
    <t>데드리프트</t>
  </si>
  <si>
    <t>오버헤드프레스</t>
  </si>
  <si>
    <t>일</t>
  </si>
  <si>
    <t>월</t>
  </si>
  <si>
    <t>화</t>
  </si>
  <si>
    <t>수</t>
  </si>
  <si>
    <t>목</t>
  </si>
  <si>
    <t>금</t>
  </si>
  <si>
    <t>토</t>
  </si>
  <si>
    <t>가슴 / 등</t>
  </si>
  <si>
    <t>하체전면 / 어깨</t>
  </si>
  <si>
    <t>하체후면 / 팔</t>
  </si>
  <si>
    <t>휴식</t>
  </si>
  <si>
    <t>메인 운동 : 벤치프레스</t>
  </si>
  <si>
    <t xml:space="preserve">SET 1 - </t>
  </si>
  <si>
    <t>SET 2 -</t>
  </si>
  <si>
    <t xml:space="preserve">SET1 - </t>
  </si>
  <si>
    <t xml:space="preserve">SET2 - </t>
  </si>
  <si>
    <t>SET3 -</t>
  </si>
  <si>
    <t>메인 운동 : 스쿼트</t>
  </si>
  <si>
    <t>보조운동 A : 프론트 스쿼트</t>
  </si>
  <si>
    <t>메인 운동 : OHP</t>
  </si>
  <si>
    <t>보조운동 A : 인클라인 벤치</t>
  </si>
  <si>
    <t>보조운동 A : 바벨로우</t>
  </si>
  <si>
    <t>1주차</t>
  </si>
  <si>
    <t>보조운동 A : 비하인드 넥 프레스</t>
  </si>
  <si>
    <t>보조운동 B : 3 x 12</t>
  </si>
  <si>
    <t>다음 중 택1</t>
  </si>
  <si>
    <t xml:space="preserve">딥스, 덤벨프레스, </t>
  </si>
  <si>
    <t>인클라인덤벨프레스, 케이블크로스오버</t>
  </si>
  <si>
    <t>풀업,랫풀다운,시티드로우,암풀다운</t>
  </si>
  <si>
    <t>레터럴레이즈, 벤트오버레터럴레이즈</t>
  </si>
  <si>
    <t>쉬림프스쿼트,레그익스텐션</t>
  </si>
  <si>
    <t>삼두 메인 : 클로즈벤치</t>
  </si>
  <si>
    <t>케이블푸쉬다운</t>
  </si>
  <si>
    <t>라잉트라이셉스 익스텐션</t>
  </si>
  <si>
    <t xml:space="preserve">바벨컬,덤벨컬,해머컬 </t>
  </si>
  <si>
    <t>거인화 프로그램</t>
  </si>
  <si>
    <t>2주차</t>
  </si>
  <si>
    <t>3주차</t>
  </si>
  <si>
    <t>4주차</t>
  </si>
  <si>
    <t>5주차</t>
  </si>
  <si>
    <t>6주차</t>
  </si>
  <si>
    <t xml:space="preserve">메인 운동 : OHP </t>
  </si>
  <si>
    <t xml:space="preserve">삼두 메인 : 클로즈벤치 </t>
  </si>
  <si>
    <t xml:space="preserve">메인 운동 : 스쿼트 </t>
  </si>
  <si>
    <t>(P)</t>
  </si>
  <si>
    <t>(TnG)</t>
  </si>
  <si>
    <t>메인 운동 : 펜들레이로우</t>
  </si>
  <si>
    <t>메인 운동 : 데드리프트</t>
  </si>
  <si>
    <t xml:space="preserve">메인 운동 : 데드리프트 </t>
  </si>
  <si>
    <t>(5T2P)</t>
  </si>
  <si>
    <t>(3T1P)</t>
  </si>
  <si>
    <r>
      <rPr>
        <b/>
        <sz val="20"/>
        <color theme="0"/>
        <rFont val="맑은 고딕"/>
      </rPr>
      <t>훈련생 전원 주목!!!</t>
    </r>
  </si>
  <si>
    <r>
      <rPr>
        <sz val="18"/>
        <color theme="1"/>
        <rFont val="맑은 고딕"/>
      </rPr>
      <t>- 용어설명 -
3T1P : 3초 템포로 이완, 1초 정지</t>
    </r>
  </si>
  <si>
    <r>
      <rPr>
        <sz val="18"/>
        <color theme="1"/>
        <rFont val="맑은 고딕"/>
      </rPr>
      <t>- 용어설명 -
TnG : 터치 앤 고 (찍고프레스)</t>
    </r>
  </si>
  <si>
    <t>- 용어설명 -
P : 1초미만 정지후 프레스</t>
  </si>
  <si>
    <t>- 용어설명 -
TnG : 터치 앤 고 (찍고프레스)
P : 1초미만 정지후 프레스</t>
  </si>
  <si>
    <t>스티프레그데드리프트, 레그컬</t>
  </si>
  <si>
    <t>보조운동A : 데드리프트2</t>
  </si>
  <si>
    <t>SET 3 -</t>
  </si>
  <si>
    <t xml:space="preserve">SET 3 - </t>
  </si>
  <si>
    <t>보조운동 B : 3 x (10 ~ 20)</t>
  </si>
  <si>
    <t>이두 B1 : 3 x (10 ~ 20)</t>
  </si>
  <si>
    <t>이두 B2 : 3 x (10 ~ 20)</t>
  </si>
  <si>
    <t>삼두 B : 3 x (10 ~ 20)</t>
  </si>
  <si>
    <t>- 용어설명 -
5T2P : 5초 템포로 이완, 2초 정지</t>
  </si>
  <si>
    <t xml:space="preserve">1. 이 훈련은 조사병단 105기를 위해 제작되었다. 
2. 프로그램은 6주에 한 블록 선형 주기화 프로그램이다.
    (시작 전 1.25kg 짜리 원판을 반드시 구매하여야 함.)
3. 프로그램 시작전 1RM을 잰다. 
4. 3대 운동의 1RM을 시트지에 입력한다. 
   (단 1kg라도 절대로 초과 입력하지 말 것!)
5.그대로 따라하되 낮은 무게라도 최대 출력으로 힘을써라.
  (주차 별로 '훈련의 포인트' 를 잊지말라.
6.자세를 항상 측면에서 찍어보면서 개선할 점이 없는지 연구한다 (중요)
7.메인운동은 '3분이상' 보조A운동은 '2분이상' 쉰다 
  (1~3주차 때는 호흡이 돌아오면 들어가도 됨)
8.보조B는 횟수 범위내에서 '자극과 펌핑' 위주로 실시한다. 
   (쉬는시간 자유)
9.운동의 '양'보다 '질'에 집중하라. 
(질이란 '호흡과 템포 자세' 그리고 강도를 의미한다.)
10.모든 운동은 '절대로' 실패지점까지 운동하지 않는다. 
(이 프로그램대로 했다면 절대로 과욕심내지 말고 그대로 끝내라)
11.선택의 기로에 있을때는 항상 보수적으로 생각하라.
(중량이 애매하면 낮은무게를 택한다. 조금이라도 부상의 염려가 있다면 보조운동들은 과감하게 재껴도 좋다.)
12.몸이 아프거나 스케줄 상 프로그램 소화를 못했다면 
1주차부터 다시 시작한다.(최소 3주차 전으로 돌아가야함)
13.데드리프트(컨벤,스모)중 하나를 메인으로 나머지를 보조A로 실시.
</t>
  </si>
  <si>
    <t>메인 운동 : 펜들레이로우</t>
  </si>
  <si>
    <t>* 만약 일요일이 측정이라면 
토요일 훈련은 스킵할 것</t>
  </si>
  <si>
    <r>
      <t xml:space="preserve">돌아오는 일요일 또는 월요일 :
 </t>
    </r>
    <r>
      <rPr>
        <b/>
        <sz val="20"/>
        <color rgb="FFFA7D00"/>
        <rFont val="맑은 고딕"/>
      </rPr>
      <t>1RM 체크</t>
    </r>
  </si>
</sst>
</file>

<file path=xl/styles.xml><?xml version="1.0" encoding="utf-8"?>
<styleSheet xmlns="http://schemas.openxmlformats.org/spreadsheetml/2006/main">
  <numFmts count="24">
    <numFmt numFmtId="26" formatCode="\$#,##0.00_);[Red]\(\$#,##0.00\)"/>
    <numFmt numFmtId="64" formatCode="General&quot; x 7&quot;"/>
    <numFmt numFmtId="65" formatCode="General&quot; x 6&quot;"/>
    <numFmt numFmtId="66" formatCode="General&quot; x 5&quot;"/>
    <numFmt numFmtId="178" formatCode="General&quot; x 5 &quot;"/>
    <numFmt numFmtId="179" formatCode="#,###.#\ &quot; x 6 &quot;"/>
    <numFmt numFmtId="180" formatCode="General&quot; x 9&quot;"/>
    <numFmt numFmtId="181" formatCode="General&quot; x 11&quot;"/>
    <numFmt numFmtId="182" formatCode="General&quot; x 10&quot;"/>
    <numFmt numFmtId="183" formatCode="General&quot; x 12&quot;"/>
    <numFmt numFmtId="184" formatCode="General&quot; x 8&quot;"/>
    <numFmt numFmtId="186" formatCode="General&quot; x 3&quot;"/>
    <numFmt numFmtId="187" formatCode="General&quot; x 6 &quot;"/>
    <numFmt numFmtId="188" formatCode="General&quot; x 3 &quot;"/>
    <numFmt numFmtId="189" formatCode="General&quot; x 1&quot;"/>
    <numFmt numFmtId="190" formatCode="General&quot; x 1 &quot;"/>
    <numFmt numFmtId="191" formatCode="0.00_ "/>
    <numFmt numFmtId="192" formatCode="_(&quot;$&quot;* #,##0.00_);_(&quot;$&quot;* \(#,##0.00\);_(&quot;$&quot;* &quot;-&quot;??_);_(@_)"/>
    <numFmt numFmtId="193" formatCode="_(* #,##0.00_);_(* \(#,##0.00\);_(* &quot;-&quot;??_);_(@_)"/>
    <numFmt numFmtId="194" formatCode="_(&quot;$&quot;* #,##0.00_);_(&quot;$&quot;* \(#,##0.00\);_(\ &quot;-&quot;??_);_(@_)"/>
    <numFmt numFmtId="195" formatCode="&quot;₩&quot;#,##0_);[Red]\(&quot;₩&quot;#,##0\)"/>
    <numFmt numFmtId="196" formatCode="#,###&quot; x 6 &quot;"/>
    <numFmt numFmtId="197" formatCode="General\ &quot;x 6&quot;"/>
    <numFmt numFmtId="198" formatCode="General\ &quot;x 5&quot;"/>
  </numFmts>
  <fonts count="76">
    <font>
      <sz val="11.0"/>
      <name val="맑은 고딕"/>
      <scheme val="minor"/>
      <color theme="1"/>
    </font>
    <font>
      <b/>
      <sz val="10.0"/>
      <name val="맑은 고딕"/>
      <scheme val="minor"/>
      <color theme="0"/>
    </font>
    <font>
      <b/>
      <sz val="28.0"/>
      <name val="Verdana"/>
      <color theme="0"/>
    </font>
    <font>
      <sz val="11.0"/>
      <name val="Arial"/>
      <color theme="1"/>
    </font>
    <font>
      <sz val="10.0"/>
      <name val="Arial"/>
      <color rgb="FF000000"/>
    </font>
    <font>
      <b/>
      <sz val="11.0"/>
      <name val="Arial"/>
      <color rgb="FF008DF6"/>
    </font>
    <font>
      <b/>
      <sz val="11.0"/>
      <name val="Arial"/>
      <color rgb="FF8B7EE8"/>
    </font>
    <font>
      <sz val="11.0"/>
      <name val="Arial"/>
      <color rgb="FF000000"/>
    </font>
    <font>
      <b/>
      <sz val="10.0"/>
      <name val="Arial"/>
      <color rgb="FF000000"/>
    </font>
    <font>
      <sz val="10.0"/>
      <name val="Arial"/>
      <color theme="1" tint="0.249980"/>
    </font>
    <font>
      <b/>
      <sz val="10.0"/>
      <name val="Arial"/>
      <color theme="0"/>
    </font>
    <font>
      <b/>
      <sz val="12.0"/>
      <name val="Arial"/>
      <color theme="1" tint="0.249980"/>
    </font>
    <font>
      <b/>
      <sz val="14.0"/>
      <name val="Arial"/>
      <color theme="0"/>
    </font>
    <font>
      <b/>
      <sz val="16.0"/>
      <name val="Arial"/>
      <color rgb="FF536565"/>
    </font>
    <font>
      <b/>
      <sz val="10.0"/>
      <name val="Arial"/>
      <color theme="3" tint="0.399980"/>
    </font>
    <font>
      <sz val="11.0"/>
      <name val="Arial"/>
      <color theme="1" tint="0.249980"/>
    </font>
    <font>
      <u/>
      <sz val="11.0"/>
      <name val="맑은 고딕"/>
      <scheme val="minor"/>
      <color theme="10"/>
    </font>
    <font>
      <u/>
      <sz val="11.0"/>
      <name val="맑은 고딕"/>
      <scheme val="minor"/>
      <color theme="11"/>
    </font>
    <font>
      <sz val="11.0"/>
      <name val="맑은 고딕"/>
      <scheme val="minor"/>
      <color theme="0"/>
    </font>
    <font>
      <b/>
      <sz val="12.0"/>
      <name val="Arial"/>
      <color theme="0"/>
    </font>
    <font>
      <b/>
      <sz val="24.0"/>
      <name val="맑은 고딕"/>
      <scheme val="minor"/>
      <color theme="1"/>
    </font>
    <font>
      <sz val="9.0"/>
      <name val="맑은 고딕"/>
      <scheme val="minor"/>
      <color theme="1"/>
    </font>
    <font>
      <b/>
      <sz val="16.0"/>
      <name val="맑은 고딕"/>
      <scheme val="minor"/>
      <color theme="1"/>
    </font>
    <font>
      <sz val="14.0"/>
      <name val="나눔고딕 ExtraBold"/>
      <color theme="0"/>
    </font>
    <font>
      <sz val="20.0"/>
      <name val="맑은 고딕"/>
      <scheme val="minor"/>
      <color rgb="FFFF0000"/>
    </font>
    <font>
      <b/>
      <sz val="20.0"/>
      <name val="맑은 고딕"/>
      <color theme="0"/>
    </font>
    <font>
      <sz val="18.0"/>
      <name val="맑은 고딕"/>
      <scheme val="minor"/>
      <color theme="1"/>
    </font>
    <font>
      <b/>
      <sz val="48.0"/>
      <name val="HY궁서B"/>
      <color theme="1"/>
    </font>
    <font>
      <sz val="18.0"/>
      <name val="맑은 고딕"/>
      <color theme="1"/>
    </font>
    <font>
      <sz val="12.0"/>
      <name val="HY궁서B"/>
      <color theme="1"/>
    </font>
    <font>
      <sz val="10.0"/>
      <name val="HY궁서B"/>
      <color theme="1"/>
    </font>
    <font>
      <b/>
      <sz val="11.0"/>
      <name val="맑은 고딕"/>
      <scheme val="minor"/>
      <color rgb="FFFA7D00"/>
    </font>
    <font>
      <b/>
      <sz val="20.0"/>
      <name val="맑은 고딕"/>
      <scheme val="minor"/>
      <color rgb="FFFA7D00"/>
    </font>
    <font>
      <sz val="11.0"/>
      <name val="맑은 고딕"/>
      <scheme val="minor"/>
      <color rgb="FFFF0000"/>
    </font>
    <font>
      <sz val="18.0"/>
      <name val="맑은 고딕"/>
      <scheme val="minor"/>
      <color theme="3"/>
    </font>
    <font>
      <b/>
      <sz val="15.0"/>
      <name val="맑은 고딕"/>
      <scheme val="minor"/>
      <color theme="3"/>
    </font>
    <font>
      <b/>
      <sz val="13.0"/>
      <name val="맑은 고딕"/>
      <scheme val="minor"/>
      <color theme="3"/>
    </font>
    <font>
      <b/>
      <sz val="11.0"/>
      <name val="맑은 고딕"/>
      <scheme val="minor"/>
      <color theme="3"/>
    </font>
    <font>
      <sz val="11.0"/>
      <name val="맑은 고딕"/>
      <scheme val="minor"/>
      <color rgb="FF3F3F76"/>
    </font>
    <font>
      <b/>
      <sz val="11.0"/>
      <name val="맑은 고딕"/>
      <scheme val="minor"/>
      <color rgb="FF3F3F3F"/>
    </font>
    <font>
      <b/>
      <sz val="11.0"/>
      <name val="맑은 고딕"/>
      <scheme val="minor"/>
      <color rgb="FFFFFFFF"/>
    </font>
    <font>
      <sz val="11.0"/>
      <name val="맑은 고딕"/>
      <scheme val="minor"/>
      <color rgb="FFFA7D00"/>
    </font>
    <font>
      <b/>
      <sz val="11.0"/>
      <name val="맑은 고딕"/>
      <scheme val="minor"/>
      <color theme="1"/>
    </font>
    <font>
      <sz val="11.0"/>
      <name val="맑은 고딕"/>
      <scheme val="minor"/>
      <color rgb="FF006100"/>
    </font>
    <font>
      <sz val="11.0"/>
      <name val="맑은 고딕"/>
      <scheme val="minor"/>
      <color rgb="FF9C0006"/>
    </font>
    <font>
      <sz val="11.0"/>
      <name val="맑은 고딕"/>
      <scheme val="minor"/>
      <color rgb="FF9C6500"/>
    </font>
    <font>
      <i/>
      <sz val="11.0"/>
      <name val="맑은 고딕"/>
      <scheme val="minor"/>
      <color rgb="FF7F7F7F"/>
    </font>
    <font>
      <b/>
      <sz val="20.0"/>
      <name val="Arial"/>
      <color rgb="FF347D94"/>
    </font>
    <font>
      <b/>
      <sz val="8.0"/>
      <name val="맑은 고딕"/>
      <color rgb="FFFF0000"/>
    </font>
    <font>
      <sz val="20.0"/>
      <name val="배달의민족 도현"/>
      <color rgb="FFFF0000"/>
    </font>
    <font>
      <b/>
      <sz val="8.0"/>
      <name val="맑은 고딕"/>
      <color theme="0"/>
    </font>
    <font>
      <b/>
      <sz val="10.0"/>
      <name val="맑은 고딕"/>
      <color theme="3" tint="0.399980"/>
    </font>
    <font>
      <sz val="10.0"/>
      <name val="맑은 고딕"/>
      <color theme="1" tint="0.249980"/>
    </font>
    <font>
      <b/>
      <sz val="12.0"/>
      <name val="맑은 고딕"/>
      <color theme="0"/>
    </font>
    <font>
      <b/>
      <sz val="11.0"/>
      <name val="맑은 고딕"/>
      <color rgb="FF008DF6"/>
    </font>
    <font>
      <sz val="11.0"/>
      <name val="맑은 고딕"/>
      <color theme="1"/>
    </font>
    <font>
      <b/>
      <sz val="10.0"/>
      <name val="맑은 고딕"/>
      <color theme="0"/>
    </font>
    <font>
      <b/>
      <sz val="20.0"/>
      <name val="맑은 고딕"/>
      <color rgb="FF347D94"/>
    </font>
    <font>
      <b/>
      <sz val="28.0"/>
      <name val="맑은 고딕"/>
      <color theme="0"/>
    </font>
    <font>
      <b/>
      <sz val="24.0"/>
      <name val="궁서체"/>
      <color rgb="FFFFFFFF"/>
    </font>
    <font>
      <b/>
      <sz val="9.0"/>
      <name val="맑은 고딕"/>
      <color rgb="FF000000"/>
    </font>
    <font>
      <b/>
      <sz val="8.0"/>
      <name val="맑은 고딕"/>
      <color theme="1"/>
    </font>
    <font>
      <b/>
      <sz val="48.0"/>
      <name val="맑은 고딕"/>
      <color theme="1"/>
    </font>
    <font>
      <sz val="10.0"/>
      <name val="맑은 고딕"/>
      <color theme="1"/>
    </font>
    <font>
      <b/>
      <sz val="20.0"/>
      <name val="맑은 고딕"/>
      <color rgb="FFFA7D00"/>
    </font>
    <font>
      <sz val="10.0"/>
      <name val="맑은 고딕"/>
      <color theme="1" tint="0.249980"/>
    </font>
    <font>
      <b/>
      <sz val="9.0"/>
      <name val="맑은 고딕"/>
      <color rgb="FF000000"/>
    </font>
    <font>
      <b/>
      <sz val="8.0"/>
      <name val="맑은 고딕"/>
      <color theme="1"/>
    </font>
    <font>
      <b/>
      <sz val="8.0"/>
      <name val="맑은 고딕"/>
      <color rgb="FFFF0000"/>
    </font>
    <font>
      <b/>
      <sz val="24.0"/>
      <name val="궁서체"/>
      <color rgb="FFFFFFFF"/>
    </font>
    <font>
      <b/>
      <sz val="10.0"/>
      <name val="Arial"/>
      <color theme="0"/>
    </font>
    <font>
      <b/>
      <sz val="12.0"/>
      <name val="Arial"/>
      <color theme="0"/>
    </font>
    <font>
      <b/>
      <sz val="20.0"/>
      <name val="Arial"/>
      <color rgb="FF347D94"/>
    </font>
    <font>
      <sz val="20.0"/>
      <name val="배달의민족 도현"/>
      <color rgb="FFFF0000"/>
    </font>
    <font>
      <b/>
      <sz val="28.0"/>
      <name val="Verdana"/>
      <color theme="0"/>
    </font>
    <font>
      <b/>
      <sz val="8.0"/>
      <name val="맑은 고딕"/>
      <color theme="0"/>
    </font>
  </fonts>
  <fills count="45">
    <fill>
      <patternFill patternType="none"/>
    </fill>
    <fill>
      <patternFill patternType="gray125">
        <fgColor rgb="FF000000"/>
        <bgColor rgb="FFFFFFFF"/>
      </patternFill>
    </fill>
    <fill>
      <patternFill patternType="solid">
        <fgColor theme="0" tint="-0.249980"/>
        <bgColor rgb="FF000000"/>
      </patternFill>
    </fill>
    <fill>
      <patternFill patternType="solid">
        <fgColor theme="0"/>
        <bgColor rgb="FF000000"/>
      </patternFill>
    </fill>
    <fill>
      <patternFill patternType="lightGrid">
        <fgColor rgb="FFEFF6F7"/>
        <bgColor theme="0"/>
      </patternFill>
    </fill>
    <fill>
      <patternFill patternType="lightGrid">
        <fgColor rgb="FFEFF6F7"/>
        <bgColor rgb="FFFFFFFF"/>
      </patternFill>
    </fill>
    <fill>
      <patternFill patternType="solid">
        <fgColor rgb="FFBF9573"/>
        <bgColor rgb="FFEFF6F7"/>
      </patternFill>
    </fill>
    <fill>
      <patternFill patternType="solid">
        <fgColor theme="4" tint="0.799860"/>
        <bgColor rgb="FF000000"/>
      </patternFill>
    </fill>
    <fill>
      <patternFill patternType="solid">
        <fgColor theme="6" tint="0.799860"/>
        <bgColor rgb="FF000000"/>
      </patternFill>
    </fill>
    <fill>
      <patternFill patternType="solid">
        <fgColor theme="2" tint="-0.899930"/>
        <bgColor rgb="FFB2D8E4"/>
      </patternFill>
    </fill>
    <fill>
      <patternFill patternType="solid">
        <fgColor rgb="FFFF0000"/>
        <bgColor rgb="FF52469C"/>
      </patternFill>
    </fill>
    <fill>
      <patternFill patternType="solid">
        <fgColor theme="1"/>
        <bgColor rgb="FF000000"/>
      </patternFill>
    </fill>
    <fill>
      <patternFill patternType="solid">
        <fgColor theme="0" tint="-0.150000"/>
        <bgColor rgb="FF000000"/>
      </patternFill>
    </fill>
    <fill>
      <patternFill patternType="solid">
        <fgColor theme="0" tint="-0.049990"/>
        <bgColor rgb="FF000000"/>
      </patternFill>
    </fill>
    <fill>
      <patternFill patternType="solid">
        <fgColor rgb="FFF2F2F2"/>
        <bgColor rgb="FF000000"/>
      </patternFill>
    </fill>
    <fill>
      <patternFill patternType="solid">
        <fgColor rgb="FFFFFFCC"/>
        <bgColor rgb="FF000000"/>
      </patternFill>
    </fill>
    <fill>
      <patternFill patternType="solid">
        <fgColor rgb="FFFFCC99"/>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67">
    <border>
      <left/>
      <right/>
      <top/>
      <bottom/>
    </border>
    <border>
      <left/>
      <right/>
      <top/>
      <bottom style="mediumDashed">
        <color rgb="FF8AC4D6"/>
      </bottom>
    </border>
    <border>
      <left style="thin">
        <color auto="1"/>
      </left>
      <right/>
      <top style="thin">
        <color auto="1"/>
      </top>
      <bottom style="thin">
        <color auto="1"/>
      </bottom>
    </border>
    <border>
      <left/>
      <right/>
      <top style="thin">
        <color auto="1"/>
      </top>
      <bottom style="thin">
        <color auto="1"/>
      </bottom>
    </border>
    <border>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theme="1"/>
      </left>
      <right style="thin">
        <color theme="1"/>
      </right>
      <top style="thin">
        <color theme="1"/>
      </top>
      <bottom style="thin">
        <color theme="1"/>
      </bottom>
    </border>
    <border>
      <left/>
      <right/>
      <top style="thin">
        <color rgb="FF000000"/>
      </top>
      <bottom/>
    </border>
    <border>
      <left style="thin">
        <color rgb="FF000000"/>
      </left>
      <right/>
      <top/>
      <bottom/>
    </border>
    <border>
      <left/>
      <right style="thin">
        <color auto="1"/>
      </right>
      <top style="thin">
        <color auto="1"/>
      </top>
      <bottom/>
    </border>
    <border>
      <left style="thin">
        <color auto="1"/>
      </left>
      <right/>
      <top style="thin">
        <color auto="1"/>
      </top>
      <bottom/>
    </border>
    <border>
      <left/>
      <right/>
      <top style="thin">
        <color auto="1"/>
      </top>
      <bottom/>
    </border>
    <border>
      <left/>
      <right style="thin">
        <color theme="1"/>
      </right>
      <top style="thin">
        <color theme="1"/>
      </top>
      <bottom/>
    </border>
    <border>
      <left style="thin">
        <color theme="1"/>
      </left>
      <right/>
      <top style="thin">
        <color theme="1"/>
      </top>
      <bottom/>
    </border>
    <border>
      <left style="thin">
        <color rgb="FF000000"/>
      </left>
      <right/>
      <top style="thin">
        <color auto="1"/>
      </top>
      <bottom style="thin">
        <color rgb="FF000000"/>
      </bottom>
    </border>
    <border>
      <left/>
      <right/>
      <top style="thin">
        <color auto="1"/>
      </top>
      <bottom style="thin">
        <color rgb="FF000000"/>
      </bottom>
    </border>
    <border>
      <left/>
      <right style="thin">
        <color rgb="FF000000"/>
      </right>
      <top style="thin">
        <color auto="1"/>
      </top>
      <bottom style="thin">
        <color rgb="FF000000"/>
      </bottom>
    </border>
    <border>
      <left/>
      <right/>
      <top style="thin">
        <color theme="0" tint="-0.249980"/>
      </top>
      <bottom/>
    </border>
    <border>
      <left/>
      <right style="thin">
        <color theme="0" tint="-0.249980"/>
      </right>
      <top style="thin">
        <color theme="0" tint="-0.249980"/>
      </top>
      <bottom/>
    </border>
    <border>
      <left style="thin">
        <color theme="0" tint="-0.249980"/>
      </left>
      <right/>
      <top/>
      <bottom/>
    </border>
    <border>
      <left/>
      <right style="thin">
        <color theme="0" tint="-0.249980"/>
      </right>
      <top/>
      <bottom/>
    </border>
    <border>
      <left style="thin">
        <color theme="0" tint="-0.249980"/>
      </left>
      <right/>
      <top/>
      <bottom style="thin">
        <color theme="0" tint="-0.249980"/>
      </bottom>
    </border>
    <border>
      <left/>
      <right/>
      <top/>
      <bottom style="thin">
        <color theme="0" tint="-0.249980"/>
      </bottom>
    </border>
    <border>
      <left/>
      <right style="thin">
        <color theme="0" tint="-0.249980"/>
      </right>
      <top/>
      <bottom style="thin">
        <color theme="0" tint="-0.249980"/>
      </bottom>
    </border>
    <border>
      <left/>
      <right/>
      <top style="thin">
        <color theme="1"/>
      </top>
      <bottom/>
    </border>
    <border>
      <left style="thin">
        <color theme="1"/>
      </left>
      <right/>
      <top style="thin">
        <color auto="1"/>
      </top>
      <bottom style="thin">
        <color theme="1"/>
      </bottom>
    </border>
    <border>
      <left/>
      <right/>
      <top style="thin">
        <color auto="1"/>
      </top>
      <bottom style="thin">
        <color theme="1"/>
      </bottom>
    </border>
    <border>
      <left/>
      <right style="thin">
        <color theme="1"/>
      </right>
      <top style="thin">
        <color auto="1"/>
      </top>
      <bottom style="thin">
        <color theme="1"/>
      </bottom>
    </border>
    <border>
      <left style="thin">
        <color theme="1"/>
      </left>
      <right/>
      <top style="thin">
        <color theme="1"/>
      </top>
      <bottom style="thin">
        <color theme="1"/>
      </bottom>
    </border>
    <border>
      <left/>
      <right/>
      <top style="thin">
        <color theme="1"/>
      </top>
      <bottom style="thin">
        <color theme="1"/>
      </bottom>
    </border>
    <border>
      <left/>
      <right style="thin">
        <color theme="1"/>
      </right>
      <top style="thin">
        <color theme="1"/>
      </top>
      <bottom style="thin">
        <color theme="1"/>
      </bottom>
    </border>
    <border>
      <left style="thin">
        <color theme="0" tint="-0.150000"/>
      </left>
      <right/>
      <top/>
      <bottom style="thin">
        <color theme="0" tint="-0.150000"/>
      </bottom>
    </border>
    <border>
      <left/>
      <right/>
      <top/>
      <bottom style="thin">
        <color theme="0" tint="-0.150000"/>
      </bottom>
    </border>
    <border>
      <left/>
      <right style="thin">
        <color theme="0" tint="-0.150000"/>
      </right>
      <top/>
      <bottom style="thin">
        <color theme="0" tint="-0.150000"/>
      </bottom>
    </border>
    <border>
      <left style="thin">
        <color theme="0" tint="-0.150000"/>
      </left>
      <right/>
      <top/>
      <bottom/>
    </border>
    <border>
      <left/>
      <right style="thin">
        <color theme="0" tint="-0.150000"/>
      </right>
      <top/>
      <bottom/>
    </border>
    <border>
      <left style="thin">
        <color theme="0" tint="-0.249980"/>
      </left>
      <right/>
      <top/>
      <bottom/>
    </border>
    <border>
      <left style="thin">
        <color theme="0" tint="-0.150000"/>
      </left>
      <right/>
      <top style="thin">
        <color rgb="FF000000"/>
      </top>
      <bottom/>
    </border>
    <border>
      <left/>
      <right style="thin">
        <color theme="0" tint="-0.150000"/>
      </right>
      <top style="thin">
        <color rgb="FF000000"/>
      </top>
      <bottom/>
    </border>
    <border>
      <left style="thin">
        <color theme="0" tint="-0.150000"/>
      </left>
      <right/>
      <top/>
      <bottom/>
    </border>
    <border>
      <left style="thin">
        <color auto="1"/>
      </left>
      <right/>
      <top style="thin">
        <color rgb="FF000000"/>
      </top>
      <bottom/>
    </border>
    <border>
      <left/>
      <right/>
      <top style="thin">
        <color rgb="FF000000"/>
      </top>
      <bottom/>
    </border>
    <border>
      <left/>
      <right style="thin">
        <color rgb="FF000000"/>
      </right>
      <top style="thin">
        <color rgb="FF000000"/>
      </top>
      <bottom/>
    </border>
    <border>
      <left style="thin">
        <color auto="1"/>
      </left>
      <right/>
      <top style="thin">
        <color auto="1"/>
      </top>
      <bottom style="thin">
        <color rgb="FF000000"/>
      </bottom>
    </border>
    <border>
      <left style="thick">
        <color rgb="FF000000"/>
      </left>
      <right/>
      <top style="thick">
        <color rgb="FF000000"/>
      </top>
      <bottom style="thin">
        <color auto="1"/>
      </bottom>
    </border>
    <border>
      <left/>
      <right/>
      <top style="thick">
        <color rgb="FF000000"/>
      </top>
      <bottom style="thin">
        <color auto="1"/>
      </bottom>
    </border>
    <border>
      <left/>
      <right style="thick">
        <color rgb="FF000000"/>
      </right>
      <top style="thick">
        <color rgb="FF000000"/>
      </top>
      <bottom style="thin">
        <color auto="1"/>
      </bottom>
    </border>
    <border>
      <left style="thick">
        <color rgb="FF000000"/>
      </left>
      <right/>
      <top style="thin">
        <color auto="1"/>
      </top>
      <bottom style="thin">
        <color auto="1"/>
      </bottom>
    </border>
    <border>
      <left/>
      <right style="thick">
        <color rgb="FF000000"/>
      </right>
      <top style="thin">
        <color auto="1"/>
      </top>
      <bottom style="thin">
        <color auto="1"/>
      </bottom>
    </border>
    <border>
      <left style="thick">
        <color rgb="FF000000"/>
      </left>
      <right/>
      <top style="thin">
        <color auto="1"/>
      </top>
      <bottom style="double">
        <color theme="1"/>
      </bottom>
    </border>
    <border>
      <left/>
      <right/>
      <top style="thin">
        <color auto="1"/>
      </top>
      <bottom style="double">
        <color theme="1"/>
      </bottom>
    </border>
    <border>
      <left/>
      <right style="thick">
        <color rgb="FF000000"/>
      </right>
      <top style="thin">
        <color auto="1"/>
      </top>
      <bottom style="double">
        <color theme="1"/>
      </bottom>
    </border>
    <border>
      <left style="thick">
        <color rgb="FF000000"/>
      </left>
      <right/>
      <top style="double">
        <color theme="1"/>
      </top>
      <bottom style="thin">
        <color auto="1"/>
      </bottom>
    </border>
    <border>
      <left/>
      <right/>
      <top style="double">
        <color theme="1"/>
      </top>
      <bottom style="thin">
        <color auto="1"/>
      </bottom>
    </border>
    <border>
      <left/>
      <right style="thick">
        <color rgb="FF000000"/>
      </right>
      <top style="double">
        <color theme="1"/>
      </top>
      <bottom style="thin">
        <color auto="1"/>
      </bottom>
    </border>
    <border>
      <left style="thick">
        <color rgb="FF000000"/>
      </left>
      <right/>
      <top style="thin">
        <color auto="1"/>
      </top>
      <bottom style="thick">
        <color rgb="FF000000"/>
      </bottom>
    </border>
    <border>
      <left/>
      <right/>
      <top style="thin">
        <color auto="1"/>
      </top>
      <bottom style="thick">
        <color rgb="FF000000"/>
      </bottom>
    </border>
    <border>
      <left/>
      <right style="thick">
        <color rgb="FF000000"/>
      </right>
      <top style="thin">
        <color auto="1"/>
      </top>
      <bottom style="thick">
        <color rgb="FF000000"/>
      </bottom>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thick">
        <color theme="4"/>
      </bottom>
    </border>
    <border>
      <left/>
      <right/>
      <top/>
      <bottom style="thick">
        <color rgb="FFACCCEA"/>
      </bottom>
    </border>
    <border>
      <left/>
      <right/>
      <top/>
      <bottom style="medium">
        <color theme="4" tint="0.399980"/>
      </bottom>
    </border>
    <border>
      <left style="thin">
        <color rgb="FF3F3F3F"/>
      </left>
      <right style="thin">
        <color rgb="FF3F3F3F"/>
      </right>
      <top style="thin">
        <color rgb="FF000000"/>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s>
  <cellStyleXfs count="49">
    <xf numFmtId="0" fontId="0" fillId="0" borderId="0">
      <alignment vertical="center"/>
    </xf>
    <xf numFmtId="193" fontId="0" fillId="0" borderId="0" applyAlignment="0" applyBorder="0" applyFill="0" applyFont="0" applyProtection="0">
      <alignment vertical="center"/>
    </xf>
    <xf numFmtId="192" fontId="0" fillId="0" borderId="0" applyAlignment="0" applyBorder="0" applyFill="0" applyFont="0" applyProtection="0">
      <alignment vertical="center"/>
    </xf>
    <xf numFmtId="0" fontId="16" fillId="0" borderId="0" applyAlignment="0" applyBorder="0" applyFill="0" applyNumberFormat="0" applyProtection="0">
      <alignment vertical="center"/>
    </xf>
    <xf numFmtId="0" fontId="17" fillId="0" borderId="0" applyAlignment="0" applyBorder="0" applyFill="0" applyNumberFormat="0" applyProtection="0">
      <alignment vertical="center"/>
    </xf>
    <xf numFmtId="0" fontId="31" fillId="14" borderId="58" applyAlignment="0" applyNumberForma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0" fillId="15" borderId="59" applyAlignment="0" applyFont="0" applyNumberFormat="0" applyProtection="0">
      <alignment vertical="center"/>
    </xf>
    <xf numFmtId="0" fontId="33" fillId="0" borderId="0" applyAlignment="0" applyBorder="0" applyFill="0" applyNumberFormat="0" applyProtection="0">
      <alignment vertical="center"/>
    </xf>
    <xf numFmtId="0" fontId="34" fillId="0" borderId="0" applyAlignment="0" applyBorder="0" applyFill="0" applyNumberFormat="0" applyProtection="0">
      <alignment vertical="center"/>
    </xf>
    <xf numFmtId="0" fontId="35" fillId="0" borderId="60" applyAlignment="0" applyFill="0" applyNumberFormat="0" applyProtection="0">
      <alignment vertical="center"/>
    </xf>
    <xf numFmtId="0" fontId="36" fillId="0" borderId="61" applyAlignment="0" applyFill="0" applyNumberFormat="0" applyProtection="0">
      <alignment vertical="center"/>
    </xf>
    <xf numFmtId="0" fontId="37" fillId="0" borderId="62" applyAlignment="0" applyFill="0" applyNumberFormat="0" applyProtection="0">
      <alignment vertical="center"/>
    </xf>
    <xf numFmtId="0" fontId="37" fillId="0" borderId="0" applyAlignment="0" applyBorder="0" applyFill="0" applyNumberFormat="0" applyProtection="0">
      <alignment vertical="center"/>
    </xf>
    <xf numFmtId="0" fontId="38" fillId="16" borderId="58" applyAlignment="0" applyNumberFormat="0" applyProtection="0">
      <alignment vertical="center"/>
    </xf>
    <xf numFmtId="0" fontId="39" fillId="14" borderId="63" applyAlignment="0" applyNumberFormat="0" applyProtection="0">
      <alignment vertical="center"/>
    </xf>
    <xf numFmtId="0" fontId="40" fillId="17" borderId="64" applyAlignment="0" applyNumberFormat="0" applyProtection="0">
      <alignment vertical="center"/>
    </xf>
    <xf numFmtId="0" fontId="41" fillId="0" borderId="65" applyAlignment="0" applyFill="0" applyNumberFormat="0" applyProtection="0">
      <alignment vertical="center"/>
    </xf>
    <xf numFmtId="0" fontId="42" fillId="0" borderId="66" applyAlignment="0" applyFill="0" applyNumberFormat="0" applyProtection="0">
      <alignment vertical="center"/>
    </xf>
    <xf numFmtId="0" fontId="43" fillId="18" borderId="0" applyAlignment="0" applyBorder="0" applyNumberFormat="0" applyProtection="0">
      <alignment vertical="center"/>
    </xf>
    <xf numFmtId="0" fontId="44" fillId="19" borderId="0" applyAlignment="0" applyBorder="0" applyNumberFormat="0" applyProtection="0">
      <alignment vertical="center"/>
    </xf>
    <xf numFmtId="0" fontId="45" fillId="20" borderId="0" applyAlignment="0" applyBorder="0" applyNumberFormat="0" applyProtection="0">
      <alignment vertical="center"/>
    </xf>
    <xf numFmtId="0" fontId="18" fillId="21" borderId="0" applyAlignment="0" applyBorder="0" applyNumberFormat="0" applyProtection="0">
      <alignment vertical="center"/>
    </xf>
    <xf numFmtId="0" fontId="0" fillId="22" borderId="0" applyAlignment="0" applyBorder="0" applyNumberFormat="0" applyProtection="0">
      <alignment vertical="center"/>
    </xf>
    <xf numFmtId="0" fontId="0" fillId="23" borderId="0" applyAlignment="0" applyBorder="0" applyNumberFormat="0" applyProtection="0">
      <alignment vertical="center"/>
    </xf>
    <xf numFmtId="0" fontId="18" fillId="24" borderId="0" applyAlignment="0" applyBorder="0" applyNumberFormat="0" applyProtection="0">
      <alignment vertical="center"/>
    </xf>
    <xf numFmtId="0" fontId="18" fillId="25" borderId="0" applyAlignment="0" applyBorder="0" applyNumberFormat="0" applyProtection="0">
      <alignment vertical="center"/>
    </xf>
    <xf numFmtId="0" fontId="0" fillId="26" borderId="0" applyAlignment="0" applyBorder="0" applyNumberFormat="0" applyProtection="0">
      <alignment vertical="center"/>
    </xf>
    <xf numFmtId="0" fontId="0" fillId="27" borderId="0" applyAlignment="0" applyBorder="0" applyNumberFormat="0" applyProtection="0">
      <alignment vertical="center"/>
    </xf>
    <xf numFmtId="0" fontId="18" fillId="28" borderId="0" applyAlignment="0" applyBorder="0" applyNumberFormat="0" applyProtection="0">
      <alignment vertical="center"/>
    </xf>
    <xf numFmtId="0" fontId="18" fillId="29" borderId="0" applyAlignment="0" applyBorder="0" applyNumberFormat="0" applyProtection="0">
      <alignment vertical="center"/>
    </xf>
    <xf numFmtId="0" fontId="0" fillId="30" borderId="0" applyAlignment="0" applyBorder="0" applyNumberFormat="0" applyProtection="0">
      <alignment vertical="center"/>
    </xf>
    <xf numFmtId="0" fontId="0" fillId="31" borderId="0" applyAlignment="0" applyBorder="0" applyNumberFormat="0" applyProtection="0">
      <alignment vertical="center"/>
    </xf>
    <xf numFmtId="0" fontId="18" fillId="32" borderId="0" applyAlignment="0" applyBorder="0" applyNumberFormat="0" applyProtection="0">
      <alignment vertical="center"/>
    </xf>
    <xf numFmtId="0" fontId="18" fillId="33" borderId="0" applyAlignment="0" applyBorder="0" applyNumberFormat="0" applyProtection="0">
      <alignment vertical="center"/>
    </xf>
    <xf numFmtId="0" fontId="0" fillId="34" borderId="0" applyAlignment="0" applyBorder="0" applyNumberFormat="0" applyProtection="0">
      <alignment vertical="center"/>
    </xf>
    <xf numFmtId="0" fontId="0" fillId="35" borderId="0" applyAlignment="0" applyBorder="0" applyNumberFormat="0" applyProtection="0">
      <alignment vertical="center"/>
    </xf>
    <xf numFmtId="0" fontId="18" fillId="36" borderId="0" applyAlignment="0" applyBorder="0" applyNumberFormat="0" applyProtection="0">
      <alignment vertical="center"/>
    </xf>
    <xf numFmtId="0" fontId="18" fillId="37" borderId="0" applyAlignment="0" applyBorder="0" applyNumberFormat="0" applyProtection="0">
      <alignment vertical="center"/>
    </xf>
    <xf numFmtId="0" fontId="0" fillId="38" borderId="0" applyAlignment="0" applyBorder="0" applyNumberFormat="0" applyProtection="0">
      <alignment vertical="center"/>
    </xf>
    <xf numFmtId="0" fontId="0" fillId="39" borderId="0" applyAlignment="0" applyBorder="0" applyNumberFormat="0" applyProtection="0">
      <alignment vertical="center"/>
    </xf>
    <xf numFmtId="0" fontId="18" fillId="40" borderId="0" applyAlignment="0" applyBorder="0" applyNumberFormat="0" applyProtection="0">
      <alignment vertical="center"/>
    </xf>
    <xf numFmtId="0" fontId="18" fillId="41" borderId="0" applyAlignment="0" applyBorder="0" applyNumberFormat="0" applyProtection="0">
      <alignment vertical="center"/>
    </xf>
    <xf numFmtId="0" fontId="0" fillId="42" borderId="0" applyAlignment="0" applyBorder="0" applyNumberFormat="0" applyProtection="0">
      <alignment vertical="center"/>
    </xf>
    <xf numFmtId="0" fontId="0" fillId="43" borderId="0" applyAlignment="0" applyBorder="0" applyNumberFormat="0" applyProtection="0">
      <alignment vertical="center"/>
    </xf>
    <xf numFmtId="0" fontId="18" fillId="44" borderId="0" applyAlignment="0" applyBorder="0" applyNumberFormat="0" applyProtection="0">
      <alignment vertical="center"/>
    </xf>
    <xf numFmtId="0" fontId="46" fillId="0" borderId="0" applyAlignment="0" applyBorder="0" applyFill="0" applyNumberFormat="0" applyProtection="0">
      <alignment vertical="center"/>
    </xf>
  </cellStyleXfs>
  <cellXfs count="175">
    <xf numFmtId="0" fontId="0" fillId="0" borderId="0" xfId="0" applyAlignment="1"/>
    <xf numFmtId="0" fontId="0" fillId="2" borderId="0" xfId="0" applyFill="1" applyAlignment="1"/>
    <xf numFmtId="0" fontId="0" fillId="2" borderId="0" xfId="0" applyFill="1" applyAlignment="1">
      <alignment vertical="center"/>
    </xf>
    <xf numFmtId="0" fontId="0" fillId="2" borderId="0" xfId="0" applyFill="1" applyAlignment="1">
      <alignment horizontal="center" vertical="center"/>
    </xf>
    <xf numFmtId="0" fontId="0" fillId="4" borderId="0" xfId="0" applyFill="1" applyAlignment="1">
      <alignment vertical="center"/>
    </xf>
    <xf numFmtId="192" fontId="1" fillId="4" borderId="0" xfId="2" applyFill="1" applyBorder="1" applyAlignment="1">
      <alignment vertical="center"/>
    </xf>
    <xf numFmtId="0" fontId="3" fillId="4" borderId="0" xfId="0" applyFill="1" applyAlignment="1">
      <alignment horizontal="center" vertical="center"/>
    </xf>
    <xf numFmtId="0" fontId="4" fillId="4" borderId="0" xfId="0" applyFill="1" applyBorder="1" applyAlignment="1">
      <alignment horizontal="center" vertical="center"/>
    </xf>
    <xf numFmtId="193" fontId="4" fillId="4" borderId="0" xfId="1" applyFill="1" applyBorder="1" applyAlignment="1">
      <alignment horizontal="center" vertical="center"/>
    </xf>
    <xf numFmtId="0" fontId="3" fillId="4" borderId="0" xfId="0" applyFill="1" applyAlignment="1">
      <alignment vertical="center"/>
    </xf>
    <xf numFmtId="192" fontId="7" fillId="4" borderId="0" xfId="2" applyFill="1" applyBorder="1" applyAlignment="1">
      <alignment vertical="center"/>
    </xf>
    <xf numFmtId="192" fontId="4" fillId="4" borderId="0" xfId="2" applyFill="1" applyBorder="1" applyAlignment="1">
      <alignment vertical="center"/>
    </xf>
    <xf numFmtId="0" fontId="4" fillId="4" borderId="0" xfId="0" applyFill="1" applyBorder="1" applyAlignment="1">
      <alignment vertical="center"/>
    </xf>
    <xf numFmtId="26" fontId="4" fillId="4" borderId="0" xfId="2" applyNumberFormat="1" applyFill="1" applyBorder="1" applyAlignment="1">
      <alignment horizontal="left" vertical="center"/>
    </xf>
    <xf numFmtId="194" fontId="4" fillId="4" borderId="0" xfId="2" applyNumberFormat="1" applyFill="1" applyBorder="1" applyAlignment="1">
      <alignment horizontal="center" vertical="center"/>
    </xf>
    <xf numFmtId="0" fontId="4" fillId="4" borderId="0" xfId="0" applyFill="1" applyBorder="1" applyAlignment="1">
      <alignment horizontal="left" vertical="center"/>
    </xf>
    <xf numFmtId="194" fontId="8" fillId="4" borderId="0" xfId="2" applyNumberFormat="1" applyFill="1" applyBorder="1" applyAlignment="1">
      <alignment horizontal="center" vertical="center"/>
    </xf>
    <xf numFmtId="26" fontId="8" fillId="4" borderId="0" xfId="2" applyNumberFormat="1" applyFill="1" applyBorder="1" applyAlignment="1">
      <alignment horizontal="left" vertical="center"/>
    </xf>
    <xf numFmtId="193" fontId="4" fillId="4" borderId="0" xfId="1" applyFill="1" applyBorder="1" applyAlignment="1">
      <alignment vertical="center"/>
    </xf>
    <xf numFmtId="0" fontId="9" fillId="4" borderId="0" xfId="0" applyFill="1" applyBorder="1" applyAlignment="1">
      <alignment horizontal="left" vertical="center"/>
    </xf>
    <xf numFmtId="26" fontId="9" fillId="4" borderId="0" xfId="2" applyNumberFormat="1" applyFill="1" applyBorder="1" applyAlignment="1">
      <alignment horizontal="left" vertical="center"/>
    </xf>
    <xf numFmtId="192" fontId="8" fillId="4" borderId="0" xfId="2" applyFill="1" applyBorder="1" applyAlignment="1">
      <alignment vertical="center"/>
    </xf>
    <xf numFmtId="192" fontId="10" fillId="4" borderId="0" xfId="2" applyFill="1" applyBorder="1" applyAlignment="1">
      <alignment vertical="center"/>
    </xf>
    <xf numFmtId="26" fontId="10" fillId="4" borderId="0" xfId="2" applyNumberFormat="1" applyFill="1" applyBorder="1" applyAlignment="1">
      <alignment horizontal="left" vertical="center"/>
    </xf>
    <xf numFmtId="192" fontId="10" fillId="5" borderId="0" xfId="2" applyFill="1" applyBorder="1" applyAlignment="1">
      <alignment vertical="center"/>
    </xf>
    <xf numFmtId="0" fontId="12" fillId="4" borderId="0" xfId="0" applyFill="1" applyBorder="1" applyAlignment="1">
      <alignment vertical="center"/>
    </xf>
    <xf numFmtId="0" fontId="12" fillId="4" borderId="0" xfId="0" applyFill="1" applyBorder="1" applyAlignment="1">
      <alignment horizontal="center" vertical="center"/>
    </xf>
    <xf numFmtId="0" fontId="13" fillId="4" borderId="0" xfId="0" applyFill="1" applyBorder="1" applyAlignment="1">
      <alignment vertical="center"/>
    </xf>
    <xf numFmtId="0" fontId="8" fillId="4" borderId="0" xfId="0" applyFill="1" applyBorder="1" applyAlignment="1">
      <alignment horizontal="left" vertical="center"/>
    </xf>
    <xf numFmtId="0" fontId="8" fillId="4" borderId="0" xfId="0" applyFill="1" applyBorder="1" applyAlignment="1">
      <alignment horizontal="center" vertical="center"/>
    </xf>
    <xf numFmtId="0" fontId="11" fillId="4" borderId="0" xfId="0" applyFill="1" applyBorder="1" applyAlignment="1">
      <alignment vertical="center"/>
    </xf>
    <xf numFmtId="0" fontId="9" fillId="4" borderId="0" xfId="0" applyFill="1" applyBorder="1" applyAlignment="1">
      <alignment vertical="center"/>
    </xf>
    <xf numFmtId="0" fontId="14" fillId="4" borderId="0" xfId="0" applyFill="1" applyBorder="1" applyAlignment="1">
      <alignment horizontal="left" vertical="center"/>
    </xf>
    <xf numFmtId="194" fontId="8" fillId="4" borderId="0" xfId="2" applyNumberFormat="1" applyFill="1" applyBorder="1" applyAlignment="1">
      <alignment vertical="center"/>
    </xf>
    <xf numFmtId="0" fontId="15" fillId="4" borderId="0" xfId="0" applyFill="1" applyAlignment="1">
      <alignment horizontal="center" vertical="center"/>
    </xf>
    <xf numFmtId="0" fontId="0" fillId="2" borderId="0" xfId="0" applyFill="1" applyBorder="1" applyAlignment="1"/>
    <xf numFmtId="0" fontId="9" fillId="4" borderId="0" xfId="2" applyNumberFormat="1" applyFill="1" applyBorder="1" applyAlignment="1">
      <alignment horizontal="left" vertical="center"/>
    </xf>
    <xf numFmtId="0" fontId="19" fillId="6" borderId="0" xfId="0" applyFill="1" applyBorder="1" applyAlignment="1">
      <alignment horizontal="left" vertical="center"/>
    </xf>
    <xf numFmtId="0" fontId="19" fillId="6" borderId="0" xfId="2" applyNumberFormat="1" applyFill="1" applyBorder="1" applyAlignment="1">
      <alignment horizontal="left" vertical="center"/>
    </xf>
    <xf numFmtId="195" fontId="19" fillId="6" borderId="0" xfId="2" applyNumberFormat="1" applyFill="1" applyBorder="1" applyAlignment="1">
      <alignment horizontal="left" vertical="center"/>
    </xf>
    <xf numFmtId="9" fontId="4" fillId="4" borderId="5" xfId="0" applyNumberFormat="1" applyFill="1" applyBorder="1" applyAlignment="1">
      <alignment horizontal="center" vertical="center"/>
    </xf>
    <xf numFmtId="0" fontId="4" fillId="4" borderId="5" xfId="0" applyFill="1" applyBorder="1" applyAlignment="1">
      <alignment horizontal="center" vertical="center"/>
    </xf>
    <xf numFmtId="0" fontId="5" fillId="4" borderId="6" xfId="0" applyFill="1" applyBorder="1" applyAlignment="1">
      <alignment horizontal="center" vertical="center"/>
    </xf>
    <xf numFmtId="0" fontId="6" fillId="4" borderId="6" xfId="0" applyFill="1" applyBorder="1" applyAlignment="1">
      <alignment horizontal="center" vertical="center"/>
    </xf>
    <xf numFmtId="0" fontId="3" fillId="4" borderId="6" xfId="0" applyFill="1" applyBorder="1" applyAlignment="1">
      <alignment horizontal="center" vertical="center"/>
    </xf>
    <xf numFmtId="0" fontId="14" fillId="4" borderId="5" xfId="0" applyFill="1" applyBorder="1" applyAlignment="1">
      <alignment horizontal="left" vertical="center"/>
    </xf>
    <xf numFmtId="0" fontId="9" fillId="4" borderId="5" xfId="2" applyNumberFormat="1" applyFill="1" applyBorder="1" applyAlignment="1">
      <alignment horizontal="left" vertical="center"/>
    </xf>
    <xf numFmtId="0" fontId="0" fillId="10" borderId="0" xfId="0" applyFill="1" applyBorder="1" applyAlignment="1"/>
    <xf numFmtId="0" fontId="0" fillId="0" borderId="0" xfId="0" applyBorder="1" applyAlignment="1"/>
    <xf numFmtId="0" fontId="0" fillId="3" borderId="0" xfId="0" applyFill="1" applyBorder="1" applyAlignment="1">
      <alignment horizontal="center"/>
    </xf>
    <xf numFmtId="0" fontId="0" fillId="3" borderId="0" xfId="0" applyFill="1" applyBorder="1" applyAlignment="1"/>
    <xf numFmtId="0" fontId="0" fillId="3" borderId="18" xfId="0" applyFill="1" applyBorder="1" applyAlignment="1"/>
    <xf numFmtId="0" fontId="0" fillId="3" borderId="0" xfId="0" applyFill="1" applyAlignment="1"/>
    <xf numFmtId="0" fontId="0" fillId="3" borderId="19" xfId="0" applyFill="1" applyBorder="1" applyAlignment="1"/>
    <xf numFmtId="0" fontId="0" fillId="3" borderId="20" xfId="0" applyFill="1" applyBorder="1" applyAlignment="1"/>
    <xf numFmtId="0" fontId="0" fillId="3" borderId="21" xfId="0" applyFill="1" applyBorder="1" applyAlignment="1"/>
    <xf numFmtId="0" fontId="0" fillId="3" borderId="23" xfId="0" applyFill="1" applyBorder="1" applyAlignment="1"/>
    <xf numFmtId="0" fontId="0" fillId="3" borderId="31" xfId="0" applyFill="1" applyBorder="1" applyAlignment="1"/>
    <xf numFmtId="0" fontId="21" fillId="3" borderId="32" xfId="0" applyFill="1" applyBorder="1" applyAlignment="1"/>
    <xf numFmtId="0" fontId="0" fillId="3" borderId="33" xfId="0" applyFill="1" applyBorder="1" applyAlignment="1"/>
    <xf numFmtId="0" fontId="0" fillId="3" borderId="34" xfId="0" applyFill="1" applyBorder="1" applyAlignment="1"/>
    <xf numFmtId="0" fontId="0" fillId="3" borderId="35" xfId="0" applyFill="1" applyBorder="1" applyAlignment="1"/>
    <xf numFmtId="0" fontId="0" fillId="3" borderId="32" xfId="0" applyFill="1" applyBorder="1" applyAlignment="1"/>
    <xf numFmtId="0" fontId="0" fillId="3" borderId="22" xfId="0" applyFill="1" applyBorder="1" applyAlignment="1"/>
    <xf numFmtId="0" fontId="0" fillId="3" borderId="36" xfId="0" applyFill="1" applyBorder="1" applyAlignment="1"/>
    <xf numFmtId="0" fontId="0" fillId="3" borderId="17" xfId="0" applyFill="1" applyBorder="1" applyAlignment="1"/>
    <xf numFmtId="0" fontId="0" fillId="3" borderId="37" xfId="0" applyFill="1" applyBorder="1" applyAlignment="1"/>
    <xf numFmtId="0" fontId="0" fillId="3" borderId="7" xfId="0" applyFill="1" applyBorder="1" applyAlignment="1"/>
    <xf numFmtId="0" fontId="0" fillId="3" borderId="38" xfId="0" applyFill="1" applyBorder="1" applyAlignment="1"/>
    <xf numFmtId="0" fontId="0" fillId="3" borderId="39" xfId="0" applyFill="1" applyBorder="1" applyAlignment="1"/>
    <xf numFmtId="0" fontId="23" fillId="11" borderId="11" xfId="0" applyFill="1" applyBorder="1" applyAlignment="1">
      <alignment horizontal="center" vertical="center"/>
    </xf>
    <xf numFmtId="0" fontId="23" fillId="11" borderId="10" xfId="0" applyFill="1" applyBorder="1" applyAlignment="1">
      <alignment horizontal="center" vertical="center"/>
    </xf>
    <xf numFmtId="0" fontId="23" fillId="11" borderId="9" xfId="0" applyFill="1" applyBorder="1" applyAlignment="1">
      <alignment horizontal="center" vertical="center"/>
    </xf>
    <xf numFmtId="0" fontId="23" fillId="11" borderId="13" xfId="0" applyFill="1" applyBorder="1" applyAlignment="1">
      <alignment horizontal="center" vertical="center"/>
    </xf>
    <xf numFmtId="0" fontId="0" fillId="12" borderId="15" xfId="0" applyFill="1" applyBorder="1" applyAlignment="1">
      <alignment horizontal="center" vertical="center"/>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0" fillId="12" borderId="28" xfId="0" applyFill="1" applyBorder="1" applyAlignment="1">
      <alignment horizontal="center" vertical="center"/>
    </xf>
    <xf numFmtId="0" fontId="0" fillId="12" borderId="25" xfId="0" applyFill="1" applyBorder="1" applyAlignment="1">
      <alignment horizontal="center" vertical="center"/>
    </xf>
    <xf numFmtId="0" fontId="0" fillId="13" borderId="0" xfId="0" applyFill="1" applyBorder="1" applyAlignment="1"/>
    <xf numFmtId="187" fontId="0" fillId="13" borderId="0" xfId="0" applyNumberFormat="1" applyFill="1" applyBorder="1" applyAlignment="1"/>
    <xf numFmtId="0" fontId="21" fillId="13" borderId="0" xfId="0" applyFill="1" applyBorder="1" applyAlignment="1"/>
    <xf numFmtId="0" fontId="0" fillId="13" borderId="17" xfId="0" applyFill="1" applyBorder="1" applyAlignment="1"/>
    <xf numFmtId="65" fontId="0" fillId="13" borderId="0" xfId="0" applyNumberFormat="1" applyFill="1" applyBorder="1" applyAlignment="1"/>
    <xf numFmtId="183" fontId="0" fillId="13" borderId="0" xfId="0" applyNumberFormat="1" applyFill="1" applyBorder="1" applyAlignment="1"/>
    <xf numFmtId="0" fontId="0" fillId="7" borderId="0" xfId="0" applyFill="1" applyBorder="1" applyAlignment="1"/>
    <xf numFmtId="65" fontId="0" fillId="7" borderId="0" xfId="0" applyNumberFormat="1" applyFill="1" applyBorder="1" applyAlignment="1"/>
    <xf numFmtId="183" fontId="0" fillId="7" borderId="0" xfId="0" applyNumberFormat="1" applyFill="1" applyBorder="1" applyAlignment="1"/>
    <xf numFmtId="0" fontId="21" fillId="7" borderId="0" xfId="0" applyFill="1" applyBorder="1" applyAlignment="1"/>
    <xf numFmtId="187" fontId="0" fillId="7" borderId="0" xfId="0" applyNumberFormat="1" applyFill="1" applyBorder="1" applyAlignment="1"/>
    <xf numFmtId="0" fontId="20" fillId="3" borderId="0" xfId="0" applyFill="1" applyBorder="1" applyAlignment="1">
      <alignment horizontal="center" vertical="center"/>
    </xf>
    <xf numFmtId="188" fontId="0" fillId="13" borderId="0" xfId="0" applyNumberFormat="1" applyFill="1" applyBorder="1" applyAlignment="1"/>
    <xf numFmtId="186" fontId="0" fillId="13" borderId="0" xfId="0" applyNumberFormat="1" applyFill="1" applyBorder="1" applyAlignment="1"/>
    <xf numFmtId="189" fontId="0" fillId="13" borderId="0" xfId="0" applyNumberFormat="1" applyFill="1" applyBorder="1" applyAlignment="1"/>
    <xf numFmtId="186" fontId="0" fillId="7" borderId="0" xfId="0" applyNumberFormat="1" applyFill="1" applyBorder="1" applyAlignment="1"/>
    <xf numFmtId="189" fontId="0" fillId="7" borderId="0" xfId="0" applyNumberFormat="1" applyFill="1" applyBorder="1" applyAlignment="1"/>
    <xf numFmtId="190" fontId="0" fillId="13" borderId="0" xfId="0" applyNumberFormat="1" applyFill="1" applyBorder="1" applyAlignment="1"/>
    <xf numFmtId="188" fontId="0" fillId="7" borderId="0" xfId="0" applyNumberFormat="1" applyFill="1" applyBorder="1" applyAlignment="1"/>
    <xf numFmtId="0" fontId="8" fillId="4" borderId="0" xfId="2" applyNumberFormat="1" applyFill="1" applyBorder="1" applyAlignment="1">
      <alignment horizontal="left" vertical="center"/>
    </xf>
    <xf numFmtId="191" fontId="9" fillId="4" borderId="0" xfId="2" applyNumberFormat="1" applyFill="1" applyBorder="1" applyAlignment="1">
      <alignment horizontal="left" vertical="center"/>
    </xf>
    <xf numFmtId="181" fontId="0" fillId="13" borderId="0" xfId="0" applyNumberFormat="1" applyFill="1" applyBorder="1" applyAlignment="1"/>
    <xf numFmtId="182" fontId="0" fillId="13" borderId="0" xfId="0" applyNumberFormat="1" applyFill="1" applyBorder="1" applyAlignment="1"/>
    <xf numFmtId="180" fontId="0" fillId="13" borderId="0" xfId="0" applyNumberFormat="1" applyFill="1" applyBorder="1" applyAlignment="1"/>
    <xf numFmtId="184" fontId="0" fillId="13" borderId="0" xfId="0" applyNumberFormat="1" applyFill="1" applyBorder="1" applyAlignment="1"/>
    <xf numFmtId="66" fontId="0" fillId="13" borderId="0" xfId="0" applyNumberFormat="1" applyFill="1" applyBorder="1" applyAlignment="1"/>
    <xf numFmtId="181" fontId="0" fillId="7" borderId="0" xfId="0" applyNumberFormat="1" applyFill="1" applyBorder="1" applyAlignment="1"/>
    <xf numFmtId="182" fontId="0" fillId="7" borderId="0" xfId="0" applyNumberFormat="1" applyFill="1" applyBorder="1" applyAlignment="1"/>
    <xf numFmtId="180" fontId="0" fillId="7" borderId="0" xfId="0" applyNumberFormat="1" applyFill="1" applyBorder="1" applyAlignment="1"/>
    <xf numFmtId="184" fontId="0" fillId="7" borderId="0" xfId="0" applyNumberFormat="1" applyFill="1" applyBorder="1" applyAlignment="1"/>
    <xf numFmtId="66" fontId="0" fillId="7" borderId="0" xfId="0" applyNumberFormat="1" applyFill="1" applyBorder="1" applyAlignment="1"/>
    <xf numFmtId="0" fontId="0" fillId="8" borderId="0" xfId="0" applyFill="1" applyAlignment="1"/>
    <xf numFmtId="0" fontId="7" fillId="4" borderId="8" xfId="2" applyNumberFormat="1" applyFill="1" applyBorder="1" applyAlignment="1">
      <alignment vertical="center"/>
    </xf>
    <xf numFmtId="178" fontId="0" fillId="13" borderId="0" xfId="0" applyNumberFormat="1" applyFill="1" applyBorder="1" applyAlignment="1"/>
    <xf numFmtId="190" fontId="0" fillId="7" borderId="0" xfId="0" applyNumberFormat="1" applyFill="1" applyBorder="1" applyAlignment="1"/>
    <xf numFmtId="179" fontId="0" fillId="13" borderId="0" xfId="0" applyNumberFormat="1" applyFill="1" applyBorder="1" applyAlignment="1"/>
    <xf numFmtId="196" fontId="0" fillId="13" borderId="0" xfId="0" applyNumberFormat="1" applyFill="1" applyBorder="1" applyAlignment="1"/>
    <xf numFmtId="64" fontId="0" fillId="13" borderId="0" xfId="0" applyNumberFormat="1" applyFill="1" applyBorder="1" applyAlignment="1"/>
    <xf numFmtId="64" fontId="0" fillId="7" borderId="0" xfId="0" applyNumberFormat="1" applyFill="1" applyBorder="1" applyAlignment="1"/>
    <xf numFmtId="197" fontId="0" fillId="13" borderId="0" xfId="0" applyNumberFormat="1" applyFill="1" applyBorder="1" applyAlignment="1"/>
    <xf numFmtId="198" fontId="0" fillId="7" borderId="0" xfId="0" applyNumberFormat="1" applyFill="1" applyBorder="1" applyAlignment="1"/>
    <xf numFmtId="0" fontId="2" fillId="9" borderId="0" xfId="0" applyFill="1" applyBorder="1" applyAlignment="1">
      <alignment horizontal="center" vertical="top" wrapText="1"/>
    </xf>
    <xf numFmtId="0" fontId="2" fillId="9" borderId="1" xfId="0" applyFill="1" applyBorder="1" applyAlignment="1">
      <alignment horizontal="center" vertical="top" wrapText="1"/>
    </xf>
    <xf numFmtId="0" fontId="25" fillId="11" borderId="44" xfId="0" applyFill="1" applyBorder="1" applyAlignment="1">
      <alignment horizontal="center" vertical="center"/>
    </xf>
    <xf numFmtId="0" fontId="24" fillId="11" borderId="45" xfId="0" applyFill="1" applyBorder="1" applyAlignment="1">
      <alignment horizontal="center" vertical="center"/>
    </xf>
    <xf numFmtId="0" fontId="24" fillId="11" borderId="46" xfId="0" applyFill="1" applyBorder="1" applyAlignment="1">
      <alignment horizontal="center" vertical="center"/>
    </xf>
    <xf numFmtId="0" fontId="24" fillId="11" borderId="47" xfId="0" applyFill="1" applyBorder="1" applyAlignment="1">
      <alignment horizontal="center" vertical="center"/>
    </xf>
    <xf numFmtId="0" fontId="24" fillId="11" borderId="3" xfId="0" applyFill="1" applyBorder="1" applyAlignment="1">
      <alignment horizontal="center" vertical="center"/>
    </xf>
    <xf numFmtId="0" fontId="24" fillId="11" borderId="48" xfId="0" applyFill="1" applyBorder="1" applyAlignment="1">
      <alignment horizontal="center" vertical="center"/>
    </xf>
    <xf numFmtId="0" fontId="24" fillId="11" borderId="49" xfId="0" applyFill="1" applyBorder="1" applyAlignment="1">
      <alignment horizontal="center" vertical="center"/>
    </xf>
    <xf numFmtId="0" fontId="24" fillId="11" borderId="50" xfId="0" applyFill="1" applyBorder="1" applyAlignment="1">
      <alignment horizontal="center" vertical="center"/>
    </xf>
    <xf numFmtId="0" fontId="24" fillId="11" borderId="51" xfId="0" applyFill="1" applyBorder="1" applyAlignment="1">
      <alignment horizontal="center" vertical="center"/>
    </xf>
    <xf numFmtId="0" fontId="30" fillId="3" borderId="52" xfId="0" applyFill="1" applyBorder="1" applyAlignment="1" applyProtection="1">
      <alignment horizontal="left" vertical="center" wrapText="1"/>
    </xf>
    <xf numFmtId="0" fontId="29" fillId="3" borderId="53" xfId="0" applyFill="1" applyBorder="1" applyAlignment="1" applyProtection="1">
      <alignment horizontal="left" vertical="center"/>
    </xf>
    <xf numFmtId="0" fontId="29" fillId="3" borderId="54" xfId="0" applyFill="1" applyBorder="1" applyAlignment="1" applyProtection="1">
      <alignment horizontal="left" vertical="center"/>
    </xf>
    <xf numFmtId="0" fontId="29" fillId="3" borderId="47" xfId="0" applyFill="1" applyBorder="1" applyAlignment="1" applyProtection="1">
      <alignment horizontal="left" vertical="center"/>
    </xf>
    <xf numFmtId="0" fontId="29" fillId="3" borderId="3" xfId="0" applyFill="1" applyBorder="1" applyAlignment="1" applyProtection="1">
      <alignment horizontal="left" vertical="center"/>
    </xf>
    <xf numFmtId="0" fontId="29" fillId="3" borderId="48" xfId="0" applyFill="1" applyBorder="1" applyAlignment="1" applyProtection="1">
      <alignment horizontal="left" vertical="center"/>
    </xf>
    <xf numFmtId="0" fontId="29" fillId="3" borderId="55" xfId="0" applyFill="1" applyBorder="1" applyAlignment="1" applyProtection="1">
      <alignment horizontal="left" vertical="center"/>
    </xf>
    <xf numFmtId="0" fontId="29" fillId="3" borderId="56" xfId="0" applyFill="1" applyBorder="1" applyAlignment="1" applyProtection="1">
      <alignment horizontal="left" vertical="center"/>
    </xf>
    <xf numFmtId="0" fontId="29" fillId="3" borderId="57" xfId="0" applyFill="1" applyBorder="1" applyAlignment="1" applyProtection="1">
      <alignment horizontal="left" vertical="center"/>
    </xf>
    <xf numFmtId="0" fontId="27" fillId="0" borderId="0" xfId="0" applyFill="1" applyBorder="1" applyAlignment="1">
      <alignment horizontal="center" vertical="center"/>
    </xf>
    <xf numFmtId="0" fontId="27" fillId="0" borderId="0" xfId="0" applyBorder="1" applyAlignment="1">
      <alignment horizontal="center" vertical="center"/>
    </xf>
    <xf numFmtId="0" fontId="26" fillId="0" borderId="0" xfId="0" quotePrefix="1" applyFill="1" applyBorder="1" applyAlignment="1">
      <alignment horizontal="center" wrapText="1"/>
    </xf>
    <xf numFmtId="0" fontId="26" fillId="0" borderId="0" xfId="0" applyFill="1" applyBorder="1" applyAlignment="1">
      <alignment horizontal="center"/>
    </xf>
    <xf numFmtId="0" fontId="26" fillId="0" borderId="0" xfId="0" applyBorder="1" applyAlignment="1">
      <alignment horizontal="center"/>
    </xf>
    <xf numFmtId="0" fontId="18" fillId="11" borderId="10" xfId="0" applyFill="1" applyBorder="1" applyAlignment="1">
      <alignment horizontal="center" vertical="center"/>
    </xf>
    <xf numFmtId="0" fontId="18" fillId="11" borderId="11" xfId="0" applyFill="1" applyBorder="1" applyAlignment="1">
      <alignment horizontal="center" vertical="center"/>
    </xf>
    <xf numFmtId="0" fontId="23" fillId="11" borderId="40" xfId="0" applyFill="1" applyBorder="1" applyAlignment="1">
      <alignment horizontal="center" vertical="center"/>
    </xf>
    <xf numFmtId="0" fontId="23" fillId="11" borderId="41" xfId="0" applyFill="1" applyBorder="1" applyAlignment="1">
      <alignment horizontal="center" vertical="center"/>
    </xf>
    <xf numFmtId="0" fontId="23" fillId="11" borderId="42" xfId="0" applyFill="1" applyBorder="1" applyAlignment="1">
      <alignment horizontal="center" vertical="center"/>
    </xf>
    <xf numFmtId="0" fontId="23" fillId="11" borderId="24" xfId="0" applyFill="1" applyBorder="1" applyAlignment="1">
      <alignment horizontal="center" vertical="center"/>
    </xf>
    <xf numFmtId="0" fontId="23" fillId="11" borderId="12" xfId="0" applyFill="1" applyBorder="1" applyAlignment="1">
      <alignment horizontal="center" vertical="center"/>
    </xf>
    <xf numFmtId="0" fontId="18" fillId="11" borderId="9" xfId="0" applyFill="1" applyBorder="1" applyAlignment="1">
      <alignment horizontal="center"/>
    </xf>
    <xf numFmtId="0" fontId="0" fillId="12" borderId="26" xfId="0" applyFill="1" applyBorder="1" applyAlignment="1">
      <alignment horizontal="center" vertical="center"/>
    </xf>
    <xf numFmtId="0" fontId="0" fillId="12" borderId="27" xfId="0" applyFill="1" applyBorder="1" applyAlignment="1">
      <alignment horizontal="center" vertical="center"/>
    </xf>
    <xf numFmtId="0" fontId="0" fillId="12" borderId="16" xfId="0" applyFill="1" applyBorder="1" applyAlignment="1">
      <alignment horizontal="center" vertical="center"/>
    </xf>
    <xf numFmtId="0" fontId="22" fillId="0" borderId="7" xfId="0" applyFill="1" applyBorder="1" applyAlignment="1">
      <alignment horizontal="center" vertical="center"/>
    </xf>
    <xf numFmtId="0" fontId="22" fillId="0" borderId="38" xfId="0" applyFill="1" applyBorder="1" applyAlignment="1">
      <alignment horizontal="center" vertical="center"/>
    </xf>
    <xf numFmtId="0" fontId="22" fillId="0" borderId="0" xfId="0" applyFill="1" applyBorder="1" applyAlignment="1">
      <alignment horizontal="center" vertical="center"/>
    </xf>
    <xf numFmtId="0" fontId="22" fillId="0" borderId="35" xfId="0" applyFill="1" applyBorder="1" applyAlignment="1">
      <alignment horizontal="center" vertical="center"/>
    </xf>
    <xf numFmtId="0" fontId="0" fillId="0" borderId="32" xfId="0" applyBorder="1" applyAlignment="1">
      <alignment horizontal="center"/>
    </xf>
    <xf numFmtId="0" fontId="0" fillId="0" borderId="33" xfId="0" applyBorder="1" applyAlignment="1">
      <alignment horizontal="center"/>
    </xf>
    <xf numFmtId="0" fontId="22" fillId="12" borderId="14" xfId="0" applyFill="1" applyBorder="1" applyAlignment="1">
      <alignment horizontal="center" vertical="center"/>
    </xf>
    <xf numFmtId="0" fontId="22" fillId="12" borderId="15" xfId="0" applyFill="1" applyBorder="1" applyAlignment="1">
      <alignment horizontal="center" vertical="center"/>
    </xf>
    <xf numFmtId="0" fontId="0" fillId="12" borderId="43" xfId="0" applyFill="1" applyBorder="1" applyAlignment="1">
      <alignment horizontal="center" vertical="center"/>
    </xf>
    <xf numFmtId="0" fontId="0" fillId="12" borderId="15" xfId="0" applyFill="1" applyBorder="1" applyAlignment="1">
      <alignment vertical="center"/>
    </xf>
    <xf numFmtId="0" fontId="0" fillId="12" borderId="16" xfId="0" applyFill="1" applyBorder="1" applyAlignment="1">
      <alignment vertical="center"/>
    </xf>
    <xf numFmtId="0" fontId="0" fillId="12" borderId="3" xfId="0" applyFill="1" applyBorder="1" applyAlignment="1">
      <alignment horizontal="center" vertical="center"/>
    </xf>
    <xf numFmtId="0" fontId="0" fillId="12" borderId="29" xfId="0" applyFill="1" applyBorder="1" applyAlignment="1">
      <alignment horizontal="center" vertical="center"/>
    </xf>
    <xf numFmtId="0" fontId="0" fillId="12" borderId="30" xfId="0" applyFill="1" applyBorder="1" applyAlignment="1">
      <alignment horizontal="center" vertical="center"/>
    </xf>
    <xf numFmtId="0" fontId="28" fillId="0" borderId="0" xfId="0" quotePrefix="1" applyFill="1" applyBorder="1" applyAlignment="1">
      <alignment horizontal="center" wrapText="1"/>
    </xf>
    <xf numFmtId="0" fontId="0" fillId="0" borderId="0" xfId="0" applyFill="1" applyBorder="1" applyAlignment="1">
      <alignment horizontal="center"/>
    </xf>
    <xf numFmtId="0" fontId="0" fillId="0" borderId="0" xfId="0" applyBorder="1" applyAlignment="1">
      <alignment horizontal="center"/>
    </xf>
    <xf numFmtId="0" fontId="31" fillId="14" borderId="58" xfId="5" applyAlignment="1">
      <alignment horizontal="center" vertical="center" wrapText="1"/>
    </xf>
    <xf numFmtId="0" fontId="31" fillId="14" borderId="58" xfId="5" applyAlignment="1">
      <alignment horizontal="center" vertical="center"/>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10" builtinId="11"/>
    <cellStyle name="계산" xfId="5" builtinId="22"/>
    <cellStyle name="나쁨" xfId="22" builtinId="27"/>
    <cellStyle name="메모" xfId="9" builtinId="10"/>
    <cellStyle name="백분율" xfId="6" builtinId="5"/>
    <cellStyle name="보통" xfId="23" builtinId="28"/>
    <cellStyle name="설명텍스트" xfId="48" builtinId="53"/>
    <cellStyle name="셀 확인" xfId="18" builtinId="23"/>
    <cellStyle name="쉼표" xfId="1" builtinId="3"/>
    <cellStyle name="쉼표[0]" xfId="7" builtinId="6"/>
    <cellStyle name="연결된 셀" xfId="19" builtinId="24"/>
    <cellStyle name="열어 본 하이퍼링크" xfId="4" builtinId="9" hidden="1"/>
    <cellStyle name="요약" xfId="20" builtinId="25"/>
    <cellStyle name="입력" xfId="16" builtinId="20"/>
    <cellStyle name="제목" xfId="11" builtinId="15"/>
    <cellStyle name="제목 1" xfId="12" builtinId="16"/>
    <cellStyle name="제목 2" xfId="13" builtinId="17"/>
    <cellStyle name="제목 3" xfId="14" builtinId="18"/>
    <cellStyle name="제목 4" xfId="15" builtinId="19"/>
    <cellStyle name="좋음" xfId="21" builtinId="26"/>
    <cellStyle name="출력" xfId="17" builtinId="21"/>
    <cellStyle name="통화" xfId="2" builtinId="4"/>
    <cellStyle name="통화[0]" xfId="8" builtinId="7"/>
    <cellStyle name="표준" xfId="0" builtinId="0"/>
    <cellStyle name="하이퍼링크" xfId="3"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theme" Target="theme/theme1.xml"></Relationship><Relationship Id="rId10" Type="http://schemas.openxmlformats.org/officeDocument/2006/relationships/styles" Target="styles.xml"></Relationship><Relationship Id="rId11" Type="http://schemas.openxmlformats.org/officeDocument/2006/relationships/sharedStrings" Target="sharedStrings.xml"></Relationship></Relationships>
</file>

<file path=xl/drawings/_rels/drawing1.xml.rels><?xml version="1.0" encoding="UTF-8"?>
<Relationships xmlns="http://schemas.openxmlformats.org/package/2006/relationships"><Relationship Id="rId1" Type="http://schemas.microsoft.com/office/2007/relationships/hdphoto" Target="../media/hdphoto1.wdp"></Relationship><Relationship Id="rId2" Type="http://schemas.openxmlformats.org/officeDocument/2006/relationships/image" Target="../media/image1.png"></Relationship><Relationship Id="rId3" Type="http://schemas.openxmlformats.org/officeDocument/2006/relationships/image" Target="../media/image1.png"></Relationship></Relationships>
</file>

<file path=xl/drawings/_rels/drawing2.xml.rels><?xml version="1.0" encoding="UTF-8"?>
<Relationships xmlns="http://schemas.openxmlformats.org/package/2006/relationships"><Relationship Id="rId1" Type="http://schemas.openxmlformats.org/officeDocument/2006/relationships/image" Target="../media/image2.jpeg"></Relationship></Relationships>
</file>

<file path=xl/drawings/_rels/drawing3.xml.rels><?xml version="1.0" encoding="UTF-8"?>
<Relationships xmlns="http://schemas.openxmlformats.org/package/2006/relationships"><Relationship Id="rId1" Type="http://schemas.openxmlformats.org/officeDocument/2006/relationships/image" Target="../media/image3.png"></Relationship></Relationships>
</file>

<file path=xl/drawings/_rels/drawing4.xml.rels><?xml version="1.0" encoding="UTF-8"?>
<Relationships xmlns="http://schemas.openxmlformats.org/package/2006/relationships"><Relationship Id="rId1" Type="http://schemas.openxmlformats.org/officeDocument/2006/relationships/image" Target="../media/image3.png"></Relationship></Relationships>
</file>

<file path=xl/drawings/_rels/drawing5.xml.rels><?xml version="1.0" encoding="UTF-8"?>
<Relationships xmlns="http://schemas.openxmlformats.org/package/2006/relationships"><Relationship Id="rId1" Type="http://schemas.openxmlformats.org/officeDocument/2006/relationships/image" Target="../media/image3.png"></Relationship></Relationships>
</file>

<file path=xl/drawings/_rels/drawing6.xml.rels><?xml version="1.0" encoding="UTF-8"?>
<Relationships xmlns="http://schemas.openxmlformats.org/package/2006/relationships"><Relationship Id="rId1" Type="http://schemas.openxmlformats.org/officeDocument/2006/relationships/image" Target="../media/image3.png"></Relationship></Relationships>
</file>

<file path=xl/drawings/_rels/drawing7.xml.rels><?xml version="1.0" encoding="UTF-8"?>
<Relationships xmlns="http://schemas.openxmlformats.org/package/2006/relationships"><Relationship Id="rId1" Type="http://schemas.openxmlformats.org/officeDocument/2006/relationships/image" Target="../media/image3.png"></Relationship></Relationships>
</file>

<file path=xl/drawings/_rels/drawing8.xml.rels><?xml version="1.0" encoding="UTF-8"?>
<Relationships xmlns="http://schemas.openxmlformats.org/package/2006/relationships"><Relationship Id="rId1" Type="http://schemas.openxmlformats.org/officeDocument/2006/relationships/image" Target="../media/image3.png"></Relationship></Relationships>
</file>

<file path=xl/drawings/drawing1.xml><?xml version="1.0" encoding="utf-8"?>
<xdr:wsDr xmlns:xdr="http://schemas.openxmlformats.org/drawingml/2006/spreadsheetDrawing" xmlns:a="http://schemas.openxmlformats.org/drawingml/2006/main">
  <xdr:twoCellAnchor>
    <xdr:from>
      <xdr:col>1</xdr:col>
      <xdr:colOff>381000</xdr:colOff>
      <xdr:row>10</xdr:row>
      <xdr:rowOff>171450</xdr:rowOff>
    </xdr:from>
    <xdr:to>
      <xdr:col>2</xdr:col>
      <xdr:colOff>1543050</xdr:colOff>
      <xdr:row>12</xdr:row>
      <xdr:rowOff>161925</xdr:rowOff>
    </xdr:to>
    <xdr:sp>
      <xdr:nvSpPr>
        <xdr:cNvPr id="14" name="Shape 13"/>
        <xdr:cNvSpPr>
          <a:spLocks/>
        </xdr:cNvSpPr>
      </xdr:nvSpPr>
      <xdr:spPr>
        <a:xfrm>
          <a:off x="788670" y="3534410"/>
          <a:ext cx="1590675" cy="345440"/>
        </a:xfrm>
        <a:prstGeom prst="roundRect">
          <a:avLst>
            <a:gd name="adj" fmla="val 50000"/>
          </a:avLst>
        </a:prstGeom>
        <a:pattFill prst="zigZag">
          <a:fgClr>
            <a:schemeClr val="accent1"/>
          </a:fgClr>
          <a:bgClr>
            <a:srgbClr val="0070C0"/>
          </a:bgClr>
        </a:patt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anchor="ctr" vertOverflow="clip" horzOverflow="clip">
          <a:noAutofit/>
        </a:bodyPr>
        <a:p>
          <a:pPr algn="l"/>
          <a:r>
            <a:rPr lang="ko-KR" altLang="en-US" sz="1000" kern="1200" b="1">
              <a:solidFill>
                <a:schemeClr val="bg1"/>
              </a:solidFill>
              <a:latin typeface="Arial"/>
              <a:ea typeface="Arial"/>
            </a:rPr>
            <a:t>2. 중량 산출(1RM입력)</a:t>
          </a:r>
          <a:endParaRPr lang="ko-KR" altLang="en-US" sz="1000" kern="1200" b="1">
            <a:solidFill>
              <a:schemeClr val="bg1"/>
            </a:solidFill>
            <a:latin typeface="Arial"/>
            <a:ea typeface="Arial"/>
          </a:endParaRPr>
        </a:p>
      </xdr:txBody>
    </xdr:sp>
    <xdr:clientData/>
  </xdr:twoCellAnchor>
  <xdr:twoCellAnchor>
    <xdr:from>
      <xdr:col>1</xdr:col>
      <xdr:colOff>0</xdr:colOff>
      <xdr:row>3</xdr:row>
      <xdr:rowOff>447675</xdr:rowOff>
    </xdr:from>
    <xdr:to>
      <xdr:col>9</xdr:col>
      <xdr:colOff>0</xdr:colOff>
      <xdr:row>4</xdr:row>
      <xdr:rowOff>104775</xdr:rowOff>
    </xdr:to>
    <xdr:sp>
      <xdr:nvSpPr>
        <xdr:cNvPr id="11" name="Shape 10"/>
        <xdr:cNvSpPr>
          <a:spLocks/>
        </xdr:cNvSpPr>
      </xdr:nvSpPr>
      <xdr:spPr>
        <a:xfrm>
          <a:off x="407670" y="1856740"/>
          <a:ext cx="7896225" cy="342900"/>
        </a:xfrm>
        <a:prstGeom prst="round2SameRect">
          <a:avLst>
            <a:gd name="adj1" fmla="val 37006"/>
            <a:gd name="adj2" fmla="val 0"/>
          </a:avLst>
        </a:prstGeom>
        <a:pattFill prst="smGrid">
          <a:fgClr>
            <a:srgbClr val="EFF6F7"/>
          </a:fgClr>
          <a:bgClr>
            <a:schemeClr val="bg1"/>
          </a:bgClr>
        </a:patt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xdr:from>
      <xdr:col>8</xdr:col>
      <xdr:colOff>390525</xdr:colOff>
      <xdr:row>0</xdr:row>
      <xdr:rowOff>128270</xdr:rowOff>
    </xdr:from>
    <xdr:to>
      <xdr:col>9</xdr:col>
      <xdr:colOff>285750</xdr:colOff>
      <xdr:row>1</xdr:row>
      <xdr:rowOff>252095</xdr:rowOff>
    </xdr:to>
    <xdr:sp>
      <xdr:nvSpPr>
        <xdr:cNvPr id="36" name="Shape자 35"/>
        <xdr:cNvSpPr>
          <a:spLocks/>
        </xdr:cNvSpPr>
      </xdr:nvSpPr>
      <xdr:spPr>
        <a:xfrm rot="5400000">
          <a:off x="8226425" y="154305"/>
          <a:ext cx="402590" cy="323850"/>
        </a:xfrm>
        <a:prstGeom prst="halfFrame"/>
        <a:solidFill>
          <a:srgbClr val="FF0000"/>
        </a:solid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xdr:from>
      <xdr:col>0</xdr:col>
      <xdr:colOff>123825</xdr:colOff>
      <xdr:row>0</xdr:row>
      <xdr:rowOff>109220</xdr:rowOff>
    </xdr:from>
    <xdr:to>
      <xdr:col>0</xdr:col>
      <xdr:colOff>19050</xdr:colOff>
      <xdr:row>0</xdr:row>
      <xdr:rowOff>233045</xdr:rowOff>
    </xdr:to>
    <xdr:sp>
      <xdr:nvSpPr>
        <xdr:cNvPr id="37" name="Shape 36"/>
        <xdr:cNvSpPr>
          <a:spLocks/>
        </xdr:cNvSpPr>
      </xdr:nvSpPr>
      <xdr:spPr>
        <a:xfrm>
          <a:off x="-1905" y="95885"/>
          <a:ext cx="104775" cy="123825"/>
        </a:xfrm>
        <a:prstGeom prst="halfFrame"/>
        <a:solidFill>
          <a:srgbClr val="CBE5ED"/>
        </a:solid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xdr:from>
      <xdr:col>1</xdr:col>
      <xdr:colOff>381000</xdr:colOff>
      <xdr:row>4</xdr:row>
      <xdr:rowOff>133350</xdr:rowOff>
    </xdr:from>
    <xdr:to>
      <xdr:col>2</xdr:col>
      <xdr:colOff>1352550</xdr:colOff>
      <xdr:row>6</xdr:row>
      <xdr:rowOff>76200</xdr:rowOff>
    </xdr:to>
    <xdr:sp>
      <xdr:nvSpPr>
        <xdr:cNvPr id="40" name="Shape 39"/>
        <xdr:cNvSpPr>
          <a:spLocks/>
        </xdr:cNvSpPr>
      </xdr:nvSpPr>
      <xdr:spPr>
        <a:xfrm>
          <a:off x="788670" y="2228215"/>
          <a:ext cx="1400175" cy="347980"/>
        </a:xfrm>
        <a:prstGeom prst="roundRect">
          <a:avLst>
            <a:gd name="adj" fmla="val 50000"/>
          </a:avLst>
        </a:prstGeom>
        <a:pattFill prst="zigZag">
          <a:fgClr>
            <a:schemeClr val="accent1"/>
          </a:fgClr>
          <a:bgClr>
            <a:srgbClr val="0070C0"/>
          </a:bgClr>
        </a:patt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anchor="ctr" vertOverflow="clip" horzOverflow="clip">
          <a:noAutofit/>
        </a:bodyPr>
        <a:p>
          <a:pPr algn="l"/>
          <a:r>
            <a:rPr lang="ko-KR" altLang="en-US" sz="1200" kern="1200" b="1">
              <a:solidFill>
                <a:schemeClr val="bg1"/>
              </a:solidFill>
              <a:latin typeface="Arial"/>
              <a:ea typeface="Arial"/>
            </a:rPr>
            <a:t>1. 1RM 산출</a:t>
          </a:r>
          <a:endParaRPr lang="ko-KR" altLang="en-US" sz="1200" kern="1200" b="1">
            <a:solidFill>
              <a:schemeClr val="bg1"/>
            </a:solidFill>
            <a:latin typeface="Arial"/>
            <a:ea typeface="Arial"/>
          </a:endParaRPr>
        </a:p>
      </xdr:txBody>
    </xdr:sp>
    <xdr:clientData/>
  </xdr:twoCellAnchor>
  <xdr:twoCellAnchor>
    <xdr:from>
      <xdr:col>3</xdr:col>
      <xdr:colOff>723900</xdr:colOff>
      <xdr:row>1</xdr:row>
      <xdr:rowOff>485775</xdr:rowOff>
    </xdr:from>
    <xdr:to>
      <xdr:col>7</xdr:col>
      <xdr:colOff>371475</xdr:colOff>
      <xdr:row>2</xdr:row>
      <xdr:rowOff>161925</xdr:rowOff>
    </xdr:to>
    <xdr:sp>
      <xdr:nvSpPr>
        <xdr:cNvPr id="8" name="TextBox 7"/>
        <xdr:cNvSpPr txBox="1">
          <a:spLocks/>
        </xdr:cNvSpPr>
      </xdr:nvSpPr>
      <xdr:spPr>
        <a:xfrm>
          <a:off x="3236595" y="751205"/>
          <a:ext cx="3895725" cy="541020"/>
        </a:xfrm>
        <a:prstGeom prst="rect"/>
        <a:noFill/>
      </xdr:spPr>
      <xdr:txBody>
        <a:bodyPr wrap="square" lIns="91440" tIns="45720" rIns="91440" bIns="45720" anchor="ctr" vertOverflow="clip" horzOverflow="clip">
          <a:spAutoFit/>
        </a:bodyPr>
        <a:p>
          <a:pPr algn="ctr"/>
          <a:r>
            <a:rPr lang="ko-KR" altLang="en-US" sz="2000" kern="1200" b="1">
              <a:solidFill>
                <a:srgbClr val="347D94"/>
              </a:solidFill>
              <a:latin typeface="Arial"/>
              <a:ea typeface="Arial"/>
            </a:rPr>
            <a:t>made by. 이경선(갑옷거인)</a:t>
          </a:r>
          <a:endParaRPr lang="ko-KR" altLang="en-US" sz="2000" kern="1200" b="1">
            <a:solidFill>
              <a:srgbClr val="347D94"/>
            </a:solidFill>
            <a:latin typeface="Arial"/>
            <a:ea typeface="Arial"/>
          </a:endParaRPr>
        </a:p>
      </xdr:txBody>
    </xdr:sp>
    <xdr:clientData/>
  </xdr:twoCellAnchor>
  <xdr:twoCellAnchor>
    <xdr:from>
      <xdr:col>0</xdr:col>
      <xdr:colOff>152400</xdr:colOff>
      <xdr:row>0</xdr:row>
      <xdr:rowOff>128270</xdr:rowOff>
    </xdr:from>
    <xdr:to>
      <xdr:col>1</xdr:col>
      <xdr:colOff>47625</xdr:colOff>
      <xdr:row>1</xdr:row>
      <xdr:rowOff>252095</xdr:rowOff>
    </xdr:to>
    <xdr:sp>
      <xdr:nvSpPr>
        <xdr:cNvPr id="17" name="Shape 16"/>
        <xdr:cNvSpPr>
          <a:spLocks/>
        </xdr:cNvSpPr>
      </xdr:nvSpPr>
      <xdr:spPr>
        <a:xfrm>
          <a:off x="131445" y="114935"/>
          <a:ext cx="323850" cy="402590"/>
        </a:xfrm>
        <a:prstGeom prst="halfFrame"/>
        <a:solidFill>
          <a:srgbClr val="FF0000"/>
        </a:solid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xdr:from>
      <xdr:col>3</xdr:col>
      <xdr:colOff>142875</xdr:colOff>
      <xdr:row>2</xdr:row>
      <xdr:rowOff>19050</xdr:rowOff>
    </xdr:from>
    <xdr:to>
      <xdr:col>6</xdr:col>
      <xdr:colOff>676275</xdr:colOff>
      <xdr:row>2</xdr:row>
      <xdr:rowOff>238125</xdr:rowOff>
    </xdr:to>
    <xdr:sp>
      <xdr:nvSpPr>
        <xdr:cNvPr id="41" name="텍스트 상자 41"/>
        <xdr:cNvSpPr txBox="1">
          <a:spLocks/>
        </xdr:cNvSpPr>
      </xdr:nvSpPr>
      <xdr:spPr>
        <a:xfrm>
          <a:off x="2655570" y="1149350"/>
          <a:ext cx="3667125" cy="21907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rgbClr val="FF0000"/>
              </a:solidFill>
              <a:latin typeface="맑은 고딕"/>
              <a:ea typeface="맑은 고딕"/>
            </a:rPr>
            <a:t>* 해당 파일은 상업적 목적으로 사용을 금하며 무단 배포를 금합니다</a:t>
          </a:r>
          <a:endParaRPr lang="ko-KR" altLang="en-US" sz="800" kern="1200" b="1">
            <a:solidFill>
              <a:srgbClr val="FF0000"/>
            </a:solidFill>
            <a:latin typeface="맑은 고딕"/>
            <a:ea typeface="맑은 고딕"/>
          </a:endParaRPr>
        </a:p>
      </xdr:txBody>
    </xdr:sp>
    <xdr:clientData/>
  </xdr:twoCellAnchor>
  <xdr:twoCellAnchor>
    <xdr:from>
      <xdr:col>1</xdr:col>
      <xdr:colOff>0</xdr:colOff>
      <xdr:row>54</xdr:row>
      <xdr:rowOff>38100</xdr:rowOff>
    </xdr:from>
    <xdr:to>
      <xdr:col>9</xdr:col>
      <xdr:colOff>0</xdr:colOff>
      <xdr:row>55</xdr:row>
      <xdr:rowOff>171450</xdr:rowOff>
    </xdr:to>
    <xdr:sp>
      <xdr:nvSpPr>
        <xdr:cNvPr id="42" name="Shape 42"/>
        <xdr:cNvSpPr>
          <a:spLocks/>
        </xdr:cNvSpPr>
      </xdr:nvSpPr>
      <xdr:spPr>
        <a:xfrm>
          <a:off x="407670" y="12360275"/>
          <a:ext cx="7896225" cy="342900"/>
        </a:xfrm>
        <a:prstGeom prst="round2SameRect">
          <a:avLst>
            <a:gd name="adj1" fmla="val 37006"/>
            <a:gd name="adj2" fmla="val 0"/>
          </a:avLst>
        </a:prstGeom>
        <a:pattFill prst="smGrid">
          <a:fgClr>
            <a:srgbClr val="EFF6F7"/>
          </a:fgClr>
          <a:bgClr>
            <a:schemeClr val="bg1"/>
          </a:bgClr>
        </a:patt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xdr:from>
      <xdr:col>4</xdr:col>
      <xdr:colOff>276225</xdr:colOff>
      <xdr:row>0</xdr:row>
      <xdr:rowOff>0</xdr:rowOff>
    </xdr:from>
    <xdr:to>
      <xdr:col>6</xdr:col>
      <xdr:colOff>657225</xdr:colOff>
      <xdr:row>1</xdr:row>
      <xdr:rowOff>333375</xdr:rowOff>
    </xdr:to>
    <xdr:sp>
      <xdr:nvSpPr>
        <xdr:cNvPr id="43" name="텍스트 상자 43"/>
        <xdr:cNvSpPr txBox="1">
          <a:spLocks/>
        </xdr:cNvSpPr>
      </xdr:nvSpPr>
      <xdr:spPr>
        <a:xfrm>
          <a:off x="3846195" y="0"/>
          <a:ext cx="2457450" cy="612140"/>
        </a:xfrm>
        <a:prstGeom prst="rect"/>
        <a:solidFill>
          <a:srgbClr val="1E1C11"/>
        </a:solid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2000" kern="1200">
              <a:solidFill>
                <a:srgbClr val="FF0000"/>
              </a:solidFill>
              <a:latin typeface="배달의민족 도현"/>
              <a:ea typeface="배달의민족 도현"/>
            </a:rPr>
            <a:t>권혁TV</a:t>
          </a:r>
          <a:endParaRPr lang="ko-KR" altLang="en-US" sz="2000" kern="1200">
            <a:solidFill>
              <a:srgbClr val="FF0000"/>
            </a:solidFill>
            <a:latin typeface="배달의민족 도현"/>
            <a:ea typeface="배달의민족 도현"/>
          </a:endParaRPr>
        </a:p>
      </xdr:txBody>
    </xdr:sp>
    <xdr:clientData/>
  </xdr:twoCellAnchor>
  <xdr:twoCellAnchor>
    <xdr:from>
      <xdr:col>2</xdr:col>
      <xdr:colOff>514350</xdr:colOff>
      <xdr:row>1</xdr:row>
      <xdr:rowOff>142875</xdr:rowOff>
    </xdr:from>
    <xdr:to>
      <xdr:col>7</xdr:col>
      <xdr:colOff>504825</xdr:colOff>
      <xdr:row>1</xdr:row>
      <xdr:rowOff>666750</xdr:rowOff>
    </xdr:to>
    <xdr:sp>
      <xdr:nvSpPr>
        <xdr:cNvPr id="2" name="TextBox 1"/>
        <xdr:cNvSpPr txBox="1">
          <a:spLocks/>
        </xdr:cNvSpPr>
      </xdr:nvSpPr>
      <xdr:spPr>
        <a:xfrm>
          <a:off x="1350645" y="408305"/>
          <a:ext cx="5915025" cy="523874"/>
        </a:xfrm>
        <a:prstGeom prst="rect"/>
        <a:noFill/>
      </xdr:spPr>
      <xdr:txBody>
        <a:bodyPr wrap="square" lIns="91440" tIns="45720" rIns="91440" bIns="45720" anchor="ctr" vertOverflow="clip" horzOverflow="clip">
          <a:noAutofit/>
        </a:bodyPr>
        <a:p>
          <a:pPr algn="ctr"/>
          <a:r>
            <a:rPr lang="ko-KR" altLang="en-US" sz="2800" kern="1200" b="1">
              <a:solidFill>
                <a:schemeClr val="bg1"/>
              </a:solidFill>
              <a:latin typeface="Verdana"/>
              <a:ea typeface="Verdana"/>
            </a:rPr>
            <a:t>심장을 바쳐라</a:t>
          </a:r>
          <a:endParaRPr lang="ko-KR" altLang="en-US" sz="2800" kern="1200" b="1">
            <a:solidFill>
              <a:schemeClr val="bg1"/>
            </a:solidFill>
            <a:latin typeface="Verdana"/>
            <a:ea typeface="Verdana"/>
          </a:endParaRPr>
        </a:p>
      </xdr:txBody>
    </xdr:sp>
    <xdr:clientData/>
  </xdr:twoCellAnchor>
  <xdr:twoCellAnchor editAs="oneCell">
    <xdr:from>
      <xdr:col>2</xdr:col>
      <xdr:colOff>47625</xdr:colOff>
      <xdr:row>0</xdr:row>
      <xdr:rowOff>0</xdr:rowOff>
    </xdr:from>
    <xdr:to>
      <xdr:col>3</xdr:col>
      <xdr:colOff>990600</xdr:colOff>
      <xdr:row>3</xdr:row>
      <xdr:rowOff>57150</xdr:rowOff>
    </xdr:to>
    <xdr:pic>
      <xdr:nvPicPr>
        <xdr:cNvPr id="44" name="그림 44" descr="xl/media/OImage7905260651.pn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BEBA8EAE-BF5A-486C-A8C5-ECC9F3942E4B}">
              <a14:imgProps xmlns:a14="http://schemas.microsoft.com/office/drawing/2010/main">
                <a14:imgLayer r:embed="rId1">
                  <a14:imgEffect>
                    <a14:brightnessContrast bright="20000" contrast="-20000"/>
                  </a14:imgEffect>
                </a14:imgLayer>
              </a14:imgProps>
            </a:ext>
          </a:extLst>
        </a:blip>
        <a:srcRect/>
        <a:stretch>
          <a:fillRect/>
        </a:stretch>
      </xdr:blipFill>
      <xdr:spPr>
        <a:xfrm>
          <a:off x="883920" y="0"/>
          <a:ext cx="2619375" cy="1479550"/>
        </a:xfrm>
        <a:prstGeom prst="rect"/>
        <a:noFill/>
      </xdr:spPr>
    </xdr:pic>
    <xdr:clientData/>
  </xdr:twoCellAnchor>
  <xdr:twoCellAnchor>
    <xdr:from>
      <xdr:col>0</xdr:col>
      <xdr:colOff>9525</xdr:colOff>
      <xdr:row>1</xdr:row>
      <xdr:rowOff>857250</xdr:rowOff>
    </xdr:from>
    <xdr:to>
      <xdr:col>4</xdr:col>
      <xdr:colOff>85725</xdr:colOff>
      <xdr:row>2</xdr:row>
      <xdr:rowOff>209550</xdr:rowOff>
    </xdr:to>
    <xdr:sp>
      <xdr:nvSpPr>
        <xdr:cNvPr id="45" name="텍스트 상자 45"/>
        <xdr:cNvSpPr txBox="1">
          <a:spLocks/>
        </xdr:cNvSpPr>
      </xdr:nvSpPr>
      <xdr:spPr>
        <a:xfrm>
          <a:off x="0" y="1122680"/>
          <a:ext cx="3667125" cy="217170"/>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bg1"/>
              </a:solidFill>
              <a:latin typeface="맑은 고딕"/>
              <a:ea typeface="맑은 고딕"/>
            </a:rPr>
            <a:t>조사병단 제 105기 교본 ver 3.2</a:t>
          </a:r>
          <a:endParaRPr lang="ko-KR" altLang="en-US" sz="800" kern="1200" b="1">
            <a:solidFill>
              <a:schemeClr val="bg1"/>
            </a:solidFill>
            <a:latin typeface="맑은 고딕"/>
            <a:ea typeface="맑은 고딕"/>
          </a:endParaRPr>
        </a:p>
      </xdr:txBody>
    </xdr:sp>
    <xdr:clientData/>
  </xdr:twoCellAnchor>
  <xdr:twoCellAnchor editAs="oneCell">
    <xdr:from>
      <xdr:col>6</xdr:col>
      <xdr:colOff>19050</xdr:colOff>
      <xdr:row>0</xdr:row>
      <xdr:rowOff>0</xdr:rowOff>
    </xdr:from>
    <xdr:to>
      <xdr:col>8</xdr:col>
      <xdr:colOff>409575</xdr:colOff>
      <xdr:row>3</xdr:row>
      <xdr:rowOff>57150</xdr:rowOff>
    </xdr:to>
    <xdr:pic>
      <xdr:nvPicPr>
        <xdr:cNvPr id="46" name="그림 46" descr="xl/media/OImage7908336092.pn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BEBA8EAE-BF5A-486C-A8C5-ECC9F3942E4B}">
              <a14:imgProps xmlns:a14="http://schemas.microsoft.com/office/drawing/2010/main">
                <a14:imgLayer r:embed="rId1">
                  <a14:imgEffect>
                    <a14:brightnessContrast bright="20000" contrast="-20000"/>
                  </a14:imgEffect>
                </a14:imgLayer>
              </a14:imgProps>
            </a:ext>
          </a:extLst>
        </a:blip>
        <a:srcRect/>
        <a:stretch>
          <a:fillRect/>
        </a:stretch>
      </xdr:blipFill>
      <xdr:spPr>
        <a:xfrm>
          <a:off x="5665470" y="0"/>
          <a:ext cx="2619375" cy="1479550"/>
        </a:xfrm>
        <a:prstGeom prst="rect"/>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3</xdr:row>
      <xdr:rowOff>19050</xdr:rowOff>
    </xdr:from>
    <xdr:to>
      <xdr:col>9</xdr:col>
      <xdr:colOff>219075</xdr:colOff>
      <xdr:row>3</xdr:row>
      <xdr:rowOff>238125</xdr:rowOff>
    </xdr:to>
    <xdr:sp>
      <xdr:nvSpPr>
        <xdr:cNvPr id="2" name="텍스트 상자 1"/>
        <xdr:cNvSpPr txBox="1">
          <a:spLocks/>
        </xdr:cNvSpPr>
      </xdr:nvSpPr>
      <xdr:spPr>
        <a:xfrm>
          <a:off x="1741170" y="701040"/>
          <a:ext cx="3667125" cy="21907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rgbClr val="FF0000"/>
              </a:solidFill>
              <a:latin typeface="맑은 고딕"/>
              <a:ea typeface="맑은 고딕"/>
            </a:rPr>
            <a:t>* 해당 파일은 상업적 목적으로 사용을 금하며 무단 배포를 금합니다</a:t>
          </a:r>
          <a:endParaRPr lang="ko-KR" altLang="en-US" sz="800" kern="1200" b="1">
            <a:solidFill>
              <a:srgbClr val="FF0000"/>
            </a:solidFill>
            <a:latin typeface="맑은 고딕"/>
            <a:ea typeface="맑은 고딕"/>
          </a:endParaRPr>
        </a:p>
      </xdr:txBody>
    </xdr:sp>
    <xdr:clientData/>
  </xdr:twoCellAnchor>
  <xdr:twoCellAnchor>
    <xdr:from>
      <xdr:col>1</xdr:col>
      <xdr:colOff>95250</xdr:colOff>
      <xdr:row>1</xdr:row>
      <xdr:rowOff>76200</xdr:rowOff>
    </xdr:from>
    <xdr:to>
      <xdr:col>1</xdr:col>
      <xdr:colOff>419100</xdr:colOff>
      <xdr:row>3</xdr:row>
      <xdr:rowOff>0</xdr:rowOff>
    </xdr:to>
    <xdr:sp>
      <xdr:nvSpPr>
        <xdr:cNvPr id="3" name="Shape 2"/>
        <xdr:cNvSpPr>
          <a:spLocks/>
        </xdr:cNvSpPr>
      </xdr:nvSpPr>
      <xdr:spPr>
        <a:xfrm>
          <a:off x="274320" y="272415"/>
          <a:ext cx="323850" cy="409575"/>
        </a:xfrm>
        <a:prstGeom prst="halfFrame"/>
        <a:solidFill>
          <a:srgbClr val="FF0000"/>
        </a:solid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xdr:from>
      <xdr:col>7</xdr:col>
      <xdr:colOff>193675</xdr:colOff>
      <xdr:row>1</xdr:row>
      <xdr:rowOff>156845</xdr:rowOff>
    </xdr:from>
    <xdr:to>
      <xdr:col>8</xdr:col>
      <xdr:colOff>31750</xdr:colOff>
      <xdr:row>2</xdr:row>
      <xdr:rowOff>80645</xdr:rowOff>
    </xdr:to>
    <xdr:sp>
      <xdr:nvSpPr>
        <xdr:cNvPr id="4" name="Shape자 3"/>
        <xdr:cNvSpPr>
          <a:spLocks/>
        </xdr:cNvSpPr>
      </xdr:nvSpPr>
      <xdr:spPr>
        <a:xfrm rot="5400000">
          <a:off x="4648835" y="191135"/>
          <a:ext cx="200025" cy="523875"/>
        </a:xfrm>
        <a:prstGeom prst="halfFrame"/>
        <a:solidFill>
          <a:srgbClr val="FF0000"/>
        </a:solid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9</xdr:col>
      <xdr:colOff>9525</xdr:colOff>
      <xdr:row>1</xdr:row>
      <xdr:rowOff>28575</xdr:rowOff>
    </xdr:from>
    <xdr:to>
      <xdr:col>19</xdr:col>
      <xdr:colOff>9525</xdr:colOff>
      <xdr:row>29</xdr:row>
      <xdr:rowOff>28575</xdr:rowOff>
    </xdr:to>
    <xdr:pic>
      <xdr:nvPicPr>
        <xdr:cNvPr id="5" name="그림 4" descr="xl/media/OImage2914245213.jpe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5198745" y="224790"/>
          <a:ext cx="6858000" cy="6067425"/>
        </a:xfrm>
        <a:prstGeom prst="rect"/>
        <a:noFill/>
        <a:ln w="0" cap="flat" cmpd="sng">
          <a:noFill/>
          <a:prstDash/>
        </a:ln>
      </xdr:spPr>
    </xdr:pic>
    <xdr:clientData/>
  </xdr:twoCellAnchor>
  <xdr:twoCellAnchor>
    <xdr:from>
      <xdr:col>13</xdr:col>
      <xdr:colOff>295275</xdr:colOff>
      <xdr:row>11</xdr:row>
      <xdr:rowOff>9525</xdr:rowOff>
    </xdr:from>
    <xdr:to>
      <xdr:col>24</xdr:col>
      <xdr:colOff>219075</xdr:colOff>
      <xdr:row>20</xdr:row>
      <xdr:rowOff>104775</xdr:rowOff>
    </xdr:to>
    <xdr:sp>
      <xdr:nvSpPr>
        <xdr:cNvPr id="6" name="텍스트 상자 5"/>
        <xdr:cNvSpPr txBox="1">
          <a:spLocks/>
        </xdr:cNvSpPr>
      </xdr:nvSpPr>
      <xdr:spPr>
        <a:xfrm>
          <a:off x="8227695" y="2501265"/>
          <a:ext cx="7467600" cy="1981200"/>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2400" kern="1200" b="1">
              <a:ln w="0" cap="flat" cmpd="sng">
                <a:noFill/>
                <a:prstDash/>
              </a:ln>
              <a:solidFill>
                <a:srgbClr val="FFFFFF"/>
              </a:solidFill>
              <a:effectLst>
                <a:glow rad="63500">
                  <a:schemeClr val="accent1">
                    <a:alpha val="40490"/>
                  </a:schemeClr>
                </a:glow>
              </a:effectLst>
              <a:latin typeface="궁서체"/>
              <a:ea typeface="궁서체"/>
            </a:rPr>
            <a:t>제군들 주목!!!!!!!!!!!!</a:t>
          </a:r>
          <a:endParaRPr lang="ko-KR" altLang="en-US" sz="2400" kern="1200" b="1">
            <a:solidFill>
              <a:srgbClr val="FFFFFF"/>
            </a:solidFill>
            <a:latin typeface="궁서체"/>
            <a:ea typeface="궁서체"/>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5</xdr:row>
      <xdr:rowOff>137795</xdr:rowOff>
    </xdr:from>
    <xdr:to>
      <xdr:col>7</xdr:col>
      <xdr:colOff>31750</xdr:colOff>
      <xdr:row>16</xdr:row>
      <xdr:rowOff>20955</xdr:rowOff>
    </xdr:to>
    <xdr:sp>
      <xdr:nvSpPr>
        <xdr:cNvPr id="5" name="도형 5"/>
        <xdr:cNvSpPr>
          <a:spLocks/>
        </xdr:cNvSpPr>
      </xdr:nvSpPr>
      <xdr:spPr>
        <a:xfrm>
          <a:off x="1731645" y="2667635"/>
          <a:ext cx="2613025" cy="2508250"/>
        </a:xfrm>
        <a:prstGeom prst="wedgeEllipseCallout">
          <a:avLst>
            <a:gd name="adj1" fmla="val -5722"/>
            <a:gd name="adj2" fmla="val 65102"/>
          </a:avLst>
        </a:prstGeom>
        <a:solidFill>
          <a:schemeClr val="tx2">
            <a:tint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lIns="89535" tIns="46355" rIns="89535" bIns="46355" anchor="t" vertOverflow="clip" horzOverflow="clip">
          <a:noAutofit/>
        </a:bodyPr>
        <a:p>
          <a:pPr algn="l"/>
          <a:r>
            <a:rPr lang="ko-KR" altLang="en-US" sz="900" kern="1200" b="1">
              <a:solidFill>
                <a:srgbClr val="000000"/>
              </a:solidFill>
              <a:latin typeface="맑은 고딕"/>
              <a:ea typeface="맑은 고딕"/>
            </a:rPr>
            <a:t>이번 주차는 디로드(휴식)와 자세 점검이야!
5초템포와 2초정지 그리고 자세!!! 꼭 신경쓰도록 해!!
(너는 햇병아리니까 자만하지마)</a:t>
          </a:r>
          <a:endParaRPr lang="ko-KR" altLang="en-US" sz="900" kern="1200" b="1">
            <a:solidFill>
              <a:srgbClr val="000000"/>
            </a:solidFill>
            <a:latin typeface="맑은 고딕"/>
            <a:ea typeface="맑은 고딕"/>
          </a:endParaRPr>
        </a:p>
      </xdr:txBody>
    </xdr:sp>
    <xdr:clientData/>
  </xdr:twoCellAnchor>
  <xdr:twoCellAnchor editAs="oneCell">
    <xdr:from>
      <xdr:col>3</xdr:col>
      <xdr:colOff>274955</xdr:colOff>
      <xdr:row>16</xdr:row>
      <xdr:rowOff>206375</xdr:rowOff>
    </xdr:from>
    <xdr:to>
      <xdr:col>13</xdr:col>
      <xdr:colOff>296545</xdr:colOff>
      <xdr:row>35</xdr:row>
      <xdr:rowOff>156210</xdr:rowOff>
    </xdr:to>
    <xdr:pic>
      <xdr:nvPicPr>
        <xdr:cNvPr id="2" name="그림 2" descr="xl/media/OImage7939296413.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631" t="747" r="947" b="-747"/>
        <a:stretch>
          <a:fillRect/>
        </a:stretch>
      </xdr:blipFill>
      <xdr:spPr>
        <a:xfrm>
          <a:off x="2311400" y="5361305"/>
          <a:ext cx="4793615" cy="4799965"/>
        </a:xfrm>
        <a:prstGeom prst="rect"/>
        <a:noFill/>
      </xdr:spPr>
    </xdr:pic>
    <xdr:clientData/>
  </xdr:twoCellAnchor>
  <xdr:twoCellAnchor>
    <xdr:from>
      <xdr:col>3</xdr:col>
      <xdr:colOff>360045</xdr:colOff>
      <xdr:row>34</xdr:row>
      <xdr:rowOff>222250</xdr:rowOff>
    </xdr:from>
    <xdr:to>
      <xdr:col>10</xdr:col>
      <xdr:colOff>190500</xdr:colOff>
      <xdr:row>35</xdr:row>
      <xdr:rowOff>179705</xdr:rowOff>
    </xdr:to>
    <xdr:sp>
      <xdr:nvSpPr>
        <xdr:cNvPr id="3" name="텍스트 상자 3"/>
        <xdr:cNvSpPr txBox="1">
          <a:spLocks/>
        </xdr:cNvSpPr>
      </xdr:nvSpPr>
      <xdr:spPr>
        <a:xfrm>
          <a:off x="2396490" y="9972040"/>
          <a:ext cx="3669030" cy="21272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tx1"/>
              </a:solidFill>
              <a:latin typeface="맑은 고딕"/>
              <a:ea typeface="맑은 고딕"/>
            </a:rPr>
            <a:t>* 조사병단 제 105기 혀크예거</a:t>
          </a:r>
          <a:endParaRPr lang="ko-KR" altLang="en-US" sz="800" kern="1200" b="1">
            <a:solidFill>
              <a:schemeClr val="tx1"/>
            </a:solidFill>
            <a:latin typeface="맑은 고딕"/>
            <a:ea typeface="맑은 고딕"/>
          </a:endParaRPr>
        </a:p>
      </xdr:txBody>
    </xdr:sp>
    <xdr:clientData/>
  </xdr:twoCellAnchor>
  <xdr:twoCellAnchor>
    <xdr:from>
      <xdr:col>2</xdr:col>
      <xdr:colOff>31750</xdr:colOff>
      <xdr:row>5</xdr:row>
      <xdr:rowOff>52705</xdr:rowOff>
    </xdr:from>
    <xdr:to>
      <xdr:col>8</xdr:col>
      <xdr:colOff>614045</xdr:colOff>
      <xdr:row>6</xdr:row>
      <xdr:rowOff>10795</xdr:rowOff>
    </xdr:to>
    <xdr:sp>
      <xdr:nvSpPr>
        <xdr:cNvPr id="4" name="텍스트 상자 4"/>
        <xdr:cNvSpPr txBox="1">
          <a:spLocks/>
        </xdr:cNvSpPr>
      </xdr:nvSpPr>
      <xdr:spPr>
        <a:xfrm>
          <a:off x="1382395" y="2582545"/>
          <a:ext cx="3668395" cy="213360"/>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370205</xdr:colOff>
      <xdr:row>34</xdr:row>
      <xdr:rowOff>222250</xdr:rowOff>
    </xdr:from>
    <xdr:to>
      <xdr:col>10</xdr:col>
      <xdr:colOff>211455</xdr:colOff>
      <xdr:row>35</xdr:row>
      <xdr:rowOff>179705</xdr:rowOff>
    </xdr:to>
    <xdr:sp>
      <xdr:nvSpPr>
        <xdr:cNvPr id="3" name="텍스트 상자 2"/>
        <xdr:cNvSpPr txBox="1">
          <a:spLocks/>
        </xdr:cNvSpPr>
      </xdr:nvSpPr>
      <xdr:spPr>
        <a:xfrm>
          <a:off x="2406650" y="9781540"/>
          <a:ext cx="3679825" cy="21272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tx1"/>
              </a:solidFill>
              <a:latin typeface="맑은 고딕"/>
              <a:ea typeface="맑은 고딕"/>
            </a:rPr>
            <a:t>* 조사병단 제 105기 혀크예거</a:t>
          </a:r>
          <a:endParaRPr lang="ko-KR" altLang="en-US" sz="800" kern="1200" b="1">
            <a:solidFill>
              <a:schemeClr val="tx1"/>
            </a:solidFill>
            <a:latin typeface="맑은 고딕"/>
            <a:ea typeface="맑은 고딕"/>
          </a:endParaRPr>
        </a:p>
      </xdr:txBody>
    </xdr:sp>
    <xdr:clientData/>
  </xdr:twoCellAnchor>
  <xdr:twoCellAnchor>
    <xdr:from>
      <xdr:col>2</xdr:col>
      <xdr:colOff>106045</xdr:colOff>
      <xdr:row>5</xdr:row>
      <xdr:rowOff>63500</xdr:rowOff>
    </xdr:from>
    <xdr:to>
      <xdr:col>7</xdr:col>
      <xdr:colOff>63500</xdr:colOff>
      <xdr:row>17</xdr:row>
      <xdr:rowOff>31750</xdr:rowOff>
    </xdr:to>
    <xdr:sp>
      <xdr:nvSpPr>
        <xdr:cNvPr id="4" name="도형 3"/>
        <xdr:cNvSpPr>
          <a:spLocks/>
        </xdr:cNvSpPr>
      </xdr:nvSpPr>
      <xdr:spPr>
        <a:xfrm>
          <a:off x="1456690" y="2402840"/>
          <a:ext cx="2919730" cy="2848610"/>
        </a:xfrm>
        <a:prstGeom prst="wedgeEllipseCallout">
          <a:avLst>
            <a:gd name="adj1" fmla="val 2509"/>
            <a:gd name="adj2" fmla="val 66986"/>
          </a:avLst>
        </a:prstGeom>
        <a:solidFill>
          <a:schemeClr val="tx2">
            <a:tint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lIns="89535" tIns="46355" rIns="89535" bIns="46355" anchor="t" vertOverflow="clip" horzOverflow="clip">
          <a:noAutofit/>
        </a:bodyPr>
        <a:p>
          <a:pPr algn="l"/>
          <a:r>
            <a:rPr lang="ko-KR" altLang="en-US" sz="900" kern="1200" b="1">
              <a:solidFill>
                <a:srgbClr val="000000"/>
              </a:solidFill>
              <a:latin typeface="맑은 고딕"/>
              <a:ea typeface="맑은 고딕"/>
            </a:rPr>
            <a:t>운동이 잘되고 있는지 의심가?
제발 나대지말고 갑옷을 믿어.
믿고 따라오면 분명 넌 강해질거야
이번 주도 자세와 호흡 템포에 더욱 집중해! 자세체크는 필수야! 3초템포
1초정지야 !</a:t>
          </a:r>
          <a:endParaRPr lang="ko-KR" altLang="en-US" sz="900" kern="1200" b="1">
            <a:solidFill>
              <a:srgbClr val="000000"/>
            </a:solidFill>
            <a:latin typeface="맑은 고딕"/>
            <a:ea typeface="맑은 고딕"/>
          </a:endParaRPr>
        </a:p>
      </xdr:txBody>
    </xdr:sp>
    <xdr:clientData/>
  </xdr:twoCellAnchor>
  <xdr:twoCellAnchor editAs="oneCell">
    <xdr:from>
      <xdr:col>3</xdr:col>
      <xdr:colOff>444500</xdr:colOff>
      <xdr:row>16</xdr:row>
      <xdr:rowOff>192405</xdr:rowOff>
    </xdr:from>
    <xdr:to>
      <xdr:col>13</xdr:col>
      <xdr:colOff>635000</xdr:colOff>
      <xdr:row>36</xdr:row>
      <xdr:rowOff>78105</xdr:rowOff>
    </xdr:to>
    <xdr:pic>
      <xdr:nvPicPr>
        <xdr:cNvPr id="2" name="그림 1" descr="xl/media/image3.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631" t="747" r="947" b="-747"/>
        <a:stretch>
          <a:fillRect/>
        </a:stretch>
      </xdr:blipFill>
      <xdr:spPr>
        <a:xfrm>
          <a:off x="2480945" y="5156835"/>
          <a:ext cx="4962525" cy="4991100"/>
        </a:xfrm>
        <a:prstGeom prst="rect"/>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370840</xdr:colOff>
      <xdr:row>16</xdr:row>
      <xdr:rowOff>81915</xdr:rowOff>
    </xdr:from>
    <xdr:to>
      <xdr:col>13</xdr:col>
      <xdr:colOff>592455</xdr:colOff>
      <xdr:row>36</xdr:row>
      <xdr:rowOff>26670</xdr:rowOff>
    </xdr:to>
    <xdr:pic>
      <xdr:nvPicPr>
        <xdr:cNvPr id="2" name="그림 1" descr="xl/media/OImage7939296413.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631" t="747" r="947" b="-747"/>
        <a:stretch>
          <a:fillRect/>
        </a:stretch>
      </xdr:blipFill>
      <xdr:spPr>
        <a:xfrm>
          <a:off x="2407285" y="5246370"/>
          <a:ext cx="4993640" cy="5050155"/>
        </a:xfrm>
        <a:prstGeom prst="rect"/>
        <a:noFill/>
      </xdr:spPr>
    </xdr:pic>
    <xdr:clientData/>
  </xdr:twoCellAnchor>
  <xdr:twoCellAnchor>
    <xdr:from>
      <xdr:col>3</xdr:col>
      <xdr:colOff>360045</xdr:colOff>
      <xdr:row>34</xdr:row>
      <xdr:rowOff>190500</xdr:rowOff>
    </xdr:from>
    <xdr:to>
      <xdr:col>10</xdr:col>
      <xdr:colOff>190500</xdr:colOff>
      <xdr:row>35</xdr:row>
      <xdr:rowOff>147955</xdr:rowOff>
    </xdr:to>
    <xdr:sp>
      <xdr:nvSpPr>
        <xdr:cNvPr id="3" name="텍스트 상자 2"/>
        <xdr:cNvSpPr txBox="1">
          <a:spLocks/>
        </xdr:cNvSpPr>
      </xdr:nvSpPr>
      <xdr:spPr>
        <a:xfrm>
          <a:off x="2396490" y="9949815"/>
          <a:ext cx="3669030" cy="21272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tx1"/>
              </a:solidFill>
              <a:latin typeface="맑은 고딕"/>
              <a:ea typeface="맑은 고딕"/>
            </a:rPr>
            <a:t>* 조사병단 제 105기 혀크예거</a:t>
          </a:r>
          <a:endParaRPr lang="ko-KR" altLang="en-US" sz="800" kern="1200" b="1">
            <a:solidFill>
              <a:schemeClr val="tx1"/>
            </a:solidFill>
            <a:latin typeface="맑은 고딕"/>
            <a:ea typeface="맑은 고딕"/>
          </a:endParaRPr>
        </a:p>
      </xdr:txBody>
    </xdr:sp>
    <xdr:clientData/>
  </xdr:twoCellAnchor>
  <xdr:twoCellAnchor>
    <xdr:from>
      <xdr:col>2</xdr:col>
      <xdr:colOff>360045</xdr:colOff>
      <xdr:row>4</xdr:row>
      <xdr:rowOff>264795</xdr:rowOff>
    </xdr:from>
    <xdr:to>
      <xdr:col>7</xdr:col>
      <xdr:colOff>0</xdr:colOff>
      <xdr:row>16</xdr:row>
      <xdr:rowOff>74295</xdr:rowOff>
    </xdr:to>
    <xdr:sp>
      <xdr:nvSpPr>
        <xdr:cNvPr id="4" name="도형 3"/>
        <xdr:cNvSpPr>
          <a:spLocks/>
        </xdr:cNvSpPr>
      </xdr:nvSpPr>
      <xdr:spPr>
        <a:xfrm>
          <a:off x="1710690" y="2470785"/>
          <a:ext cx="2602230" cy="2767965"/>
        </a:xfrm>
        <a:prstGeom prst="wedgeEllipseCallout">
          <a:avLst>
            <a:gd name="adj1" fmla="val 2819"/>
            <a:gd name="adj2" fmla="val 65847"/>
          </a:avLst>
        </a:prstGeom>
        <a:solidFill>
          <a:schemeClr val="tx2">
            <a:tint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lIns="89535" tIns="46355" rIns="89535" bIns="46355" anchor="t" vertOverflow="clip" horzOverflow="clip">
          <a:noAutofit/>
        </a:bodyPr>
        <a:p>
          <a:pPr algn="l"/>
          <a:r>
            <a:rPr lang="ko-KR" altLang="en-US" sz="900" kern="1200" b="1">
              <a:solidFill>
                <a:srgbClr val="000000"/>
              </a:solidFill>
              <a:latin typeface="맑은 고딕"/>
              <a:ea typeface="맑은 고딕"/>
            </a:rPr>
            <a:t>자 이제 슬슬 강도가 올라올거야.
1,2주차때 연습한 자세를 3주차때도 동일하게 하는데 초점을 맞춰봐! 메인 운동 2세트때는 중량을 낮춰서 자세와 템포에 한번 더 신경써!</a:t>
          </a:r>
          <a:endParaRPr lang="ko-KR" altLang="en-US" sz="900" kern="1200" b="1">
            <a:solidFill>
              <a:srgbClr val="000000"/>
            </a:solidFill>
            <a:latin typeface="맑은 고딕"/>
            <a:ea typeface="맑은 고딕"/>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401955</xdr:colOff>
      <xdr:row>17</xdr:row>
      <xdr:rowOff>179070</xdr:rowOff>
    </xdr:from>
    <xdr:to>
      <xdr:col>13</xdr:col>
      <xdr:colOff>581660</xdr:colOff>
      <xdr:row>38</xdr:row>
      <xdr:rowOff>24130</xdr:rowOff>
    </xdr:to>
    <xdr:pic>
      <xdr:nvPicPr>
        <xdr:cNvPr id="2" name="그림 1" descr="xl/media/OImage7939296413.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631" t="747" r="947" b="-747"/>
        <a:stretch>
          <a:fillRect/>
        </a:stretch>
      </xdr:blipFill>
      <xdr:spPr>
        <a:xfrm>
          <a:off x="2438400" y="5751195"/>
          <a:ext cx="5085080" cy="5114290"/>
        </a:xfrm>
        <a:prstGeom prst="rect"/>
        <a:noFill/>
      </xdr:spPr>
    </xdr:pic>
    <xdr:clientData/>
  </xdr:twoCellAnchor>
  <xdr:twoCellAnchor>
    <xdr:from>
      <xdr:col>3</xdr:col>
      <xdr:colOff>401955</xdr:colOff>
      <xdr:row>34</xdr:row>
      <xdr:rowOff>222250</xdr:rowOff>
    </xdr:from>
    <xdr:to>
      <xdr:col>10</xdr:col>
      <xdr:colOff>95250</xdr:colOff>
      <xdr:row>35</xdr:row>
      <xdr:rowOff>179705</xdr:rowOff>
    </xdr:to>
    <xdr:sp>
      <xdr:nvSpPr>
        <xdr:cNvPr id="3" name="텍스트 상자 2"/>
        <xdr:cNvSpPr txBox="1">
          <a:spLocks/>
        </xdr:cNvSpPr>
      </xdr:nvSpPr>
      <xdr:spPr>
        <a:xfrm>
          <a:off x="2438400" y="10133965"/>
          <a:ext cx="3665220" cy="21272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tx1"/>
              </a:solidFill>
              <a:latin typeface="맑은 고딕"/>
              <a:ea typeface="맑은 고딕"/>
            </a:rPr>
            <a:t>* 조사병단 제 105기 혀크예거</a:t>
          </a:r>
          <a:endParaRPr lang="ko-KR" altLang="en-US" sz="800" kern="1200" b="1">
            <a:solidFill>
              <a:schemeClr val="tx1"/>
            </a:solidFill>
            <a:latin typeface="맑은 고딕"/>
            <a:ea typeface="맑은 고딕"/>
          </a:endParaRPr>
        </a:p>
      </xdr:txBody>
    </xdr:sp>
    <xdr:clientData/>
  </xdr:twoCellAnchor>
  <xdr:twoCellAnchor>
    <xdr:from>
      <xdr:col>2</xdr:col>
      <xdr:colOff>423545</xdr:colOff>
      <xdr:row>5</xdr:row>
      <xdr:rowOff>74295</xdr:rowOff>
    </xdr:from>
    <xdr:to>
      <xdr:col>8</xdr:col>
      <xdr:colOff>74295</xdr:colOff>
      <xdr:row>16</xdr:row>
      <xdr:rowOff>106045</xdr:rowOff>
    </xdr:to>
    <xdr:sp>
      <xdr:nvSpPr>
        <xdr:cNvPr id="4" name="도형 3"/>
        <xdr:cNvSpPr>
          <a:spLocks/>
        </xdr:cNvSpPr>
      </xdr:nvSpPr>
      <xdr:spPr>
        <a:xfrm>
          <a:off x="1774190" y="2766060"/>
          <a:ext cx="2736850" cy="2656840"/>
        </a:xfrm>
        <a:prstGeom prst="wedgeEllipseCallout">
          <a:avLst>
            <a:gd name="adj1" fmla="val -5722"/>
            <a:gd name="adj2" fmla="val 65102"/>
          </a:avLst>
        </a:prstGeom>
        <a:solidFill>
          <a:schemeClr val="tx2">
            <a:tint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lIns="89535" tIns="46355" rIns="89535" bIns="46355" anchor="t" vertOverflow="clip" horzOverflow="clip">
          <a:noAutofit/>
        </a:bodyPr>
        <a:p>
          <a:pPr algn="l"/>
          <a:r>
            <a:rPr lang="ko-KR" altLang="en-US" sz="900" kern="1200" b="1">
              <a:solidFill>
                <a:srgbClr val="000000"/>
              </a:solidFill>
              <a:latin typeface="맑은 고딕"/>
              <a:ea typeface="맑은 고딕"/>
            </a:rPr>
            <a:t>이번 주 부터는 쉽지않아!
하지만 3주차까지 내가 말한 포인트를 잘 따라왔다면? 잘할 수 있을거야! 2세트에는 중량을 꼭 낮춰줘! 제발 깝치지마! 이쿠죠!</a:t>
          </a:r>
          <a:endParaRPr lang="ko-KR" altLang="en-US" sz="900" kern="1200" b="1">
            <a:solidFill>
              <a:srgbClr val="000000"/>
            </a:solidFill>
            <a:latin typeface="맑은 고딕"/>
            <a:ea typeface="맑은 고딕"/>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391160</xdr:colOff>
      <xdr:row>16</xdr:row>
      <xdr:rowOff>6985</xdr:rowOff>
    </xdr:from>
    <xdr:to>
      <xdr:col>13</xdr:col>
      <xdr:colOff>455295</xdr:colOff>
      <xdr:row>35</xdr:row>
      <xdr:rowOff>186690</xdr:rowOff>
    </xdr:to>
    <xdr:pic>
      <xdr:nvPicPr>
        <xdr:cNvPr id="2" name="그림 1" descr="xl/media/OImage7939296413.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631" t="747" r="947" b="-747"/>
        <a:stretch>
          <a:fillRect/>
        </a:stretch>
      </xdr:blipFill>
      <xdr:spPr>
        <a:xfrm>
          <a:off x="2427605" y="4999990"/>
          <a:ext cx="4969510" cy="5029835"/>
        </a:xfrm>
        <a:prstGeom prst="rect"/>
        <a:noFill/>
      </xdr:spPr>
    </xdr:pic>
    <xdr:clientData/>
  </xdr:twoCellAnchor>
  <xdr:twoCellAnchor>
    <xdr:from>
      <xdr:col>3</xdr:col>
      <xdr:colOff>412750</xdr:colOff>
      <xdr:row>34</xdr:row>
      <xdr:rowOff>158750</xdr:rowOff>
    </xdr:from>
    <xdr:to>
      <xdr:col>10</xdr:col>
      <xdr:colOff>106045</xdr:colOff>
      <xdr:row>35</xdr:row>
      <xdr:rowOff>116205</xdr:rowOff>
    </xdr:to>
    <xdr:sp>
      <xdr:nvSpPr>
        <xdr:cNvPr id="3" name="텍스트 상자 2"/>
        <xdr:cNvSpPr txBox="1">
          <a:spLocks/>
        </xdr:cNvSpPr>
      </xdr:nvSpPr>
      <xdr:spPr>
        <a:xfrm>
          <a:off x="2449195" y="9746615"/>
          <a:ext cx="3665220" cy="21272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tx1"/>
              </a:solidFill>
              <a:latin typeface="맑은 고딕"/>
              <a:ea typeface="맑은 고딕"/>
            </a:rPr>
            <a:t>* 조사병단 제 105기 혀크예거</a:t>
          </a:r>
          <a:endParaRPr lang="ko-KR" altLang="en-US" sz="800" kern="1200" b="1">
            <a:solidFill>
              <a:schemeClr val="tx1"/>
            </a:solidFill>
            <a:latin typeface="맑은 고딕"/>
            <a:ea typeface="맑은 고딕"/>
          </a:endParaRPr>
        </a:p>
      </xdr:txBody>
    </xdr:sp>
    <xdr:clientData/>
  </xdr:twoCellAnchor>
  <xdr:twoCellAnchor>
    <xdr:from>
      <xdr:col>2</xdr:col>
      <xdr:colOff>560705</xdr:colOff>
      <xdr:row>5</xdr:row>
      <xdr:rowOff>116205</xdr:rowOff>
    </xdr:from>
    <xdr:to>
      <xdr:col>8</xdr:col>
      <xdr:colOff>84455</xdr:colOff>
      <xdr:row>16</xdr:row>
      <xdr:rowOff>20955</xdr:rowOff>
    </xdr:to>
    <xdr:sp>
      <xdr:nvSpPr>
        <xdr:cNvPr id="4" name="도형 3"/>
        <xdr:cNvSpPr>
          <a:spLocks/>
        </xdr:cNvSpPr>
      </xdr:nvSpPr>
      <xdr:spPr>
        <a:xfrm>
          <a:off x="1911350" y="2484120"/>
          <a:ext cx="2609850" cy="2529840"/>
        </a:xfrm>
        <a:prstGeom prst="wedgeEllipseCallout">
          <a:avLst>
            <a:gd name="adj1" fmla="val -801"/>
            <a:gd name="adj2" fmla="val 65741"/>
          </a:avLst>
        </a:prstGeom>
        <a:solidFill>
          <a:schemeClr val="tx2">
            <a:tint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lIns="89535" tIns="46355" rIns="89535" bIns="46355" anchor="t" vertOverflow="clip" horzOverflow="clip">
          <a:noAutofit/>
        </a:bodyPr>
        <a:p>
          <a:pPr algn="l"/>
          <a:r>
            <a:rPr lang="ko-KR" altLang="en-US" sz="900" kern="1200" b="1">
              <a:solidFill>
                <a:srgbClr val="000000"/>
              </a:solidFill>
              <a:latin typeface="맑은 고딕"/>
              <a:ea typeface="맑은 고딕"/>
            </a:rPr>
            <a:t>이제 거의 실전이야! 너를 믿고 있는 힘껏 밀어! 그 동안 연습한 자세들이 저절로 나와야 앞의 훈련을 제대로 한거야! 
신조 사사게오!</a:t>
          </a:r>
          <a:endParaRPr lang="ko-KR" altLang="en-US" sz="900" kern="1200" b="1">
            <a:solidFill>
              <a:srgbClr val="000000"/>
            </a:solidFill>
            <a:latin typeface="맑은 고딕"/>
            <a:ea typeface="맑은 고딕"/>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349250</xdr:colOff>
      <xdr:row>16</xdr:row>
      <xdr:rowOff>63500</xdr:rowOff>
    </xdr:from>
    <xdr:to>
      <xdr:col>6</xdr:col>
      <xdr:colOff>70485</xdr:colOff>
      <xdr:row>36</xdr:row>
      <xdr:rowOff>15875</xdr:rowOff>
    </xdr:to>
    <xdr:pic>
      <xdr:nvPicPr>
        <xdr:cNvPr id="2" name="그림 1" descr="xl/media/OImage7939296413.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559" t="699" r="37301" b="-699"/>
        <a:stretch>
          <a:fillRect/>
        </a:stretch>
      </xdr:blipFill>
      <xdr:spPr>
        <a:xfrm>
          <a:off x="2385695" y="6009005"/>
          <a:ext cx="1778635" cy="5057775"/>
        </a:xfrm>
        <a:prstGeom prst="rect"/>
        <a:noFill/>
      </xdr:spPr>
    </xdr:pic>
    <xdr:clientData/>
  </xdr:twoCellAnchor>
  <xdr:twoCellAnchor>
    <xdr:from>
      <xdr:col>3</xdr:col>
      <xdr:colOff>370205</xdr:colOff>
      <xdr:row>34</xdr:row>
      <xdr:rowOff>190500</xdr:rowOff>
    </xdr:from>
    <xdr:to>
      <xdr:col>10</xdr:col>
      <xdr:colOff>63500</xdr:colOff>
      <xdr:row>35</xdr:row>
      <xdr:rowOff>147955</xdr:rowOff>
    </xdr:to>
    <xdr:sp>
      <xdr:nvSpPr>
        <xdr:cNvPr id="3" name="텍스트 상자 2"/>
        <xdr:cNvSpPr txBox="1">
          <a:spLocks/>
        </xdr:cNvSpPr>
      </xdr:nvSpPr>
      <xdr:spPr>
        <a:xfrm>
          <a:off x="2406650" y="10730865"/>
          <a:ext cx="3665220" cy="212725"/>
        </a:xfrm>
        <a:prstGeom prst="rect"/>
        <a:noFill/>
        <a:ln w="12700" cap="flat" cmpd="sng">
          <a:noFill/>
          <a:prstDash/>
          <a:miter lim="800000"/>
        </a:ln>
      </xdr:spPr>
      <xdr:style>
        <a:lnRef idx="2">
          <a:schemeClr val="dk1"/>
        </a:lnRef>
        <a:fillRef idx="1">
          <a:schemeClr val="lt1"/>
        </a:fillRef>
        <a:effectRef idx="0">
          <a:schemeClr val="dk1"/>
        </a:effectRef>
        <a:fontRef idx="minor">
          <a:schemeClr val="dk1"/>
        </a:fontRef>
      </xdr:style>
      <xdr:txBody>
        <a:bodyPr wrap="square" lIns="89535" tIns="46355" rIns="89535" bIns="46355" anchor="t" vertOverflow="clip" horzOverflow="clip">
          <a:noAutofit/>
        </a:bodyPr>
        <a:p>
          <a:pPr algn="l"/>
          <a:r>
            <a:rPr lang="ko-KR" altLang="en-US" sz="800" kern="1200" b="1">
              <a:solidFill>
                <a:schemeClr val="tx1"/>
              </a:solidFill>
              <a:latin typeface="맑은 고딕"/>
              <a:ea typeface="맑은 고딕"/>
            </a:rPr>
            <a:t>* 조사병단 제 105기 혀크예거</a:t>
          </a:r>
          <a:endParaRPr lang="ko-KR" altLang="en-US" sz="800" kern="1200" b="1">
            <a:solidFill>
              <a:schemeClr val="tx1"/>
            </a:solidFill>
            <a:latin typeface="맑은 고딕"/>
            <a:ea typeface="맑은 고딕"/>
          </a:endParaRPr>
        </a:p>
      </xdr:txBody>
    </xdr:sp>
    <xdr:clientData/>
  </xdr:twoCellAnchor>
  <xdr:twoCellAnchor>
    <xdr:from>
      <xdr:col>2</xdr:col>
      <xdr:colOff>401955</xdr:colOff>
      <xdr:row>5</xdr:row>
      <xdr:rowOff>116205</xdr:rowOff>
    </xdr:from>
    <xdr:to>
      <xdr:col>7</xdr:col>
      <xdr:colOff>42545</xdr:colOff>
      <xdr:row>16</xdr:row>
      <xdr:rowOff>20955</xdr:rowOff>
    </xdr:to>
    <xdr:sp>
      <xdr:nvSpPr>
        <xdr:cNvPr id="4" name="도형 3"/>
        <xdr:cNvSpPr>
          <a:spLocks/>
        </xdr:cNvSpPr>
      </xdr:nvSpPr>
      <xdr:spPr>
        <a:xfrm>
          <a:off x="1752600" y="2598420"/>
          <a:ext cx="2602865" cy="3368040"/>
        </a:xfrm>
        <a:prstGeom prst="wedgeEllipseCallout">
          <a:avLst>
            <a:gd name="adj1" fmla="val -213"/>
            <a:gd name="adj2" fmla="val 66986"/>
          </a:avLst>
        </a:prstGeom>
        <a:solidFill>
          <a:schemeClr val="tx2">
            <a:tint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lIns="89535" tIns="46355" rIns="89535" bIns="46355" anchor="t" vertOverflow="clip" horzOverflow="clip">
          <a:noAutofit/>
        </a:bodyPr>
        <a:p>
          <a:pPr algn="l"/>
          <a:r>
            <a:rPr lang="ko-KR" altLang="en-US" sz="900" kern="1200" b="1">
              <a:solidFill>
                <a:srgbClr val="000000"/>
              </a:solidFill>
              <a:latin typeface="맑은 고딕"/>
              <a:ea typeface="맑은 고딕"/>
            </a:rPr>
            <a:t>드디어 때가 왔다! 맞짱뜨자고!
이번 주는 일요일에 있을 3대측정에 맞춰서 볼륨(횟수)를 줄이고 강도를 높여줘! 무리하지 않되 감을 높이는게 포인트야!
조사병단 입단을 환영한다.</a:t>
          </a:r>
          <a:endParaRPr lang="ko-KR" altLang="en-US" sz="900" kern="1200" b="1">
            <a:solidFill>
              <a:srgbClr val="000000"/>
            </a:solidFill>
            <a:latin typeface="맑은 고딕"/>
            <a:ea typeface="맑은 고딕"/>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Relationship Id="rId1" Type="http://schemas.openxmlformats.org/officeDocument/2006/relationships/drawing" Target="../drawings/drawing1.xml"></Relationship></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Relationships>
</file>

<file path=xl/worksheets/sheet1.xml><?xml version="1.0" encoding="utf-8"?>
<worksheet xmlns="http://schemas.openxmlformats.org/spreadsheetml/2006/main" xmlns:r="http://schemas.openxmlformats.org/officeDocument/2006/relationships">
  <sheetPr>
    <pageSetUpPr fitToPage="1"/>
  </sheetPr>
  <dimension ref="A1:L56"/>
  <sheetViews>
    <sheetView topLeftCell="A7" zoomScaleNormal="100" workbookViewId="0">
      <selection activeCell="N30" sqref="N30"/>
    </sheetView>
  </sheetViews>
  <sheetFormatPr defaultColWidth="9.12500000" defaultRowHeight="16.500000"/>
  <cols>
    <col min="1" max="2" style="1" width="5.63000011" customWidth="1" outlineLevel="0"/>
    <col min="3" max="3" style="1" width="22.00499916" customWidth="1" outlineLevel="0"/>
    <col min="4" max="4" style="1" width="13.88000011" customWidth="1" outlineLevel="0"/>
    <col min="5" max="5" style="1" width="10.38000011" customWidth="1" outlineLevel="0"/>
    <col min="6" max="6" style="1" width="16.87999916" customWidth="1" outlineLevel="0"/>
    <col min="7" max="8" style="1" width="14.63000011" customWidth="1" outlineLevel="0"/>
    <col min="9" max="10" style="1" width="5.63000011" customWidth="1" outlineLevel="0"/>
    <col min="11" max="16384" style="1" width="9.13000011" customWidth="1" outlineLevel="0"/>
  </cols>
  <sheetData>
    <row r="1" spans="1:12" ht="21.950000" customHeight="1">
      <c r="A1" s="120"/>
      <c r="B1" s="120"/>
      <c r="C1" s="120"/>
      <c r="D1" s="120"/>
      <c r="E1" s="120"/>
      <c r="F1" s="120"/>
      <c r="G1" s="120"/>
      <c r="H1" s="120"/>
      <c r="I1" s="120"/>
      <c r="J1" s="120"/>
    </row>
    <row r="2" spans="1:12" ht="68.100000" customHeight="1">
      <c r="A2" s="120"/>
      <c r="B2" s="120"/>
      <c r="C2" s="120"/>
      <c r="D2" s="120"/>
      <c r="E2" s="120"/>
      <c r="F2" s="120"/>
      <c r="G2" s="120"/>
      <c r="H2" s="120"/>
      <c r="I2" s="120"/>
      <c r="J2" s="120"/>
    </row>
    <row r="3" spans="1:12" ht="21.950000" customHeight="1">
      <c r="A3" s="121"/>
      <c r="B3" s="121"/>
      <c r="C3" s="121"/>
      <c r="D3" s="121"/>
      <c r="E3" s="121"/>
      <c r="F3" s="121"/>
      <c r="G3" s="121"/>
      <c r="H3" s="121"/>
      <c r="I3" s="121"/>
      <c r="J3" s="121"/>
    </row>
    <row r="4" spans="1:12" ht="54.000000" customHeight="1">
      <c r="A4" s="47"/>
      <c r="B4" s="47"/>
      <c r="C4" s="47"/>
      <c r="D4" s="47"/>
      <c r="E4" s="47"/>
      <c r="F4" s="47"/>
      <c r="G4" s="47"/>
      <c r="H4" s="47"/>
      <c r="I4" s="47"/>
      <c r="J4" s="47"/>
      <c r="L4" s="35"/>
    </row>
    <row r="5" spans="1:12" ht="15.950000" customHeight="1">
      <c r="A5" s="47"/>
      <c r="B5" s="9"/>
      <c r="C5" s="25"/>
      <c r="D5" s="25"/>
      <c r="E5" s="25"/>
      <c r="F5" s="25"/>
      <c r="G5" s="25"/>
      <c r="H5" s="25"/>
      <c r="I5" s="26"/>
      <c r="J5" s="47"/>
    </row>
    <row r="6" spans="1:12" s="2" customFormat="1" ht="15.950000" customHeight="1">
      <c r="A6" s="47"/>
      <c r="B6" s="9"/>
      <c r="C6" s="27" t="s">
        <v>0</v>
      </c>
      <c r="D6" s="28"/>
      <c r="E6" s="28"/>
      <c r="F6" s="28"/>
      <c r="G6" s="28"/>
      <c r="H6" s="28"/>
      <c r="I6" s="29"/>
      <c r="J6" s="47"/>
    </row>
    <row r="7" spans="1:12" ht="20.100000" customHeight="1">
      <c r="A7" s="47"/>
      <c r="B7" s="9"/>
      <c r="C7" s="30"/>
      <c r="D7" s="31"/>
      <c r="E7" s="31"/>
      <c r="F7" s="45" t="s">
        <v>3</v>
      </c>
      <c r="G7" s="45" t="s">
        <v>4</v>
      </c>
      <c r="H7" s="32"/>
      <c r="I7" s="29"/>
      <c r="J7" s="47"/>
    </row>
    <row r="8" spans="1:12" ht="15.950000" customHeight="1">
      <c r="A8" s="47"/>
      <c r="B8" s="9"/>
      <c r="C8" s="19" t="s">
        <v>2</v>
      </c>
      <c r="D8" s="19"/>
      <c r="E8" s="19"/>
      <c r="F8" s="46">
        <v>112.5</v>
      </c>
      <c r="G8" s="46">
        <v>6</v>
      </c>
      <c r="H8" s="20"/>
      <c r="I8" s="14"/>
      <c r="J8" s="47"/>
    </row>
    <row r="9" spans="1:12" ht="15.950000" customHeight="1">
      <c r="A9" s="47"/>
      <c r="B9" s="9"/>
      <c r="C9" s="19"/>
      <c r="D9" s="19"/>
      <c r="E9" s="19"/>
      <c r="F9" s="36"/>
      <c r="G9" s="36"/>
      <c r="H9" s="20"/>
      <c r="I9" s="14"/>
      <c r="J9" s="47"/>
    </row>
    <row r="10" spans="1:12" ht="15.950000" customHeight="1">
      <c r="A10" s="47"/>
      <c r="B10" s="9"/>
      <c r="C10" s="37" t="s">
        <v>1</v>
      </c>
      <c r="D10" s="37"/>
      <c r="E10" s="37"/>
      <c r="F10" s="38">
        <f>ROUNDDOWN($F$8*(1+(G8/30)),0)</f>
        <v>135</v>
      </c>
      <c r="G10" s="38"/>
      <c r="H10" s="39"/>
      <c r="I10" s="14"/>
      <c r="J10" s="47"/>
    </row>
    <row r="11" spans="1:12" ht="15.950000" customHeight="1">
      <c r="A11" s="47"/>
      <c r="B11" s="9"/>
      <c r="C11" s="19"/>
      <c r="D11" s="19"/>
      <c r="E11" s="19"/>
      <c r="F11" s="36"/>
      <c r="G11" s="36"/>
      <c r="H11" s="20"/>
      <c r="I11" s="14"/>
      <c r="J11" s="47"/>
    </row>
    <row r="12" spans="1:12" ht="12.000000" customHeight="1">
      <c r="A12" s="47"/>
      <c r="B12" s="9"/>
      <c r="C12" s="19"/>
      <c r="D12" s="19"/>
      <c r="E12" s="19"/>
      <c r="F12" s="36"/>
      <c r="G12" s="36"/>
      <c r="H12" s="20"/>
      <c r="I12" s="14"/>
      <c r="J12" s="47"/>
    </row>
    <row r="13" spans="1:12" ht="18.000000" customHeight="1">
      <c r="A13" s="47"/>
      <c r="B13" s="9"/>
      <c r="C13" s="19"/>
      <c r="D13" s="19"/>
      <c r="E13" s="19"/>
      <c r="F13" s="36"/>
      <c r="G13" s="36"/>
      <c r="H13" s="99"/>
      <c r="I13" s="33"/>
      <c r="J13" s="47"/>
    </row>
    <row r="14" spans="1:12">
      <c r="A14" s="47"/>
      <c r="B14" s="9"/>
      <c r="C14" s="19"/>
      <c r="D14" s="19"/>
      <c r="E14" s="19"/>
      <c r="F14" s="36"/>
      <c r="G14" s="36"/>
      <c r="H14" s="36"/>
      <c r="I14" s="11"/>
      <c r="J14" s="47"/>
    </row>
    <row r="15" spans="1:12" s="3" customFormat="1" ht="15.950000" customHeight="1">
      <c r="A15" s="47"/>
      <c r="B15" s="34"/>
      <c r="C15" s="42" t="s">
        <v>5</v>
      </c>
      <c r="D15" s="44" t="s">
        <v>3</v>
      </c>
      <c r="E15" s="7"/>
      <c r="F15" s="42" t="s">
        <v>7</v>
      </c>
      <c r="G15" s="44" t="s">
        <v>3</v>
      </c>
      <c r="H15" s="8"/>
      <c r="I15" s="8"/>
      <c r="J15" s="47"/>
    </row>
    <row r="16" spans="1:12" s="3" customFormat="1">
      <c r="A16" s="47"/>
      <c r="B16" s="6"/>
      <c r="C16" s="42" t="s">
        <v>6</v>
      </c>
      <c r="D16" s="43">
        <v>180</v>
      </c>
      <c r="E16" s="7"/>
      <c r="F16" s="42" t="s">
        <v>6</v>
      </c>
      <c r="G16" s="43">
        <v>120</v>
      </c>
      <c r="H16" s="8"/>
      <c r="I16" s="8"/>
      <c r="J16" s="47"/>
    </row>
    <row r="17" spans="1:10" ht="15.950000" customHeight="1">
      <c r="A17" s="47"/>
      <c r="B17" s="9"/>
      <c r="C17" s="40">
        <v>0.5</v>
      </c>
      <c r="D17" s="41">
        <f>FLOOR($D$16*C17,2.5)</f>
        <v>90</v>
      </c>
      <c r="E17" s="7"/>
      <c r="F17" s="40">
        <v>0.5</v>
      </c>
      <c r="G17" s="41">
        <f>FLOOR($G$16*F17,2.5)</f>
        <v>60</v>
      </c>
      <c r="H17" s="10"/>
      <c r="I17" s="11"/>
      <c r="J17" s="47"/>
    </row>
    <row r="18" spans="1:10" ht="12.000000" customHeight="1">
      <c r="A18" s="47"/>
      <c r="B18" s="9"/>
      <c r="C18" s="40">
        <v>0.55</v>
      </c>
      <c r="D18" s="41">
        <f>FLOOR($D$16*C18,2.5)</f>
        <v>97.5</v>
      </c>
      <c r="E18" s="15"/>
      <c r="F18" s="40">
        <v>0.55</v>
      </c>
      <c r="G18" s="41">
        <f>FLOOR($G$16*F18,2.5)</f>
        <v>65</v>
      </c>
      <c r="H18" s="111"/>
      <c r="I18" s="11"/>
      <c r="J18" s="47"/>
    </row>
    <row r="19" spans="1:10" ht="15.950000" customHeight="1">
      <c r="A19" s="47"/>
      <c r="B19" s="9"/>
      <c r="C19" s="40">
        <v>0.6</v>
      </c>
      <c r="D19" s="41">
        <f>FLOOR($D$16*C19,2.5)</f>
        <v>107.5</v>
      </c>
      <c r="E19" s="15"/>
      <c r="F19" s="40">
        <v>0.6</v>
      </c>
      <c r="G19" s="41">
        <f>FLOOR($G$16*F19,2.5)</f>
        <v>70</v>
      </c>
      <c r="H19" s="17"/>
      <c r="I19" s="14"/>
      <c r="J19" s="47"/>
    </row>
    <row r="20" spans="1:10" ht="15.950000" customHeight="1">
      <c r="A20" s="47"/>
      <c r="B20" s="9"/>
      <c r="C20" s="40">
        <v>0.65</v>
      </c>
      <c r="D20" s="41">
        <f>FLOOR($D$16*C20,2.5)</f>
        <v>115</v>
      </c>
      <c r="E20" s="15"/>
      <c r="F20" s="40">
        <v>0.65</v>
      </c>
      <c r="G20" s="41">
        <f>FLOOR($G$16*F20,2.5)</f>
        <v>77.5</v>
      </c>
      <c r="H20" s="17"/>
      <c r="I20" s="14"/>
      <c r="J20" s="47"/>
    </row>
    <row r="21" spans="1:10" ht="15.950000" customHeight="1">
      <c r="A21" s="47"/>
      <c r="B21" s="9"/>
      <c r="C21" s="40">
        <v>0.7</v>
      </c>
      <c r="D21" s="41">
        <f>FLOOR($D$16*C21,2.5)</f>
        <v>125</v>
      </c>
      <c r="E21" s="15"/>
      <c r="F21" s="40">
        <v>0.7</v>
      </c>
      <c r="G21" s="41">
        <f>FLOOR($G$16*F21,2.5)</f>
        <v>82.5</v>
      </c>
      <c r="H21" s="17"/>
      <c r="I21" s="14"/>
      <c r="J21" s="47"/>
    </row>
    <row r="22" spans="1:10" ht="15.950000" customHeight="1">
      <c r="A22" s="47"/>
      <c r="B22" s="9"/>
      <c r="C22" s="40">
        <v>0.75</v>
      </c>
      <c r="D22" s="41">
        <f>FLOOR($D$16*C22,2.5)</f>
        <v>135</v>
      </c>
      <c r="E22" s="15"/>
      <c r="F22" s="40">
        <v>0.75</v>
      </c>
      <c r="G22" s="41">
        <f>FLOOR($G$16*F22,2.5)</f>
        <v>90</v>
      </c>
      <c r="H22" s="17"/>
      <c r="I22" s="14"/>
      <c r="J22" s="47"/>
    </row>
    <row r="23" spans="1:10" ht="15.950000" customHeight="1">
      <c r="A23" s="47"/>
      <c r="B23" s="9"/>
      <c r="C23" s="40">
        <v>0.8</v>
      </c>
      <c r="D23" s="41">
        <f>FLOOR($D$16*C23,2.5)</f>
        <v>142.5</v>
      </c>
      <c r="E23" s="15"/>
      <c r="F23" s="40">
        <v>0.8</v>
      </c>
      <c r="G23" s="41">
        <f>FLOOR($G$16*F23,2.5)</f>
        <v>95</v>
      </c>
      <c r="H23" s="98"/>
      <c r="I23" s="14"/>
      <c r="J23" s="47"/>
    </row>
    <row r="24" spans="1:10" ht="15.950000" customHeight="1">
      <c r="A24" s="47"/>
      <c r="B24" s="9"/>
      <c r="C24" s="40">
        <v>0.85</v>
      </c>
      <c r="D24" s="41">
        <f>FLOOR($D$16*C24,2.5)</f>
        <v>152.5</v>
      </c>
      <c r="E24" s="15"/>
      <c r="F24" s="40">
        <v>0.85</v>
      </c>
      <c r="G24" s="41">
        <f>FLOOR($G$16*F24,2.5)</f>
        <v>100</v>
      </c>
      <c r="H24" s="98"/>
      <c r="I24" s="14"/>
      <c r="J24" s="47"/>
    </row>
    <row r="25" spans="1:10" ht="12.000000" customHeight="1">
      <c r="A25" s="47"/>
      <c r="B25" s="9"/>
      <c r="C25" s="40">
        <v>0.9</v>
      </c>
      <c r="D25" s="41">
        <f>FLOOR($D$16*C25,2.5)</f>
        <v>160</v>
      </c>
      <c r="E25" s="15"/>
      <c r="F25" s="40">
        <v>0.9</v>
      </c>
      <c r="G25" s="41">
        <f>FLOOR($G$16*F25,2.5)</f>
        <v>107.5</v>
      </c>
      <c r="H25" s="17"/>
      <c r="I25" s="14"/>
      <c r="J25" s="47"/>
    </row>
    <row r="26" spans="1:10" ht="18.000000" customHeight="1">
      <c r="A26" s="47"/>
      <c r="B26" s="9"/>
      <c r="C26" s="40">
        <v>0.95</v>
      </c>
      <c r="D26" s="41">
        <f>FLOOR($D$16*C26,2.5)</f>
        <v>170</v>
      </c>
      <c r="E26" s="12"/>
      <c r="F26" s="40">
        <v>0.95</v>
      </c>
      <c r="G26" s="41">
        <f>FLOOR($G$16*F26,2.5)</f>
        <v>112.5</v>
      </c>
      <c r="H26" s="17"/>
      <c r="I26" s="16"/>
      <c r="J26" s="47"/>
    </row>
    <row r="27" spans="1:10">
      <c r="A27" s="47"/>
      <c r="B27" s="9"/>
      <c r="C27" s="7"/>
      <c r="D27" s="7"/>
      <c r="E27" s="12"/>
      <c r="F27" s="13"/>
      <c r="G27" s="17"/>
      <c r="H27" s="16"/>
      <c r="I27" s="16"/>
      <c r="J27" s="47"/>
    </row>
    <row r="28" spans="1:10" ht="15.950000" customHeight="1">
      <c r="A28" s="47"/>
      <c r="B28" s="9"/>
      <c r="C28" s="7"/>
      <c r="D28" s="7"/>
      <c r="E28" s="12"/>
      <c r="F28" s="13"/>
      <c r="G28" s="13"/>
      <c r="H28" s="13"/>
      <c r="I28" s="16"/>
      <c r="J28" s="47"/>
    </row>
    <row r="29" spans="1:10">
      <c r="A29" s="47"/>
      <c r="B29" s="9"/>
      <c r="C29" s="42" t="s">
        <v>8</v>
      </c>
      <c r="D29" s="44" t="s">
        <v>3</v>
      </c>
      <c r="E29" s="12"/>
      <c r="F29" s="42" t="s">
        <v>9</v>
      </c>
      <c r="G29" s="44" t="s">
        <v>3</v>
      </c>
      <c r="H29" s="13"/>
      <c r="I29" s="18"/>
      <c r="J29" s="47"/>
    </row>
    <row r="30" spans="1:10" ht="15.950000" customHeight="1">
      <c r="A30" s="47"/>
      <c r="B30" s="9"/>
      <c r="C30" s="42" t="s">
        <v>6</v>
      </c>
      <c r="D30" s="43">
        <v>250</v>
      </c>
      <c r="E30" s="12"/>
      <c r="F30" s="42" t="s">
        <v>6</v>
      </c>
      <c r="G30" s="43">
        <v>80</v>
      </c>
      <c r="H30" s="13"/>
      <c r="I30" s="14"/>
      <c r="J30" s="47"/>
    </row>
    <row r="31" spans="1:10" ht="15.950000" customHeight="1">
      <c r="A31" s="47"/>
      <c r="B31" s="9"/>
      <c r="C31" s="40">
        <v>0.5</v>
      </c>
      <c r="D31" s="41">
        <f>FLOOR($D$30*C31,2.5)</f>
        <v>125</v>
      </c>
      <c r="E31" s="12"/>
      <c r="F31" s="40">
        <v>0.5</v>
      </c>
      <c r="G31" s="41">
        <f>FLOOR($G$30*F31,2.5)</f>
        <v>40</v>
      </c>
      <c r="H31" s="13"/>
      <c r="I31" s="14"/>
      <c r="J31" s="47"/>
    </row>
    <row r="32" spans="1:10" ht="15.950000" customHeight="1">
      <c r="A32" s="47"/>
      <c r="B32" s="9"/>
      <c r="C32" s="40">
        <v>0.55</v>
      </c>
      <c r="D32" s="41">
        <f>FLOOR($D$30*C32,2.5)</f>
        <v>137.5</v>
      </c>
      <c r="E32" s="12"/>
      <c r="F32" s="40">
        <v>0.55</v>
      </c>
      <c r="G32" s="41">
        <f>FLOOR($G$30*F32,2.5)</f>
        <v>42.5</v>
      </c>
      <c r="H32" s="13"/>
      <c r="I32" s="14"/>
      <c r="J32" s="47"/>
    </row>
    <row r="33" spans="1:10" ht="15.950000" customHeight="1">
      <c r="A33" s="47"/>
      <c r="B33" s="9"/>
      <c r="C33" s="40">
        <v>0.6</v>
      </c>
      <c r="D33" s="41">
        <f>FLOOR($D$30*C33,2.5)</f>
        <v>150</v>
      </c>
      <c r="E33" s="15"/>
      <c r="F33" s="40">
        <v>0.6</v>
      </c>
      <c r="G33" s="41">
        <f>FLOOR($G$30*F33,2.5)</f>
        <v>47.5</v>
      </c>
      <c r="H33" s="13"/>
      <c r="I33" s="14"/>
      <c r="J33" s="47"/>
    </row>
    <row r="34" spans="1:10" ht="15.950000" customHeight="1">
      <c r="A34" s="47"/>
      <c r="B34" s="9"/>
      <c r="C34" s="40">
        <v>0.65</v>
      </c>
      <c r="D34" s="41">
        <f>FLOOR($D$30*C34,2.5)</f>
        <v>162.5</v>
      </c>
      <c r="E34" s="15"/>
      <c r="F34" s="40">
        <v>0.65</v>
      </c>
      <c r="G34" s="41">
        <f>FLOOR($G$30*F34,2.5)</f>
        <v>50</v>
      </c>
      <c r="H34" s="14"/>
      <c r="I34" s="14"/>
      <c r="J34" s="47"/>
    </row>
    <row r="35" spans="1:10" ht="15.950000" customHeight="1">
      <c r="A35" s="47"/>
      <c r="B35" s="9"/>
      <c r="C35" s="40">
        <v>0.7</v>
      </c>
      <c r="D35" s="41">
        <f>FLOOR($D$30*C35,2.5)</f>
        <v>175</v>
      </c>
      <c r="E35" s="19"/>
      <c r="F35" s="40">
        <v>0.7</v>
      </c>
      <c r="G35" s="41">
        <f>FLOOR($G$30*F35,2.5)</f>
        <v>55</v>
      </c>
      <c r="H35" s="14"/>
      <c r="I35" s="14"/>
      <c r="J35" s="47"/>
    </row>
    <row r="36" spans="1:10" ht="15.950000" customHeight="1">
      <c r="A36" s="47"/>
      <c r="B36" s="9"/>
      <c r="C36" s="40">
        <v>0.75</v>
      </c>
      <c r="D36" s="41">
        <f>FLOOR($D$30*C36,2.5)</f>
        <v>187.5</v>
      </c>
      <c r="E36" s="19"/>
      <c r="F36" s="40">
        <v>0.75</v>
      </c>
      <c r="G36" s="41">
        <f>FLOOR($G$30*F36,2.5)</f>
        <v>60</v>
      </c>
      <c r="H36" s="20"/>
      <c r="I36" s="14"/>
      <c r="J36" s="47"/>
    </row>
    <row r="37" spans="1:10" ht="15.950000" customHeight="1">
      <c r="A37" s="47"/>
      <c r="B37" s="9"/>
      <c r="C37" s="40">
        <v>0.8</v>
      </c>
      <c r="D37" s="41">
        <f>FLOOR($D$30*C37,2.5)</f>
        <v>200</v>
      </c>
      <c r="E37" s="19"/>
      <c r="F37" s="40">
        <v>0.8</v>
      </c>
      <c r="G37" s="41">
        <f>FLOOR($G$30*F37,2.5)</f>
        <v>62.5</v>
      </c>
      <c r="H37" s="20"/>
      <c r="I37" s="14"/>
      <c r="J37" s="47"/>
    </row>
    <row r="38" spans="1:10" ht="15.950000" customHeight="1">
      <c r="A38" s="47"/>
      <c r="B38" s="9"/>
      <c r="C38" s="40">
        <v>0.85</v>
      </c>
      <c r="D38" s="41">
        <f>FLOOR($D$30*C38,2.5)</f>
        <v>212.5</v>
      </c>
      <c r="E38" s="19"/>
      <c r="F38" s="40">
        <v>0.85</v>
      </c>
      <c r="G38" s="41">
        <f>FLOOR($G$30*F38,2.5)</f>
        <v>67.5</v>
      </c>
      <c r="H38" s="20"/>
      <c r="I38" s="14"/>
      <c r="J38" s="47"/>
    </row>
    <row r="39" spans="1:10" ht="15.950000" customHeight="1">
      <c r="A39" s="47"/>
      <c r="B39" s="9"/>
      <c r="C39" s="40">
        <v>0.9</v>
      </c>
      <c r="D39" s="41">
        <f>FLOOR($D$30*C39,2.5)</f>
        <v>225</v>
      </c>
      <c r="E39" s="19"/>
      <c r="F39" s="40">
        <v>0.9</v>
      </c>
      <c r="G39" s="41">
        <f>FLOOR($G$30*F39,2.5)</f>
        <v>70</v>
      </c>
      <c r="H39" s="20"/>
      <c r="I39" s="14"/>
      <c r="J39" s="47"/>
    </row>
    <row r="40" spans="1:10" ht="15.950000" customHeight="1">
      <c r="A40" s="47"/>
      <c r="B40" s="9"/>
      <c r="C40" s="40">
        <v>0.95</v>
      </c>
      <c r="D40" s="41">
        <f>FLOOR($D$30*C40,2.5)</f>
        <v>237.5</v>
      </c>
      <c r="E40" s="19"/>
      <c r="F40" s="40">
        <v>0.95</v>
      </c>
      <c r="G40" s="41">
        <f>FLOOR($G$30*F40,2.5)</f>
        <v>75</v>
      </c>
      <c r="H40" s="20"/>
      <c r="I40" s="14"/>
      <c r="J40" s="47"/>
    </row>
    <row r="41" spans="1:10">
      <c r="A41" s="47"/>
      <c r="B41" s="9"/>
      <c r="C41" s="19"/>
      <c r="D41" s="19"/>
      <c r="E41" s="19"/>
      <c r="F41" s="20"/>
      <c r="G41" s="20"/>
      <c r="H41" s="20"/>
      <c r="I41" s="14"/>
      <c r="J41" s="47"/>
    </row>
    <row r="42" spans="1:10">
      <c r="A42" s="47"/>
      <c r="B42" s="9"/>
      <c r="C42" s="19"/>
      <c r="D42" s="19"/>
      <c r="E42" s="19"/>
      <c r="F42" s="20"/>
      <c r="G42" s="20"/>
      <c r="H42" s="20"/>
      <c r="I42" s="21"/>
      <c r="J42" s="47"/>
    </row>
    <row r="43" spans="1:10">
      <c r="A43" s="47"/>
      <c r="B43" s="9"/>
      <c r="C43" s="20"/>
      <c r="D43" s="20"/>
      <c r="E43" s="19"/>
      <c r="F43" s="20"/>
      <c r="G43" s="20"/>
      <c r="H43" s="20"/>
      <c r="I43" s="21"/>
      <c r="J43" s="47"/>
    </row>
    <row r="44" spans="1:10" ht="18.000000" customHeight="1">
      <c r="A44" s="47"/>
      <c r="B44" s="9"/>
      <c r="C44" s="20"/>
      <c r="D44" s="20"/>
      <c r="E44" s="19"/>
      <c r="F44" s="20"/>
      <c r="G44" s="20"/>
      <c r="H44" s="20"/>
      <c r="I44" s="22"/>
      <c r="J44" s="47"/>
    </row>
    <row r="45" spans="1:10">
      <c r="A45" s="47"/>
      <c r="B45" s="9"/>
      <c r="C45" s="20"/>
      <c r="D45" s="20"/>
      <c r="E45" s="19"/>
      <c r="F45" s="20"/>
      <c r="G45" s="20"/>
      <c r="H45" s="23"/>
      <c r="I45" s="22"/>
      <c r="J45" s="47"/>
    </row>
    <row r="46" spans="1:10">
      <c r="A46" s="47"/>
      <c r="B46" s="9"/>
      <c r="C46" s="20"/>
      <c r="D46" s="20"/>
      <c r="E46" s="19"/>
      <c r="F46" s="20"/>
      <c r="G46" s="20"/>
      <c r="H46" s="23"/>
      <c r="I46" s="24"/>
      <c r="J46" s="47"/>
    </row>
    <row r="47" spans="1:10" ht="16.500000" customHeight="1">
      <c r="A47" s="47"/>
      <c r="B47" s="4"/>
      <c r="C47" s="20"/>
      <c r="D47" s="20"/>
      <c r="E47" s="19"/>
      <c r="F47" s="20"/>
      <c r="G47" s="20"/>
      <c r="H47" s="23"/>
      <c r="I47" s="5"/>
      <c r="J47" s="47"/>
    </row>
    <row r="48" spans="1:10" ht="16.500000" customHeight="1">
      <c r="A48" s="47"/>
      <c r="B48" s="19"/>
      <c r="C48" s="19"/>
      <c r="D48" s="19"/>
      <c r="E48" s="20"/>
      <c r="F48" s="19"/>
      <c r="G48" s="19"/>
      <c r="H48" s="19"/>
      <c r="I48" s="20"/>
      <c r="J48" s="47"/>
    </row>
    <row r="49" spans="1:10" ht="16.500000" customHeight="1">
      <c r="A49" s="47"/>
      <c r="B49" s="19"/>
      <c r="C49" s="19"/>
      <c r="D49" s="19"/>
      <c r="E49" s="20"/>
      <c r="F49" s="19"/>
      <c r="G49" s="19"/>
      <c r="H49" s="19"/>
      <c r="I49" s="20"/>
      <c r="J49" s="47"/>
    </row>
    <row r="50" spans="1:10" ht="16.500000" customHeight="1">
      <c r="A50" s="47"/>
      <c r="B50" s="19"/>
      <c r="C50" s="19"/>
      <c r="D50" s="19"/>
      <c r="E50" s="20"/>
      <c r="F50" s="19"/>
      <c r="G50" s="19"/>
      <c r="H50" s="19"/>
      <c r="I50" s="20"/>
      <c r="J50" s="47"/>
    </row>
    <row r="51" spans="1:10" ht="16.500000" customHeight="1">
      <c r="A51" s="47"/>
      <c r="B51" s="19"/>
      <c r="C51" s="19"/>
      <c r="D51" s="19"/>
      <c r="E51" s="20"/>
      <c r="F51" s="19"/>
      <c r="G51" s="19"/>
      <c r="H51" s="19"/>
      <c r="I51" s="20"/>
      <c r="J51" s="47"/>
    </row>
    <row r="52" spans="1:10" ht="16.500000" customHeight="1">
      <c r="A52" s="47"/>
      <c r="B52" s="19"/>
      <c r="C52" s="19"/>
      <c r="D52" s="19"/>
      <c r="E52" s="20"/>
      <c r="F52" s="19"/>
      <c r="G52" s="19"/>
      <c r="H52" s="19"/>
      <c r="I52" s="20"/>
      <c r="J52" s="47"/>
    </row>
    <row r="53" spans="1:10" ht="16.500000" customHeight="1">
      <c r="A53" s="47"/>
      <c r="B53" s="20"/>
      <c r="C53" s="19"/>
      <c r="D53" s="19"/>
      <c r="E53" s="20"/>
      <c r="F53" s="19"/>
      <c r="G53" s="19"/>
      <c r="H53" s="19"/>
      <c r="I53" s="20"/>
      <c r="J53" s="47"/>
    </row>
    <row r="54" spans="1:10" ht="16.500000" customHeight="1">
      <c r="A54" s="47"/>
      <c r="B54" s="20"/>
      <c r="C54" s="19"/>
      <c r="D54" s="19"/>
      <c r="E54" s="20"/>
      <c r="F54" s="19"/>
      <c r="G54" s="19"/>
      <c r="H54" s="19"/>
      <c r="I54" s="20"/>
      <c r="J54" s="47"/>
    </row>
    <row r="55" spans="1:10" ht="16.500000" customHeight="1">
      <c r="A55" s="47"/>
      <c r="B55" s="20"/>
      <c r="C55" s="19"/>
      <c r="D55" s="20"/>
      <c r="E55" s="20"/>
      <c r="F55" s="19"/>
      <c r="G55" s="19"/>
      <c r="H55" s="19"/>
      <c r="I55" s="20"/>
      <c r="J55" s="47"/>
    </row>
    <row r="56" spans="1:10" ht="16.500000" customHeight="1">
      <c r="A56" s="47"/>
      <c r="B56" s="47"/>
      <c r="C56" s="47"/>
      <c r="D56" s="47"/>
      <c r="E56" s="47"/>
      <c r="F56" s="47"/>
      <c r="G56" s="47"/>
      <c r="H56" s="47"/>
      <c r="I56" s="47"/>
      <c r="J56" s="47"/>
    </row>
  </sheetData>
  <mergeCells count="5">
    <mergeCell ref="A1:J3"/>
    <mergeCell ref="C8:D8"/>
    <mergeCell ref="C9:D9"/>
    <mergeCell ref="C10:D10"/>
    <mergeCell ref="C11:D11"/>
  </mergeCells>
  <phoneticPr fontId="1" type="noConversion"/>
  <printOptions horizontalCentered="1" verticalCentered="1"/>
  <pageMargins left="0.71" right="0.71" top="0.75" bottom="0.75" header="0.31" footer="0.31"/>
  <pageSetup paperSize="1" scale="62" orientation="portrait"/>
  <drawing r:id="rId1"/>
</worksheet>
</file>

<file path=xl/worksheets/sheet2.xml><?xml version="1.0" encoding="utf-8"?>
<worksheet xmlns="http://schemas.openxmlformats.org/spreadsheetml/2006/main" xmlns:r="http://schemas.openxmlformats.org/officeDocument/2006/relationships">
  <dimension ref="B2:AG65"/>
  <sheetViews>
    <sheetView workbookViewId="0">
      <selection activeCell="AC10" sqref="AC10"/>
    </sheetView>
  </sheetViews>
  <sheetFormatPr defaultRowHeight="16.500000"/>
  <cols>
    <col min="1" max="1" style="110" width="2.63000011" customWidth="1" outlineLevel="0"/>
    <col min="9" max="9" style="110" width="2.75500011" customWidth="1" outlineLevel="0"/>
    <col min="10" max="33" style="110" width="9.00500011" customWidth="1" outlineLevel="0"/>
  </cols>
  <sheetData>
    <row r="1" s="110" customFormat="1"/>
    <row r="2" spans="2:8" ht="21.750000">
      <c r="B2" s="122" t="s">
        <v>61</v>
      </c>
      <c r="C2" s="123"/>
      <c r="D2" s="123"/>
      <c r="E2" s="123"/>
      <c r="F2" s="123"/>
      <c r="G2" s="123"/>
      <c r="H2" s="124"/>
    </row>
    <row r="3" spans="2:8">
      <c r="B3" s="125"/>
      <c r="C3" s="126"/>
      <c r="D3" s="126"/>
      <c r="E3" s="126"/>
      <c r="F3" s="126"/>
      <c r="G3" s="126"/>
      <c r="H3" s="127"/>
    </row>
    <row r="4" spans="2:8" ht="21.750000">
      <c r="B4" s="128"/>
      <c r="C4" s="129"/>
      <c r="D4" s="129"/>
      <c r="E4" s="129"/>
      <c r="F4" s="129"/>
      <c r="G4" s="129"/>
      <c r="H4" s="130"/>
    </row>
    <row r="5" spans="2:8" ht="21.750000">
      <c r="B5" s="131" t="s">
        <v>75</v>
      </c>
      <c r="C5" s="132"/>
      <c r="D5" s="132"/>
      <c r="E5" s="132"/>
      <c r="F5" s="132"/>
      <c r="G5" s="132"/>
      <c r="H5" s="133"/>
    </row>
    <row r="6" spans="2:8">
      <c r="B6" s="134"/>
      <c r="C6" s="135"/>
      <c r="D6" s="135"/>
      <c r="E6" s="135"/>
      <c r="F6" s="135"/>
      <c r="G6" s="135"/>
      <c r="H6" s="136"/>
    </row>
    <row r="7" spans="2:8">
      <c r="B7" s="134"/>
      <c r="C7" s="135"/>
      <c r="D7" s="135"/>
      <c r="E7" s="135"/>
      <c r="F7" s="135"/>
      <c r="G7" s="135"/>
      <c r="H7" s="136"/>
    </row>
    <row r="8" spans="2:8">
      <c r="B8" s="134"/>
      <c r="C8" s="135"/>
      <c r="D8" s="135"/>
      <c r="E8" s="135"/>
      <c r="F8" s="135"/>
      <c r="G8" s="135"/>
      <c r="H8" s="136"/>
    </row>
    <row r="9" spans="2:8">
      <c r="B9" s="134"/>
      <c r="C9" s="135"/>
      <c r="D9" s="135"/>
      <c r="E9" s="135"/>
      <c r="F9" s="135"/>
      <c r="G9" s="135"/>
      <c r="H9" s="136"/>
    </row>
    <row r="10" spans="2:8">
      <c r="B10" s="134"/>
      <c r="C10" s="135"/>
      <c r="D10" s="135"/>
      <c r="E10" s="135"/>
      <c r="F10" s="135"/>
      <c r="G10" s="135"/>
      <c r="H10" s="136"/>
    </row>
    <row r="11" spans="2:8">
      <c r="B11" s="134"/>
      <c r="C11" s="135"/>
      <c r="D11" s="135"/>
      <c r="E11" s="135"/>
      <c r="F11" s="135"/>
      <c r="G11" s="135"/>
      <c r="H11" s="136"/>
    </row>
    <row r="12" spans="2:8">
      <c r="B12" s="134"/>
      <c r="C12" s="135"/>
      <c r="D12" s="135"/>
      <c r="E12" s="135"/>
      <c r="F12" s="135"/>
      <c r="G12" s="135"/>
      <c r="H12" s="136"/>
    </row>
    <row r="13" spans="2:8">
      <c r="B13" s="134"/>
      <c r="C13" s="135"/>
      <c r="D13" s="135"/>
      <c r="E13" s="135"/>
      <c r="F13" s="135"/>
      <c r="G13" s="135"/>
      <c r="H13" s="136"/>
    </row>
    <row r="14" spans="2:8">
      <c r="B14" s="134"/>
      <c r="C14" s="135"/>
      <c r="D14" s="135"/>
      <c r="E14" s="135"/>
      <c r="F14" s="135"/>
      <c r="G14" s="135"/>
      <c r="H14" s="136"/>
    </row>
    <row r="15" spans="2:8">
      <c r="B15" s="134"/>
      <c r="C15" s="135"/>
      <c r="D15" s="135"/>
      <c r="E15" s="135"/>
      <c r="F15" s="135"/>
      <c r="G15" s="135"/>
      <c r="H15" s="136"/>
    </row>
    <row r="16" spans="2:8">
      <c r="B16" s="134"/>
      <c r="C16" s="135"/>
      <c r="D16" s="135"/>
      <c r="E16" s="135"/>
      <c r="F16" s="135"/>
      <c r="G16" s="135"/>
      <c r="H16" s="136"/>
    </row>
    <row r="17" spans="2:8">
      <c r="B17" s="134"/>
      <c r="C17" s="135"/>
      <c r="D17" s="135"/>
      <c r="E17" s="135"/>
      <c r="F17" s="135"/>
      <c r="G17" s="135"/>
      <c r="H17" s="136"/>
    </row>
    <row r="18" spans="2:8">
      <c r="B18" s="134"/>
      <c r="C18" s="135"/>
      <c r="D18" s="135"/>
      <c r="E18" s="135"/>
      <c r="F18" s="135"/>
      <c r="G18" s="135"/>
      <c r="H18" s="136"/>
    </row>
    <row r="19" spans="2:8">
      <c r="B19" s="134"/>
      <c r="C19" s="135"/>
      <c r="D19" s="135"/>
      <c r="E19" s="135"/>
      <c r="F19" s="135"/>
      <c r="G19" s="135"/>
      <c r="H19" s="136"/>
    </row>
    <row r="20" spans="2:8">
      <c r="B20" s="134"/>
      <c r="C20" s="135"/>
      <c r="D20" s="135"/>
      <c r="E20" s="135"/>
      <c r="F20" s="135"/>
      <c r="G20" s="135"/>
      <c r="H20" s="136"/>
    </row>
    <row r="21" spans="2:8">
      <c r="B21" s="134"/>
      <c r="C21" s="135"/>
      <c r="D21" s="135"/>
      <c r="E21" s="135"/>
      <c r="F21" s="135"/>
      <c r="G21" s="135"/>
      <c r="H21" s="136"/>
    </row>
    <row r="22" spans="2:8">
      <c r="B22" s="134"/>
      <c r="C22" s="135"/>
      <c r="D22" s="135"/>
      <c r="E22" s="135"/>
      <c r="F22" s="135"/>
      <c r="G22" s="135"/>
      <c r="H22" s="136"/>
    </row>
    <row r="23" spans="2:8">
      <c r="B23" s="134"/>
      <c r="C23" s="135"/>
      <c r="D23" s="135"/>
      <c r="E23" s="135"/>
      <c r="F23" s="135"/>
      <c r="G23" s="135"/>
      <c r="H23" s="136"/>
    </row>
    <row r="24" spans="2:8">
      <c r="B24" s="134"/>
      <c r="C24" s="135"/>
      <c r="D24" s="135"/>
      <c r="E24" s="135"/>
      <c r="F24" s="135"/>
      <c r="G24" s="135"/>
      <c r="H24" s="136"/>
    </row>
    <row r="25" spans="2:8">
      <c r="B25" s="134"/>
      <c r="C25" s="135"/>
      <c r="D25" s="135"/>
      <c r="E25" s="135"/>
      <c r="F25" s="135"/>
      <c r="G25" s="135"/>
      <c r="H25" s="136"/>
    </row>
    <row r="26" spans="2:8">
      <c r="B26" s="134"/>
      <c r="C26" s="135"/>
      <c r="D26" s="135"/>
      <c r="E26" s="135"/>
      <c r="F26" s="135"/>
      <c r="G26" s="135"/>
      <c r="H26" s="136"/>
    </row>
    <row r="27" spans="2:8">
      <c r="B27" s="134"/>
      <c r="C27" s="135"/>
      <c r="D27" s="135"/>
      <c r="E27" s="135"/>
      <c r="F27" s="135"/>
      <c r="G27" s="135"/>
      <c r="H27" s="136"/>
    </row>
    <row r="28" spans="2:8">
      <c r="B28" s="134"/>
      <c r="C28" s="135"/>
      <c r="D28" s="135"/>
      <c r="E28" s="135"/>
      <c r="F28" s="135"/>
      <c r="G28" s="135"/>
      <c r="H28" s="136"/>
    </row>
    <row r="29" spans="2:8">
      <c r="B29" s="134"/>
      <c r="C29" s="135"/>
      <c r="D29" s="135"/>
      <c r="E29" s="135"/>
      <c r="F29" s="135"/>
      <c r="G29" s="135"/>
      <c r="H29" s="136"/>
    </row>
    <row r="30" spans="2:8">
      <c r="B30" s="134"/>
      <c r="C30" s="135"/>
      <c r="D30" s="135"/>
      <c r="E30" s="135"/>
      <c r="F30" s="135"/>
      <c r="G30" s="135"/>
      <c r="H30" s="136"/>
    </row>
    <row r="31" spans="2:8">
      <c r="B31" s="134"/>
      <c r="C31" s="135"/>
      <c r="D31" s="135"/>
      <c r="E31" s="135"/>
      <c r="F31" s="135"/>
      <c r="G31" s="135"/>
      <c r="H31" s="136"/>
    </row>
    <row r="32" spans="2:8" ht="21.750000">
      <c r="B32" s="137"/>
      <c r="C32" s="138"/>
      <c r="D32" s="138"/>
      <c r="E32" s="138"/>
      <c r="F32" s="138"/>
      <c r="G32" s="138"/>
      <c r="H32" s="139"/>
    </row>
    <row r="33" s="110" customFormat="1"/>
    <row r="34" s="110" customFormat="1"/>
    <row r="35" s="110" customFormat="1"/>
    <row r="36" s="110" customFormat="1"/>
    <row r="37" s="110" customFormat="1"/>
    <row r="38" s="110" customFormat="1"/>
    <row r="39" s="110" customFormat="1"/>
    <row r="40" s="110" customFormat="1"/>
    <row r="41" s="110" customFormat="1"/>
    <row r="42" s="110" customFormat="1"/>
    <row r="43" s="110" customFormat="1"/>
    <row r="44" s="110" customFormat="1"/>
    <row r="45" s="110" customFormat="1"/>
    <row r="46" s="110" customFormat="1"/>
    <row r="47" s="110" customFormat="1"/>
    <row r="48" s="110" customFormat="1"/>
    <row r="49" s="110" customFormat="1"/>
    <row r="50" s="110" customFormat="1"/>
    <row r="51" s="110" customFormat="1"/>
    <row r="52" s="110" customFormat="1"/>
    <row r="53" s="110" customFormat="1"/>
    <row r="54" s="110" customFormat="1"/>
    <row r="55" s="110" customFormat="1"/>
    <row r="56" s="110" customFormat="1"/>
    <row r="57" s="110" customFormat="1"/>
    <row r="58" s="110" customFormat="1"/>
    <row r="59" s="110" customFormat="1"/>
    <row r="60" s="110" customFormat="1"/>
    <row r="61" s="110" customFormat="1"/>
    <row r="62" s="110" customFormat="1"/>
    <row r="63" s="110" customFormat="1"/>
    <row r="64" s="110" customFormat="1"/>
    <row r="65" s="110" customFormat="1"/>
  </sheetData>
  <mergeCells count="2">
    <mergeCell ref="B2:H4"/>
    <mergeCell ref="B5:H32"/>
  </mergeCells>
  <phoneticPr fontId="1" type="noConversion"/>
  <pageMargins left="0.70" right="0.70" top="0.75" bottom="0.75" header="0.30" footer="0.30"/>
  <pageSetup paperSize="9" orientation="portrait"/>
  <drawing r:id="rId1"/>
</worksheet>
</file>

<file path=xl/worksheets/sheet3.xml><?xml version="1.0" encoding="utf-8"?>
<worksheet xmlns="http://schemas.openxmlformats.org/spreadsheetml/2006/main" xmlns:r="http://schemas.openxmlformats.org/officeDocument/2006/relationships">
  <dimension ref="A1:AT68"/>
  <sheetViews>
    <sheetView topLeftCell="D13" zoomScale="90" zoomScaleNormal="90" workbookViewId="0">
      <selection activeCell="AO13" sqref="AO13"/>
    </sheetView>
  </sheetViews>
  <sheetFormatPr defaultRowHeight="16.500000"/>
  <cols>
    <col min="7" max="7" width="2.88000011" customWidth="1" outlineLevel="0"/>
    <col min="8" max="8" width="1.63000000" customWidth="1" outlineLevel="0"/>
    <col min="10" max="10" width="9.88000011" customWidth="1" outlineLevel="0"/>
    <col min="12" max="13" width="1.63000000" customWidth="1" outlineLevel="0"/>
    <col min="15" max="15" width="11.63000011" customWidth="1" outlineLevel="0"/>
    <col min="16" max="16" width="9.00500011" customWidth="1" outlineLevel="0"/>
    <col min="17" max="18" width="1.63000000" customWidth="1" outlineLevel="0"/>
    <col min="20" max="20" width="10.63000011" customWidth="1" outlineLevel="0"/>
    <col min="21" max="21" width="9.00500011" customWidth="1" outlineLevel="0"/>
    <col min="22" max="23" width="1.63000000" customWidth="1" outlineLevel="0"/>
    <col min="25" max="25" width="9.63000011" customWidth="1" outlineLevel="0"/>
    <col min="26" max="26" width="9.00500011" customWidth="1" outlineLevel="0"/>
    <col min="27" max="28" width="1.63000000" customWidth="1" outlineLevel="0"/>
    <col min="30" max="30" width="12.88000011" customWidth="1" outlineLevel="0"/>
    <col min="31" max="31" width="9.00500011" customWidth="1" outlineLevel="0"/>
    <col min="32" max="33" width="1.63000000" customWidth="1" outlineLevel="0"/>
    <col min="35" max="35" width="10.25500011" customWidth="1" outlineLevel="0"/>
    <col min="37" max="37" width="1.63000000" customWidth="1" outlineLevel="0"/>
  </cols>
  <sheetData>
    <row r="1" spans="1:46" ht="38.250000" customHeight="1">
      <c r="A1" s="140" t="s">
        <v>45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1"/>
      <c r="AL1" s="90"/>
      <c r="AM1" s="90"/>
      <c r="AN1" s="52"/>
      <c r="AO1" s="52"/>
      <c r="AP1" s="52"/>
      <c r="AQ1" s="52"/>
      <c r="AR1" s="52"/>
      <c r="AS1" s="52"/>
      <c r="AT1" s="52"/>
    </row>
    <row r="2" spans="1:46" ht="38.25000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1"/>
      <c r="AL2" s="90"/>
      <c r="AM2" s="90"/>
      <c r="AN2" s="52"/>
      <c r="AO2" s="52"/>
      <c r="AP2" s="52"/>
      <c r="AQ2" s="52"/>
      <c r="AR2" s="52"/>
      <c r="AS2" s="52"/>
      <c r="AT2" s="52"/>
    </row>
    <row r="3" spans="1:46" ht="69.750000" customHeight="1">
      <c r="A3" s="142" t="s">
        <v>74</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4"/>
      <c r="AL3" s="52"/>
      <c r="AM3" s="52"/>
      <c r="AN3" s="52"/>
      <c r="AO3" s="52"/>
      <c r="AP3" s="52"/>
      <c r="AQ3" s="52"/>
      <c r="AR3" s="52"/>
      <c r="AS3" s="52"/>
      <c r="AT3" s="52"/>
    </row>
    <row r="4" spans="1:46" ht="27.750000" customHeight="1">
      <c r="A4" s="145"/>
      <c r="B4" s="146"/>
      <c r="C4" s="146"/>
      <c r="D4" s="147" t="s">
        <v>10</v>
      </c>
      <c r="E4" s="148"/>
      <c r="F4" s="148"/>
      <c r="G4" s="149"/>
      <c r="H4" s="71"/>
      <c r="I4" s="70" t="s">
        <v>11</v>
      </c>
      <c r="J4" s="70"/>
      <c r="K4" s="70"/>
      <c r="L4" s="72"/>
      <c r="M4" s="73"/>
      <c r="N4" s="150" t="s">
        <v>12</v>
      </c>
      <c r="O4" s="150"/>
      <c r="P4" s="150"/>
      <c r="Q4" s="151"/>
      <c r="R4" s="73"/>
      <c r="S4" s="150" t="s">
        <v>13</v>
      </c>
      <c r="T4" s="150"/>
      <c r="U4" s="150"/>
      <c r="V4" s="151"/>
      <c r="W4" s="73"/>
      <c r="X4" s="150" t="s">
        <v>14</v>
      </c>
      <c r="Y4" s="150"/>
      <c r="Z4" s="150"/>
      <c r="AA4" s="151"/>
      <c r="AB4" s="73"/>
      <c r="AC4" s="150" t="s">
        <v>15</v>
      </c>
      <c r="AD4" s="150"/>
      <c r="AE4" s="150"/>
      <c r="AF4" s="151"/>
      <c r="AG4" s="70"/>
      <c r="AH4" s="70" t="s">
        <v>16</v>
      </c>
      <c r="AI4" s="70"/>
      <c r="AJ4" s="70"/>
      <c r="AK4" s="152"/>
      <c r="AL4" s="49"/>
      <c r="AM4" s="49"/>
      <c r="AN4" s="52"/>
      <c r="AO4" s="52"/>
      <c r="AP4" s="52"/>
      <c r="AQ4" s="52"/>
      <c r="AR4" s="52"/>
      <c r="AS4" s="52"/>
      <c r="AT4" s="52"/>
    </row>
    <row r="5" spans="1:46" ht="26.250000" customHeight="1">
      <c r="A5" s="162"/>
      <c r="B5" s="163"/>
      <c r="C5" s="163"/>
      <c r="D5" s="164" t="s">
        <v>20</v>
      </c>
      <c r="E5" s="165"/>
      <c r="F5" s="165"/>
      <c r="G5" s="166"/>
      <c r="H5" s="75"/>
      <c r="I5" s="167" t="s">
        <v>17</v>
      </c>
      <c r="J5" s="167"/>
      <c r="K5" s="167"/>
      <c r="L5" s="76"/>
      <c r="M5" s="77"/>
      <c r="N5" s="168" t="s">
        <v>18</v>
      </c>
      <c r="O5" s="168"/>
      <c r="P5" s="168"/>
      <c r="Q5" s="169"/>
      <c r="R5" s="77"/>
      <c r="S5" s="168" t="s">
        <v>19</v>
      </c>
      <c r="T5" s="168"/>
      <c r="U5" s="168"/>
      <c r="V5" s="169"/>
      <c r="W5" s="78"/>
      <c r="X5" s="153" t="s">
        <v>17</v>
      </c>
      <c r="Y5" s="153"/>
      <c r="Z5" s="153"/>
      <c r="AA5" s="154"/>
      <c r="AB5" s="78"/>
      <c r="AC5" s="153" t="s">
        <v>18</v>
      </c>
      <c r="AD5" s="153"/>
      <c r="AE5" s="153"/>
      <c r="AF5" s="154"/>
      <c r="AG5" s="74"/>
      <c r="AH5" s="74" t="s">
        <v>19</v>
      </c>
      <c r="AI5" s="74"/>
      <c r="AJ5" s="74"/>
      <c r="AK5" s="155"/>
      <c r="AL5" s="52"/>
      <c r="AM5" s="52"/>
      <c r="AN5" s="52"/>
      <c r="AO5" s="52"/>
      <c r="AP5" s="52"/>
      <c r="AQ5" s="52"/>
      <c r="AR5" s="52"/>
      <c r="AS5" s="52"/>
      <c r="AT5" s="52"/>
    </row>
    <row r="6" spans="1:46" ht="20.100000" customHeight="1">
      <c r="A6" s="156" t="s">
        <v>32</v>
      </c>
      <c r="B6" s="156"/>
      <c r="C6" s="157"/>
      <c r="D6" s="66"/>
      <c r="E6" s="67"/>
      <c r="F6" s="67"/>
      <c r="G6" s="68"/>
      <c r="H6" s="65"/>
      <c r="I6" s="82" t="s">
        <v>21</v>
      </c>
      <c r="J6" s="82"/>
      <c r="K6" s="82"/>
      <c r="L6" s="51"/>
      <c r="M6" s="53"/>
      <c r="N6" s="79" t="s">
        <v>27</v>
      </c>
      <c r="O6" s="79"/>
      <c r="P6" s="79"/>
      <c r="Q6" s="54"/>
      <c r="R6" s="64"/>
      <c r="S6" s="79" t="s">
        <v>57</v>
      </c>
      <c r="T6" s="79"/>
      <c r="U6" s="79"/>
      <c r="V6" s="54"/>
      <c r="W6" s="65"/>
      <c r="X6" s="82" t="s">
        <v>21</v>
      </c>
      <c r="Y6" s="82"/>
      <c r="Z6" s="82"/>
      <c r="AA6" s="51"/>
      <c r="AB6" s="53"/>
      <c r="AC6" s="79" t="s">
        <v>27</v>
      </c>
      <c r="AD6" s="79"/>
      <c r="AE6" s="79"/>
      <c r="AF6" s="54"/>
      <c r="AG6" s="64"/>
      <c r="AH6" s="79" t="s">
        <v>57</v>
      </c>
      <c r="AI6" s="79"/>
      <c r="AJ6" s="79"/>
      <c r="AK6" s="54"/>
      <c r="AL6" s="52"/>
      <c r="AM6" s="52"/>
      <c r="AN6" s="52"/>
      <c r="AO6" s="52"/>
      <c r="AP6" s="52"/>
      <c r="AQ6" s="52"/>
      <c r="AR6" s="52"/>
      <c r="AS6" s="52"/>
      <c r="AT6" s="52"/>
    </row>
    <row r="7" spans="1:46" ht="20.100000" customHeight="1">
      <c r="A7" s="158"/>
      <c r="B7" s="158"/>
      <c r="C7" s="159"/>
      <c r="D7" s="69"/>
      <c r="E7" s="50"/>
      <c r="F7" s="50"/>
      <c r="G7" s="61"/>
      <c r="H7" s="50"/>
      <c r="I7" s="79" t="s">
        <v>22</v>
      </c>
      <c r="J7" s="83">
        <f>'1RM입력'!$G$18</f>
        <v>65</v>
      </c>
      <c r="K7" s="79" t="s">
        <v>59</v>
      </c>
      <c r="L7" s="54"/>
      <c r="M7" s="53"/>
      <c r="N7" s="79" t="s">
        <v>22</v>
      </c>
      <c r="O7" s="80">
        <f>'1RM입력'!$D$18</f>
        <v>97.5</v>
      </c>
      <c r="P7" s="79" t="s">
        <v>59</v>
      </c>
      <c r="Q7" s="54"/>
      <c r="R7" s="53"/>
      <c r="S7" s="79" t="s">
        <v>22</v>
      </c>
      <c r="T7" s="83">
        <f>'1RM입력'!$D$32</f>
        <v>137.5</v>
      </c>
      <c r="U7" s="79"/>
      <c r="V7" s="54"/>
      <c r="W7" s="50"/>
      <c r="X7" s="79" t="s">
        <v>22</v>
      </c>
      <c r="Y7" s="83">
        <f>'1RM입력'!$G$19</f>
        <v>70</v>
      </c>
      <c r="Z7" s="79" t="s">
        <v>59</v>
      </c>
      <c r="AA7" s="54"/>
      <c r="AB7" s="53"/>
      <c r="AC7" s="79" t="s">
        <v>22</v>
      </c>
      <c r="AD7" s="80">
        <f>'1RM입력'!D19</f>
        <v>107.5</v>
      </c>
      <c r="AE7" s="79" t="s">
        <v>59</v>
      </c>
      <c r="AF7" s="54"/>
      <c r="AG7" s="53"/>
      <c r="AH7" s="79" t="s">
        <v>22</v>
      </c>
      <c r="AI7" s="118">
        <f>'1RM입력'!$D$33</f>
        <v>150</v>
      </c>
      <c r="AJ7" s="79"/>
      <c r="AK7" s="54"/>
      <c r="AL7" s="52"/>
      <c r="AM7" s="52"/>
      <c r="AN7" s="52"/>
      <c r="AO7" s="52"/>
      <c r="AP7" s="52"/>
      <c r="AQ7" s="52"/>
      <c r="AR7" s="52"/>
      <c r="AS7" s="52"/>
      <c r="AT7" s="52"/>
    </row>
    <row r="8" spans="1:46" ht="20.100000" customHeight="1">
      <c r="A8" s="158"/>
      <c r="B8" s="158"/>
      <c r="C8" s="159"/>
      <c r="D8" s="69"/>
      <c r="E8" s="50"/>
      <c r="F8" s="50"/>
      <c r="G8" s="61"/>
      <c r="H8" s="50"/>
      <c r="I8" s="79" t="s">
        <v>23</v>
      </c>
      <c r="J8" s="83">
        <f>FLOOR('1RM입력'!$G$18,2.5)</f>
        <v>65</v>
      </c>
      <c r="K8" s="79" t="s">
        <v>59</v>
      </c>
      <c r="L8" s="54"/>
      <c r="M8" s="53"/>
      <c r="N8" s="79" t="s">
        <v>23</v>
      </c>
      <c r="O8" s="80">
        <f>FLOOR('1RM입력'!$D$18,2.5)</f>
        <v>97.5</v>
      </c>
      <c r="P8" s="79" t="s">
        <v>59</v>
      </c>
      <c r="Q8" s="54"/>
      <c r="R8" s="53"/>
      <c r="S8" s="79" t="s">
        <v>23</v>
      </c>
      <c r="T8" s="118">
        <f>FLOOR('1RM입력'!$D$32,2.5)</f>
        <v>137.5</v>
      </c>
      <c r="U8" s="79"/>
      <c r="V8" s="54"/>
      <c r="W8" s="50"/>
      <c r="X8" s="79" t="s">
        <v>23</v>
      </c>
      <c r="Y8" s="83">
        <f>FLOOR('1RM입력'!$G$19,2.5)</f>
        <v>70</v>
      </c>
      <c r="Z8" s="79" t="s">
        <v>59</v>
      </c>
      <c r="AA8" s="54"/>
      <c r="AB8" s="53"/>
      <c r="AC8" s="79" t="s">
        <v>23</v>
      </c>
      <c r="AD8" s="80">
        <f>FLOOR('1RM입력'!D19,2.5)</f>
        <v>107.5</v>
      </c>
      <c r="AE8" s="79" t="s">
        <v>59</v>
      </c>
      <c r="AF8" s="54"/>
      <c r="AG8" s="53"/>
      <c r="AH8" s="79" t="s">
        <v>23</v>
      </c>
      <c r="AI8" s="83">
        <f>FLOOR('1RM입력'!$D$33,2.5)</f>
        <v>150</v>
      </c>
      <c r="AJ8" s="79"/>
      <c r="AK8" s="54"/>
      <c r="AL8" s="52"/>
      <c r="AM8" s="52"/>
      <c r="AN8" s="52"/>
      <c r="AO8" s="52"/>
      <c r="AP8" s="52"/>
      <c r="AQ8" s="52"/>
      <c r="AR8" s="52"/>
      <c r="AS8" s="52"/>
      <c r="AT8" s="52"/>
    </row>
    <row r="9" spans="1:46">
      <c r="A9" s="158"/>
      <c r="B9" s="158"/>
      <c r="C9" s="159"/>
      <c r="D9" s="69"/>
      <c r="E9" s="50"/>
      <c r="F9" s="50"/>
      <c r="G9" s="61"/>
      <c r="H9" s="50"/>
      <c r="I9" s="79"/>
      <c r="J9" s="83"/>
      <c r="K9" s="79"/>
      <c r="L9" s="54"/>
      <c r="M9" s="53"/>
      <c r="N9" s="79"/>
      <c r="O9" s="80"/>
      <c r="P9" s="79"/>
      <c r="Q9" s="54"/>
      <c r="R9" s="53"/>
      <c r="S9" s="79"/>
      <c r="T9" s="114"/>
      <c r="U9" s="79"/>
      <c r="V9" s="54"/>
      <c r="W9" s="50"/>
      <c r="X9" s="79"/>
      <c r="Y9" s="83"/>
      <c r="Z9" s="79"/>
      <c r="AA9" s="54"/>
      <c r="AB9" s="53"/>
      <c r="AC9" s="79"/>
      <c r="AD9" s="91"/>
      <c r="AE9" s="79"/>
      <c r="AF9" s="54"/>
      <c r="AG9" s="53"/>
      <c r="AH9" s="79"/>
      <c r="AI9" s="115"/>
      <c r="AJ9" s="79"/>
      <c r="AK9" s="54"/>
      <c r="AL9" s="52"/>
      <c r="AM9" s="52"/>
      <c r="AN9" s="52"/>
      <c r="AO9" s="52"/>
      <c r="AP9" s="52"/>
      <c r="AQ9" s="52"/>
      <c r="AR9" s="52"/>
      <c r="AS9" s="52"/>
      <c r="AT9" s="52"/>
    </row>
    <row r="10" spans="1:46">
      <c r="A10" s="158"/>
      <c r="B10" s="158"/>
      <c r="C10" s="159"/>
      <c r="D10" s="69"/>
      <c r="E10" s="50"/>
      <c r="F10" s="50"/>
      <c r="G10" s="61"/>
      <c r="H10" s="50"/>
      <c r="I10" s="79" t="s">
        <v>30</v>
      </c>
      <c r="J10" s="79"/>
      <c r="K10" s="79"/>
      <c r="L10" s="54"/>
      <c r="M10" s="53"/>
      <c r="N10" s="79" t="s">
        <v>28</v>
      </c>
      <c r="O10" s="80"/>
      <c r="P10" s="79"/>
      <c r="Q10" s="54"/>
      <c r="R10" s="53"/>
      <c r="S10" s="82" t="s">
        <v>67</v>
      </c>
      <c r="T10" s="114"/>
      <c r="U10" s="79"/>
      <c r="V10" s="54"/>
      <c r="W10" s="50"/>
      <c r="X10" s="79" t="s">
        <v>30</v>
      </c>
      <c r="Y10" s="79"/>
      <c r="Z10" s="79"/>
      <c r="AA10" s="54"/>
      <c r="AB10" s="53"/>
      <c r="AC10" s="79" t="s">
        <v>28</v>
      </c>
      <c r="AD10" s="79"/>
      <c r="AE10" s="79"/>
      <c r="AF10" s="54"/>
      <c r="AG10" s="53"/>
      <c r="AH10" s="82" t="s">
        <v>67</v>
      </c>
      <c r="AI10" s="115"/>
      <c r="AJ10" s="79"/>
      <c r="AK10" s="54"/>
      <c r="AL10" s="52"/>
      <c r="AM10" s="52"/>
      <c r="AN10" s="52"/>
      <c r="AO10" s="52"/>
      <c r="AP10" s="52"/>
      <c r="AQ10" s="52"/>
      <c r="AR10" s="52"/>
      <c r="AS10" s="52"/>
      <c r="AT10" s="52"/>
    </row>
    <row r="11" spans="1:46">
      <c r="A11" s="158"/>
      <c r="B11" s="158"/>
      <c r="C11" s="159"/>
      <c r="D11" s="69"/>
      <c r="E11" s="50"/>
      <c r="F11" s="50"/>
      <c r="G11" s="61"/>
      <c r="H11" s="50"/>
      <c r="I11" s="79" t="s">
        <v>24</v>
      </c>
      <c r="J11" s="84">
        <f>FLOOR(('1RM입력'!$G$16*0.9)*0.5,2.5)</f>
        <v>52.5</v>
      </c>
      <c r="K11" s="79"/>
      <c r="L11" s="54"/>
      <c r="M11" s="53"/>
      <c r="N11" s="79" t="s">
        <v>24</v>
      </c>
      <c r="O11" s="84">
        <f>FLOOR('1RM입력'!$D$16*0.7*0.5,2.5)</f>
        <v>62.5</v>
      </c>
      <c r="P11" s="79"/>
      <c r="Q11" s="54"/>
      <c r="R11" s="53"/>
      <c r="S11" s="79" t="s">
        <v>22</v>
      </c>
      <c r="T11" s="84">
        <f>FLOOR(('1RM입력'!D30*0.9)*0.5,2.5)</f>
        <v>112.5</v>
      </c>
      <c r="U11" s="79"/>
      <c r="V11" s="54"/>
      <c r="W11" s="50"/>
      <c r="X11" s="79" t="s">
        <v>24</v>
      </c>
      <c r="Y11" s="84">
        <f>FLOOR(('1RM입력'!$G$16*0.9)*0.55,2.5)</f>
        <v>57.5</v>
      </c>
      <c r="Z11" s="79"/>
      <c r="AA11" s="54"/>
      <c r="AB11" s="53"/>
      <c r="AC11" s="79" t="s">
        <v>24</v>
      </c>
      <c r="AD11" s="84">
        <f>FLOOR('1RM입력'!$D$16*0.7*0.55,2.5)</f>
        <v>67.5</v>
      </c>
      <c r="AE11" s="79"/>
      <c r="AF11" s="54"/>
      <c r="AG11" s="53"/>
      <c r="AH11" s="79" t="s">
        <v>22</v>
      </c>
      <c r="AI11" s="100">
        <f>FLOOR(('1RM입력'!D30*0.9)*0.55,2.5)</f>
        <v>122.5</v>
      </c>
      <c r="AJ11" s="79"/>
      <c r="AK11" s="54"/>
      <c r="AL11" s="52"/>
      <c r="AM11" s="52"/>
      <c r="AN11" s="52"/>
      <c r="AO11" s="52"/>
      <c r="AP11" s="52"/>
      <c r="AQ11" s="52"/>
      <c r="AR11" s="52"/>
      <c r="AS11" s="52"/>
      <c r="AT11" s="52"/>
    </row>
    <row r="12" spans="1:46" ht="20.100000" customHeight="1">
      <c r="A12" s="158"/>
      <c r="B12" s="158"/>
      <c r="C12" s="159"/>
      <c r="D12" s="69"/>
      <c r="E12" s="50"/>
      <c r="F12" s="50"/>
      <c r="G12" s="61"/>
      <c r="H12" s="50"/>
      <c r="I12" s="79" t="s">
        <v>25</v>
      </c>
      <c r="J12" s="84">
        <f>FLOOR(('1RM입력'!$G$16*0.9)*0.5,2.5)</f>
        <v>52.5</v>
      </c>
      <c r="K12" s="79"/>
      <c r="L12" s="54"/>
      <c r="M12" s="53"/>
      <c r="N12" s="79" t="s">
        <v>25</v>
      </c>
      <c r="O12" s="84">
        <f>FLOOR('1RM입력'!$D$16*0.7*0.5,2.5)</f>
        <v>62.5</v>
      </c>
      <c r="P12" s="79"/>
      <c r="Q12" s="54"/>
      <c r="R12" s="53"/>
      <c r="S12" s="79" t="s">
        <v>23</v>
      </c>
      <c r="T12" s="84">
        <f>FLOOR(('1RM입력'!D30*0.9)*0.5,2.5)</f>
        <v>112.5</v>
      </c>
      <c r="U12" s="79"/>
      <c r="V12" s="54"/>
      <c r="W12" s="50"/>
      <c r="X12" s="79" t="s">
        <v>24</v>
      </c>
      <c r="Y12" s="84">
        <f>FLOOR(('1RM입력'!$G$16*0.9)*0.55,2.5)</f>
        <v>57.5</v>
      </c>
      <c r="Z12" s="79"/>
      <c r="AA12" s="54"/>
      <c r="AB12" s="53"/>
      <c r="AC12" s="79" t="s">
        <v>25</v>
      </c>
      <c r="AD12" s="84">
        <f>FLOOR('1RM입력'!$D$16*0.7*0.55,2.5)</f>
        <v>67.5</v>
      </c>
      <c r="AE12" s="79"/>
      <c r="AF12" s="54"/>
      <c r="AG12" s="53"/>
      <c r="AH12" s="79" t="s">
        <v>23</v>
      </c>
      <c r="AI12" s="100">
        <f>FLOOR(('1RM입력'!D30*0.9)*0.55,2.5)</f>
        <v>122.5</v>
      </c>
      <c r="AJ12" s="79"/>
      <c r="AK12" s="54"/>
      <c r="AL12" s="52"/>
      <c r="AM12" s="52"/>
      <c r="AN12" s="52"/>
      <c r="AO12" s="52"/>
      <c r="AP12" s="52"/>
      <c r="AQ12" s="52"/>
      <c r="AR12" s="52"/>
      <c r="AS12" s="52"/>
      <c r="AT12" s="52"/>
    </row>
    <row r="13" spans="1:46">
      <c r="A13" s="158"/>
      <c r="B13" s="158"/>
      <c r="C13" s="159"/>
      <c r="D13" s="69"/>
      <c r="E13" s="50"/>
      <c r="F13" s="50"/>
      <c r="G13" s="61"/>
      <c r="H13" s="50"/>
      <c r="I13" s="79" t="s">
        <v>26</v>
      </c>
      <c r="J13" s="84">
        <f>FLOOR(('1RM입력'!$G$16*0.9)*0.5,2.5)</f>
        <v>52.5</v>
      </c>
      <c r="K13" s="79"/>
      <c r="L13" s="54"/>
      <c r="M13" s="53"/>
      <c r="N13" s="79" t="s">
        <v>26</v>
      </c>
      <c r="O13" s="84">
        <f>FLOOR('1RM입력'!$D$16*0.7*0.5,2.5)</f>
        <v>62.5</v>
      </c>
      <c r="P13" s="79"/>
      <c r="Q13" s="54"/>
      <c r="R13" s="53"/>
      <c r="S13" s="79" t="s">
        <v>68</v>
      </c>
      <c r="T13" s="84">
        <f>FLOOR(('1RM입력'!D30*0.9)*0.5,2.5)</f>
        <v>112.5</v>
      </c>
      <c r="U13" s="79"/>
      <c r="V13" s="54"/>
      <c r="W13" s="50"/>
      <c r="X13" s="79" t="s">
        <v>24</v>
      </c>
      <c r="Y13" s="84">
        <f>FLOOR(('1RM입력'!$G$16*0.9)*0.55,2.5)</f>
        <v>57.5</v>
      </c>
      <c r="Z13" s="79"/>
      <c r="AA13" s="54"/>
      <c r="AB13" s="53"/>
      <c r="AC13" s="79" t="s">
        <v>26</v>
      </c>
      <c r="AD13" s="84">
        <f>FLOOR('1RM입력'!$D$16*0.7*0.55,2.5)</f>
        <v>67.5</v>
      </c>
      <c r="AE13" s="79"/>
      <c r="AF13" s="54"/>
      <c r="AG13" s="53"/>
      <c r="AH13" s="79" t="s">
        <v>68</v>
      </c>
      <c r="AI13" s="100">
        <f>FLOOR(('1RM입력'!D30*0.9)*0.55,2.5)</f>
        <v>122.5</v>
      </c>
      <c r="AJ13" s="79"/>
      <c r="AK13" s="54"/>
      <c r="AL13" s="52"/>
      <c r="AM13" s="52"/>
      <c r="AN13" s="52"/>
      <c r="AO13" s="52"/>
      <c r="AP13" s="52"/>
      <c r="AQ13" s="52"/>
      <c r="AR13" s="52"/>
      <c r="AS13" s="52"/>
      <c r="AT13" s="52"/>
    </row>
    <row r="14" spans="1:46" ht="20.100000" customHeight="1">
      <c r="A14" s="158"/>
      <c r="B14" s="158"/>
      <c r="C14" s="159"/>
      <c r="D14" s="69"/>
      <c r="E14" s="50"/>
      <c r="F14" s="50"/>
      <c r="G14" s="61"/>
      <c r="H14" s="50"/>
      <c r="I14" s="79"/>
      <c r="J14" s="79"/>
      <c r="K14" s="79"/>
      <c r="L14" s="54"/>
      <c r="M14" s="53"/>
      <c r="N14" s="79"/>
      <c r="O14" s="79"/>
      <c r="P14" s="79"/>
      <c r="Q14" s="54"/>
      <c r="R14" s="53"/>
      <c r="S14" s="79"/>
      <c r="T14" s="79"/>
      <c r="U14" s="79"/>
      <c r="V14" s="54"/>
      <c r="W14" s="50"/>
      <c r="X14" s="79"/>
      <c r="Y14" s="79"/>
      <c r="Z14" s="79"/>
      <c r="AA14" s="54"/>
      <c r="AB14" s="53"/>
      <c r="AC14" s="79"/>
      <c r="AD14" s="79"/>
      <c r="AE14" s="79"/>
      <c r="AF14" s="54"/>
      <c r="AG14" s="53"/>
      <c r="AH14" s="79"/>
      <c r="AI14" s="79"/>
      <c r="AJ14" s="79"/>
      <c r="AK14" s="54"/>
      <c r="AL14" s="52"/>
      <c r="AM14" s="52"/>
      <c r="AN14" s="52"/>
      <c r="AO14" s="52"/>
      <c r="AP14" s="52"/>
      <c r="AQ14" s="52"/>
      <c r="AR14" s="52"/>
      <c r="AS14" s="52"/>
      <c r="AT14" s="52"/>
    </row>
    <row r="15" spans="1:46" ht="20.100000" customHeight="1">
      <c r="A15" s="158"/>
      <c r="B15" s="158"/>
      <c r="C15" s="159"/>
      <c r="D15" s="69"/>
      <c r="E15" s="50"/>
      <c r="F15" s="50"/>
      <c r="G15" s="61"/>
      <c r="H15" s="50"/>
      <c r="I15" s="79" t="s">
        <v>70</v>
      </c>
      <c r="J15" s="79"/>
      <c r="K15" s="79"/>
      <c r="L15" s="54"/>
      <c r="M15" s="53"/>
      <c r="N15" s="79" t="s">
        <v>70</v>
      </c>
      <c r="O15" s="79"/>
      <c r="P15" s="79"/>
      <c r="Q15" s="54"/>
      <c r="R15" s="53"/>
      <c r="S15" s="79" t="s">
        <v>70</v>
      </c>
      <c r="T15" s="79"/>
      <c r="U15" s="79"/>
      <c r="V15" s="54"/>
      <c r="W15" s="50"/>
      <c r="X15" s="79" t="s">
        <v>70</v>
      </c>
      <c r="Y15" s="79"/>
      <c r="Z15" s="79"/>
      <c r="AA15" s="54"/>
      <c r="AB15" s="53"/>
      <c r="AC15" s="79" t="s">
        <v>70</v>
      </c>
      <c r="AD15" s="79"/>
      <c r="AE15" s="79"/>
      <c r="AF15" s="54"/>
      <c r="AG15" s="53"/>
      <c r="AH15" s="79" t="s">
        <v>70</v>
      </c>
      <c r="AI15" s="79"/>
      <c r="AJ15" s="79"/>
      <c r="AK15" s="54"/>
      <c r="AL15" s="52"/>
      <c r="AM15" s="52"/>
      <c r="AN15" s="52"/>
      <c r="AO15" s="52"/>
      <c r="AP15" s="52"/>
      <c r="AQ15" s="52"/>
      <c r="AR15" s="52"/>
      <c r="AS15" s="52"/>
      <c r="AT15" s="52"/>
    </row>
    <row r="16" spans="1:46" ht="20.100000" customHeight="1">
      <c r="A16" s="158"/>
      <c r="B16" s="158"/>
      <c r="C16" s="159"/>
      <c r="D16" s="69"/>
      <c r="E16" s="50"/>
      <c r="F16" s="50"/>
      <c r="G16" s="61"/>
      <c r="H16" s="50"/>
      <c r="I16" s="79" t="s">
        <v>35</v>
      </c>
      <c r="J16" s="79"/>
      <c r="K16" s="79"/>
      <c r="L16" s="54"/>
      <c r="M16" s="53"/>
      <c r="N16" s="79" t="s">
        <v>35</v>
      </c>
      <c r="O16" s="79"/>
      <c r="P16" s="79"/>
      <c r="Q16" s="54"/>
      <c r="R16" s="53"/>
      <c r="S16" s="79" t="s">
        <v>35</v>
      </c>
      <c r="T16" s="79"/>
      <c r="U16" s="79"/>
      <c r="V16" s="54"/>
      <c r="W16" s="50"/>
      <c r="X16" s="79" t="s">
        <v>35</v>
      </c>
      <c r="Y16" s="79"/>
      <c r="Z16" s="79"/>
      <c r="AA16" s="54"/>
      <c r="AB16" s="53"/>
      <c r="AC16" s="79" t="s">
        <v>35</v>
      </c>
      <c r="AD16" s="79"/>
      <c r="AE16" s="79"/>
      <c r="AF16" s="54"/>
      <c r="AG16" s="53"/>
      <c r="AH16" s="79" t="s">
        <v>35</v>
      </c>
      <c r="AI16" s="79"/>
      <c r="AJ16" s="79"/>
      <c r="AK16" s="54"/>
      <c r="AL16" s="52"/>
      <c r="AM16" s="52"/>
      <c r="AN16" s="52"/>
      <c r="AO16" s="52"/>
      <c r="AP16" s="52"/>
      <c r="AQ16" s="52"/>
      <c r="AR16" s="52"/>
      <c r="AS16" s="52"/>
      <c r="AT16" s="52"/>
    </row>
    <row r="17" spans="1:46" ht="20.100000" customHeight="1">
      <c r="A17" s="158"/>
      <c r="B17" s="158"/>
      <c r="C17" s="159"/>
      <c r="D17" s="69"/>
      <c r="E17" s="50"/>
      <c r="F17" s="50"/>
      <c r="G17" s="61"/>
      <c r="H17" s="50"/>
      <c r="I17" s="81" t="s">
        <v>36</v>
      </c>
      <c r="J17" s="81"/>
      <c r="K17" s="81"/>
      <c r="L17" s="54"/>
      <c r="M17" s="53"/>
      <c r="N17" s="81" t="s">
        <v>40</v>
      </c>
      <c r="O17" s="79"/>
      <c r="P17" s="79"/>
      <c r="Q17" s="54"/>
      <c r="R17" s="53"/>
      <c r="S17" s="81" t="s">
        <v>66</v>
      </c>
      <c r="T17" s="79"/>
      <c r="U17" s="79"/>
      <c r="V17" s="54"/>
      <c r="W17" s="50"/>
      <c r="X17" s="81" t="s">
        <v>36</v>
      </c>
      <c r="Y17" s="81"/>
      <c r="Z17" s="81"/>
      <c r="AA17" s="54"/>
      <c r="AB17" s="53"/>
      <c r="AC17" s="81" t="s">
        <v>40</v>
      </c>
      <c r="AD17" s="79"/>
      <c r="AE17" s="79"/>
      <c r="AF17" s="54"/>
      <c r="AG17" s="53"/>
      <c r="AH17" s="81" t="s">
        <v>66</v>
      </c>
      <c r="AI17" s="79"/>
      <c r="AJ17" s="79"/>
      <c r="AK17" s="54"/>
      <c r="AL17" s="52"/>
      <c r="AM17" s="52"/>
      <c r="AN17" s="52"/>
      <c r="AO17" s="52"/>
      <c r="AP17" s="52"/>
      <c r="AQ17" s="52"/>
      <c r="AR17" s="52"/>
      <c r="AS17" s="52"/>
      <c r="AT17" s="52"/>
    </row>
    <row r="18" spans="1:46" ht="20.100000" customHeight="1">
      <c r="A18" s="158"/>
      <c r="B18" s="158"/>
      <c r="C18" s="159"/>
      <c r="D18" s="69"/>
      <c r="E18" s="50"/>
      <c r="F18" s="50"/>
      <c r="G18" s="61"/>
      <c r="H18" s="50"/>
      <c r="I18" s="81" t="s">
        <v>37</v>
      </c>
      <c r="J18" s="81"/>
      <c r="K18" s="81"/>
      <c r="L18" s="54"/>
      <c r="M18" s="53"/>
      <c r="N18" s="79"/>
      <c r="O18" s="79"/>
      <c r="P18" s="79"/>
      <c r="Q18" s="54"/>
      <c r="R18" s="53"/>
      <c r="S18" s="50"/>
      <c r="T18" s="50"/>
      <c r="U18" s="50"/>
      <c r="V18" s="54"/>
      <c r="W18" s="50"/>
      <c r="X18" s="81" t="s">
        <v>37</v>
      </c>
      <c r="Y18" s="81"/>
      <c r="Z18" s="81"/>
      <c r="AA18" s="54"/>
      <c r="AB18" s="53"/>
      <c r="AC18" s="79"/>
      <c r="AD18" s="79"/>
      <c r="AE18" s="79"/>
      <c r="AF18" s="54"/>
      <c r="AG18" s="53"/>
      <c r="AH18" s="50"/>
      <c r="AI18" s="50"/>
      <c r="AJ18" s="50"/>
      <c r="AK18" s="54"/>
      <c r="AL18" s="52"/>
      <c r="AM18" s="52"/>
      <c r="AN18" s="52"/>
      <c r="AO18" s="52"/>
      <c r="AP18" s="52"/>
      <c r="AQ18" s="52"/>
      <c r="AR18" s="52"/>
      <c r="AS18" s="52"/>
      <c r="AT18" s="52"/>
    </row>
    <row r="19" spans="1:46" ht="20.100000" customHeight="1">
      <c r="A19" s="158"/>
      <c r="B19" s="158"/>
      <c r="C19" s="159"/>
      <c r="D19" s="69"/>
      <c r="E19" s="50"/>
      <c r="F19" s="50"/>
      <c r="G19" s="61"/>
      <c r="H19" s="50"/>
      <c r="I19" s="79"/>
      <c r="J19" s="79"/>
      <c r="K19" s="79"/>
      <c r="L19" s="54"/>
      <c r="M19" s="53"/>
      <c r="N19" s="79"/>
      <c r="O19" s="79"/>
      <c r="P19" s="79"/>
      <c r="Q19" s="54"/>
      <c r="R19" s="53"/>
      <c r="S19" s="85" t="s">
        <v>41</v>
      </c>
      <c r="T19" s="85"/>
      <c r="U19" s="85"/>
      <c r="V19" s="54"/>
      <c r="W19" s="50"/>
      <c r="X19" s="79"/>
      <c r="Y19" s="79"/>
      <c r="Z19" s="79"/>
      <c r="AA19" s="54"/>
      <c r="AB19" s="53"/>
      <c r="AC19" s="79"/>
      <c r="AD19" s="79"/>
      <c r="AE19" s="79"/>
      <c r="AF19" s="54"/>
      <c r="AG19" s="53"/>
      <c r="AH19" s="85" t="s">
        <v>41</v>
      </c>
      <c r="AI19" s="85"/>
      <c r="AJ19" s="85"/>
      <c r="AK19" s="54"/>
      <c r="AL19" s="52"/>
      <c r="AM19" s="52"/>
      <c r="AN19" s="52"/>
      <c r="AO19" s="52"/>
      <c r="AP19" s="52"/>
      <c r="AQ19" s="52"/>
      <c r="AR19" s="52"/>
      <c r="AS19" s="52"/>
      <c r="AT19" s="52"/>
    </row>
    <row r="20" spans="1:46" ht="20.100000" customHeight="1">
      <c r="A20" s="158"/>
      <c r="B20" s="158"/>
      <c r="C20" s="159"/>
      <c r="D20" s="69"/>
      <c r="E20" s="50"/>
      <c r="F20" s="50"/>
      <c r="G20" s="61"/>
      <c r="H20" s="50"/>
      <c r="I20" s="79"/>
      <c r="J20" s="79"/>
      <c r="K20" s="79"/>
      <c r="L20" s="54"/>
      <c r="M20" s="53"/>
      <c r="N20" s="79"/>
      <c r="O20" s="79"/>
      <c r="P20" s="79"/>
      <c r="Q20" s="54"/>
      <c r="R20" s="53"/>
      <c r="S20" s="85" t="s">
        <v>22</v>
      </c>
      <c r="T20" s="89">
        <f>$J$7-5</f>
        <v>60</v>
      </c>
      <c r="U20" s="85" t="s">
        <v>59</v>
      </c>
      <c r="V20" s="54"/>
      <c r="W20" s="50"/>
      <c r="X20" s="79"/>
      <c r="Y20" s="79"/>
      <c r="Z20" s="79"/>
      <c r="AA20" s="54"/>
      <c r="AB20" s="53"/>
      <c r="AC20" s="79"/>
      <c r="AD20" s="79"/>
      <c r="AE20" s="79"/>
      <c r="AF20" s="54"/>
      <c r="AG20" s="53"/>
      <c r="AH20" s="85" t="s">
        <v>22</v>
      </c>
      <c r="AI20" s="89">
        <f>$Y$7-5</f>
        <v>65</v>
      </c>
      <c r="AJ20" s="85" t="s">
        <v>59</v>
      </c>
      <c r="AK20" s="54"/>
      <c r="AL20" s="52"/>
      <c r="AM20" s="52"/>
      <c r="AN20" s="52"/>
      <c r="AO20" s="52"/>
      <c r="AP20" s="52"/>
      <c r="AQ20" s="52"/>
      <c r="AR20" s="52"/>
      <c r="AS20" s="52"/>
      <c r="AT20" s="52"/>
    </row>
    <row r="21" spans="1:46" ht="20.100000" customHeight="1">
      <c r="A21" s="158"/>
      <c r="B21" s="158"/>
      <c r="C21" s="159"/>
      <c r="D21" s="69"/>
      <c r="E21" s="50"/>
      <c r="F21" s="50"/>
      <c r="G21" s="61"/>
      <c r="H21" s="50"/>
      <c r="I21" s="81"/>
      <c r="J21" s="81"/>
      <c r="K21" s="81"/>
      <c r="L21" s="54"/>
      <c r="M21" s="53"/>
      <c r="N21" s="81"/>
      <c r="O21" s="79"/>
      <c r="P21" s="79"/>
      <c r="Q21" s="54"/>
      <c r="R21" s="53"/>
      <c r="S21" s="85" t="s">
        <v>23</v>
      </c>
      <c r="T21" s="89">
        <f>FLOOR($J$7-5,2.5)</f>
        <v>60</v>
      </c>
      <c r="U21" s="85" t="s">
        <v>59</v>
      </c>
      <c r="V21" s="54"/>
      <c r="W21" s="50"/>
      <c r="X21" s="81"/>
      <c r="Y21" s="81"/>
      <c r="Z21" s="81"/>
      <c r="AA21" s="54"/>
      <c r="AB21" s="53"/>
      <c r="AC21" s="81"/>
      <c r="AD21" s="79"/>
      <c r="AE21" s="79"/>
      <c r="AF21" s="54"/>
      <c r="AG21" s="53"/>
      <c r="AH21" s="85" t="s">
        <v>23</v>
      </c>
      <c r="AI21" s="89">
        <f>$Y$7-5</f>
        <v>65</v>
      </c>
      <c r="AJ21" s="85" t="s">
        <v>59</v>
      </c>
      <c r="AK21" s="54"/>
      <c r="AL21" s="52"/>
      <c r="AM21" s="52"/>
      <c r="AN21" s="52"/>
      <c r="AO21" s="52"/>
      <c r="AP21" s="52"/>
      <c r="AQ21" s="52"/>
      <c r="AR21" s="52"/>
      <c r="AS21" s="52"/>
      <c r="AT21" s="52"/>
    </row>
    <row r="22" spans="1:46" ht="20.100000" customHeight="1">
      <c r="A22" s="158"/>
      <c r="B22" s="158"/>
      <c r="C22" s="159"/>
      <c r="D22" s="69"/>
      <c r="E22" s="50"/>
      <c r="F22" s="50"/>
      <c r="G22" s="61"/>
      <c r="H22" s="50"/>
      <c r="I22" s="81"/>
      <c r="J22" s="81"/>
      <c r="K22" s="81"/>
      <c r="L22" s="54"/>
      <c r="M22" s="53"/>
      <c r="N22" s="79"/>
      <c r="O22" s="79"/>
      <c r="P22" s="79"/>
      <c r="Q22" s="54"/>
      <c r="R22" s="53"/>
      <c r="S22" s="85"/>
      <c r="T22" s="85"/>
      <c r="U22" s="85"/>
      <c r="V22" s="54"/>
      <c r="W22" s="50"/>
      <c r="X22" s="81"/>
      <c r="Y22" s="81"/>
      <c r="Z22" s="81"/>
      <c r="AA22" s="54"/>
      <c r="AB22" s="53"/>
      <c r="AC22" s="79"/>
      <c r="AD22" s="79"/>
      <c r="AE22" s="79"/>
      <c r="AF22" s="54"/>
      <c r="AG22" s="53"/>
      <c r="AH22" s="85"/>
      <c r="AI22" s="85"/>
      <c r="AJ22" s="85"/>
      <c r="AK22" s="54"/>
      <c r="AL22" s="52"/>
      <c r="AM22" s="52"/>
      <c r="AN22" s="52"/>
      <c r="AO22" s="52"/>
      <c r="AP22" s="52"/>
      <c r="AQ22" s="52"/>
      <c r="AR22" s="52"/>
      <c r="AS22" s="52"/>
      <c r="AT22" s="52"/>
    </row>
    <row r="23" spans="1:46" ht="20.100000" customHeight="1">
      <c r="A23" s="158"/>
      <c r="B23" s="158"/>
      <c r="C23" s="159"/>
      <c r="D23" s="69"/>
      <c r="E23" s="50"/>
      <c r="F23" s="50"/>
      <c r="G23" s="61"/>
      <c r="H23" s="50"/>
      <c r="I23" s="50"/>
      <c r="J23" s="50"/>
      <c r="K23" s="50"/>
      <c r="L23" s="54"/>
      <c r="M23" s="53"/>
      <c r="N23" s="50"/>
      <c r="O23" s="50"/>
      <c r="P23" s="50"/>
      <c r="Q23" s="54"/>
      <c r="R23" s="53"/>
      <c r="S23" s="85" t="s">
        <v>73</v>
      </c>
      <c r="T23" s="85"/>
      <c r="U23" s="85"/>
      <c r="V23" s="54"/>
      <c r="W23" s="50"/>
      <c r="X23" s="50"/>
      <c r="Y23" s="50"/>
      <c r="Z23" s="50"/>
      <c r="AA23" s="54"/>
      <c r="AB23" s="53"/>
      <c r="AC23" s="50"/>
      <c r="AD23" s="50"/>
      <c r="AE23" s="50"/>
      <c r="AF23" s="54"/>
      <c r="AG23" s="53"/>
      <c r="AH23" s="85" t="s">
        <v>73</v>
      </c>
      <c r="AI23" s="85"/>
      <c r="AJ23" s="85"/>
      <c r="AK23" s="54"/>
      <c r="AL23" s="52"/>
      <c r="AM23" s="52"/>
      <c r="AN23" s="52"/>
      <c r="AO23" s="52"/>
      <c r="AP23" s="52"/>
      <c r="AQ23" s="52"/>
      <c r="AR23" s="52"/>
      <c r="AS23" s="52"/>
      <c r="AT23" s="52"/>
    </row>
    <row r="24" spans="1:46" ht="20.100000" customHeight="1">
      <c r="A24" s="158"/>
      <c r="B24" s="158"/>
      <c r="C24" s="159"/>
      <c r="D24" s="69"/>
      <c r="E24" s="50"/>
      <c r="F24" s="50"/>
      <c r="G24" s="61"/>
      <c r="H24" s="50"/>
      <c r="I24" s="85" t="s">
        <v>56</v>
      </c>
      <c r="J24" s="85"/>
      <c r="K24" s="85"/>
      <c r="L24" s="54"/>
      <c r="M24" s="53"/>
      <c r="N24" s="85" t="s">
        <v>29</v>
      </c>
      <c r="O24" s="85"/>
      <c r="P24" s="85"/>
      <c r="Q24" s="54"/>
      <c r="R24" s="53"/>
      <c r="S24" s="85" t="s">
        <v>35</v>
      </c>
      <c r="T24" s="85"/>
      <c r="U24" s="85"/>
      <c r="V24" s="54"/>
      <c r="W24" s="50"/>
      <c r="X24" s="85" t="s">
        <v>56</v>
      </c>
      <c r="Y24" s="85"/>
      <c r="Z24" s="85"/>
      <c r="AA24" s="54"/>
      <c r="AB24" s="53"/>
      <c r="AC24" s="85" t="s">
        <v>29</v>
      </c>
      <c r="AD24" s="85"/>
      <c r="AE24" s="85"/>
      <c r="AF24" s="54"/>
      <c r="AG24" s="53"/>
      <c r="AH24" s="85" t="s">
        <v>35</v>
      </c>
      <c r="AI24" s="85"/>
      <c r="AJ24" s="85"/>
      <c r="AK24" s="54"/>
      <c r="AL24" s="52"/>
      <c r="AM24" s="52"/>
      <c r="AN24" s="52"/>
      <c r="AO24" s="52"/>
      <c r="AP24" s="52"/>
      <c r="AQ24" s="52"/>
      <c r="AR24" s="52"/>
      <c r="AS24" s="52"/>
      <c r="AT24" s="52"/>
    </row>
    <row r="25" spans="1:46" ht="20.100000" customHeight="1">
      <c r="A25" s="158"/>
      <c r="B25" s="158"/>
      <c r="C25" s="159"/>
      <c r="D25" s="69"/>
      <c r="E25" s="50"/>
      <c r="F25" s="50"/>
      <c r="G25" s="61"/>
      <c r="H25" s="50"/>
      <c r="I25" s="85" t="s">
        <v>22</v>
      </c>
      <c r="J25" s="86">
        <f>J7</f>
        <v>65</v>
      </c>
      <c r="K25" s="85"/>
      <c r="L25" s="54"/>
      <c r="M25" s="53"/>
      <c r="N25" s="85" t="s">
        <v>22</v>
      </c>
      <c r="O25" s="89">
        <f>'1RM입력'!$G$32</f>
        <v>42.5</v>
      </c>
      <c r="P25" s="85" t="s">
        <v>59</v>
      </c>
      <c r="Q25" s="54"/>
      <c r="R25" s="53"/>
      <c r="S25" s="88" t="s">
        <v>43</v>
      </c>
      <c r="T25" s="85"/>
      <c r="U25" s="85"/>
      <c r="V25" s="54"/>
      <c r="W25" s="50"/>
      <c r="X25" s="85" t="s">
        <v>22</v>
      </c>
      <c r="Y25" s="86">
        <f>Y7</f>
        <v>70</v>
      </c>
      <c r="Z25" s="85"/>
      <c r="AA25" s="54"/>
      <c r="AB25" s="53"/>
      <c r="AC25" s="85" t="s">
        <v>22</v>
      </c>
      <c r="AD25" s="89">
        <f>'1RM입력'!$G$33</f>
        <v>47.5</v>
      </c>
      <c r="AE25" s="85" t="s">
        <v>59</v>
      </c>
      <c r="AF25" s="54"/>
      <c r="AG25" s="53"/>
      <c r="AH25" s="88" t="s">
        <v>43</v>
      </c>
      <c r="AI25" s="85"/>
      <c r="AJ25" s="85"/>
      <c r="AK25" s="54"/>
      <c r="AL25" s="52"/>
      <c r="AM25" s="52"/>
      <c r="AN25" s="52"/>
      <c r="AO25" s="52"/>
      <c r="AP25" s="52"/>
      <c r="AQ25" s="52"/>
      <c r="AR25" s="52"/>
      <c r="AS25" s="52"/>
      <c r="AT25" s="52"/>
    </row>
    <row r="26" spans="1:46" ht="20.100000" customHeight="1">
      <c r="A26" s="158"/>
      <c r="B26" s="158"/>
      <c r="C26" s="159"/>
      <c r="D26" s="69"/>
      <c r="E26" s="50"/>
      <c r="F26" s="50"/>
      <c r="G26" s="61"/>
      <c r="H26" s="50"/>
      <c r="I26" s="85" t="s">
        <v>23</v>
      </c>
      <c r="J26" s="86">
        <f>FLOOR(J8,2.5)</f>
        <v>65</v>
      </c>
      <c r="K26" s="85"/>
      <c r="L26" s="54"/>
      <c r="M26" s="53"/>
      <c r="N26" s="85" t="s">
        <v>23</v>
      </c>
      <c r="O26" s="89">
        <f>FLOOR('1RM입력'!$G$32,2.5)</f>
        <v>42.5</v>
      </c>
      <c r="P26" s="85" t="s">
        <v>59</v>
      </c>
      <c r="Q26" s="54"/>
      <c r="R26" s="53"/>
      <c r="S26" s="88" t="s">
        <v>42</v>
      </c>
      <c r="T26" s="85"/>
      <c r="U26" s="85"/>
      <c r="V26" s="54"/>
      <c r="W26" s="50"/>
      <c r="X26" s="85" t="s">
        <v>23</v>
      </c>
      <c r="Y26" s="86">
        <f>FLOOR(Y8,2.5)</f>
        <v>70</v>
      </c>
      <c r="Z26" s="85"/>
      <c r="AA26" s="54"/>
      <c r="AB26" s="53"/>
      <c r="AC26" s="85" t="s">
        <v>23</v>
      </c>
      <c r="AD26" s="89">
        <f>'1RM입력'!$G$33</f>
        <v>47.5</v>
      </c>
      <c r="AE26" s="85" t="s">
        <v>59</v>
      </c>
      <c r="AF26" s="54"/>
      <c r="AG26" s="53"/>
      <c r="AH26" s="88" t="s">
        <v>42</v>
      </c>
      <c r="AI26" s="85"/>
      <c r="AJ26" s="85"/>
      <c r="AK26" s="54"/>
      <c r="AL26" s="52"/>
      <c r="AM26" s="52"/>
      <c r="AN26" s="52"/>
      <c r="AO26" s="52"/>
      <c r="AP26" s="52"/>
      <c r="AQ26" s="52"/>
      <c r="AR26" s="52"/>
      <c r="AS26" s="52"/>
      <c r="AT26" s="52"/>
    </row>
    <row r="27" spans="1:46" ht="20.100000" customHeight="1">
      <c r="A27" s="158"/>
      <c r="B27" s="158"/>
      <c r="C27" s="159"/>
      <c r="D27" s="69"/>
      <c r="E27" s="50"/>
      <c r="F27" s="50"/>
      <c r="G27" s="61"/>
      <c r="H27" s="50"/>
      <c r="I27" s="85"/>
      <c r="J27" s="85"/>
      <c r="K27" s="85"/>
      <c r="L27" s="54"/>
      <c r="M27" s="53"/>
      <c r="N27" s="85"/>
      <c r="O27" s="85"/>
      <c r="P27" s="85"/>
      <c r="Q27" s="54"/>
      <c r="R27" s="53"/>
      <c r="S27" s="50"/>
      <c r="T27" s="50"/>
      <c r="U27" s="50"/>
      <c r="V27" s="54"/>
      <c r="W27" s="50"/>
      <c r="X27" s="85"/>
      <c r="Y27" s="85"/>
      <c r="Z27" s="85"/>
      <c r="AA27" s="54"/>
      <c r="AB27" s="53"/>
      <c r="AC27" s="85"/>
      <c r="AD27" s="85"/>
      <c r="AE27" s="85"/>
      <c r="AF27" s="54"/>
      <c r="AG27" s="53"/>
      <c r="AH27" s="50"/>
      <c r="AI27" s="50"/>
      <c r="AJ27" s="50"/>
      <c r="AK27" s="54"/>
      <c r="AL27" s="52"/>
      <c r="AM27" s="52"/>
      <c r="AN27" s="52"/>
      <c r="AO27" s="52"/>
      <c r="AP27" s="52"/>
      <c r="AQ27" s="52"/>
      <c r="AR27" s="52"/>
      <c r="AS27" s="52"/>
      <c r="AT27" s="52"/>
    </row>
    <row r="28" spans="1:46" ht="20.100000" customHeight="1">
      <c r="A28" s="158"/>
      <c r="B28" s="158"/>
      <c r="C28" s="159"/>
      <c r="D28" s="69"/>
      <c r="E28" s="50"/>
      <c r="F28" s="50"/>
      <c r="G28" s="61"/>
      <c r="H28" s="50"/>
      <c r="I28" s="85" t="s">
        <v>31</v>
      </c>
      <c r="J28" s="85"/>
      <c r="K28" s="85"/>
      <c r="L28" s="54"/>
      <c r="M28" s="53"/>
      <c r="N28" s="85" t="s">
        <v>33</v>
      </c>
      <c r="O28" s="85"/>
      <c r="P28" s="85"/>
      <c r="Q28" s="54"/>
      <c r="R28" s="53"/>
      <c r="S28" s="79" t="s">
        <v>71</v>
      </c>
      <c r="T28" s="79"/>
      <c r="U28" s="79"/>
      <c r="V28" s="54"/>
      <c r="W28" s="50"/>
      <c r="X28" s="85" t="s">
        <v>31</v>
      </c>
      <c r="Y28" s="85"/>
      <c r="Z28" s="85"/>
      <c r="AA28" s="54"/>
      <c r="AB28" s="53"/>
      <c r="AC28" s="85" t="s">
        <v>33</v>
      </c>
      <c r="AD28" s="85"/>
      <c r="AE28" s="85"/>
      <c r="AF28" s="54"/>
      <c r="AG28" s="53"/>
      <c r="AH28" s="79" t="s">
        <v>71</v>
      </c>
      <c r="AI28" s="79"/>
      <c r="AJ28" s="79"/>
      <c r="AK28" s="54"/>
      <c r="AL28" s="52"/>
      <c r="AM28" s="52"/>
      <c r="AN28" s="52"/>
      <c r="AO28" s="52"/>
      <c r="AP28" s="52"/>
      <c r="AQ28" s="52"/>
      <c r="AR28" s="52"/>
      <c r="AS28" s="52"/>
      <c r="AT28" s="52"/>
    </row>
    <row r="29" spans="1:46" ht="20.100000" customHeight="1">
      <c r="A29" s="158"/>
      <c r="B29" s="158"/>
      <c r="C29" s="159"/>
      <c r="D29" s="69"/>
      <c r="E29" s="50"/>
      <c r="F29" s="50"/>
      <c r="G29" s="61"/>
      <c r="H29" s="50"/>
      <c r="I29" s="85" t="s">
        <v>24</v>
      </c>
      <c r="J29" s="87">
        <f>$J$25-10</f>
        <v>55</v>
      </c>
      <c r="K29" s="85"/>
      <c r="L29" s="54"/>
      <c r="M29" s="53"/>
      <c r="N29" s="85" t="s">
        <v>24</v>
      </c>
      <c r="O29" s="87">
        <f>FLOOR('1RM입력'!$G$30*0.85*0.5,2.5)</f>
        <v>32.5</v>
      </c>
      <c r="P29" s="85"/>
      <c r="Q29" s="54"/>
      <c r="R29" s="53"/>
      <c r="S29" s="79" t="s">
        <v>35</v>
      </c>
      <c r="T29" s="79"/>
      <c r="U29" s="79"/>
      <c r="V29" s="54"/>
      <c r="W29" s="50"/>
      <c r="X29" s="85" t="s">
        <v>24</v>
      </c>
      <c r="Y29" s="87">
        <f>$Y$7-10</f>
        <v>60</v>
      </c>
      <c r="Z29" s="85"/>
      <c r="AA29" s="54"/>
      <c r="AB29" s="53"/>
      <c r="AC29" s="85" t="s">
        <v>24</v>
      </c>
      <c r="AD29" s="87">
        <f>FLOOR('1RM입력'!$G$30*0.85*0.55,2.5)</f>
        <v>35</v>
      </c>
      <c r="AE29" s="85"/>
      <c r="AF29" s="54"/>
      <c r="AG29" s="53"/>
      <c r="AH29" s="79" t="s">
        <v>35</v>
      </c>
      <c r="AI29" s="79"/>
      <c r="AJ29" s="79"/>
      <c r="AK29" s="54"/>
      <c r="AL29" s="52"/>
      <c r="AM29" s="52"/>
      <c r="AN29" s="52"/>
      <c r="AO29" s="52"/>
      <c r="AP29" s="52"/>
      <c r="AQ29" s="52"/>
      <c r="AR29" s="52"/>
      <c r="AS29" s="52"/>
      <c r="AT29" s="52"/>
    </row>
    <row r="30" spans="1:46" ht="20.100000" customHeight="1">
      <c r="A30" s="158"/>
      <c r="B30" s="158"/>
      <c r="C30" s="159"/>
      <c r="D30" s="69"/>
      <c r="E30" s="50"/>
      <c r="F30" s="50"/>
      <c r="G30" s="61"/>
      <c r="H30" s="50"/>
      <c r="I30" s="85" t="s">
        <v>25</v>
      </c>
      <c r="J30" s="87">
        <f>$J$25-10</f>
        <v>55</v>
      </c>
      <c r="K30" s="85"/>
      <c r="L30" s="54"/>
      <c r="M30" s="53"/>
      <c r="N30" s="85" t="s">
        <v>25</v>
      </c>
      <c r="O30" s="87">
        <f>FLOOR('1RM입력'!$G$30*0.85*0.5,2.5)</f>
        <v>32.5</v>
      </c>
      <c r="P30" s="85"/>
      <c r="Q30" s="54"/>
      <c r="R30" s="53"/>
      <c r="S30" s="81" t="s">
        <v>44</v>
      </c>
      <c r="T30" s="79"/>
      <c r="U30" s="79"/>
      <c r="V30" s="54"/>
      <c r="W30" s="50"/>
      <c r="X30" s="85" t="s">
        <v>25</v>
      </c>
      <c r="Y30" s="87">
        <f>$Y$7-10</f>
        <v>60</v>
      </c>
      <c r="Z30" s="85"/>
      <c r="AA30" s="54"/>
      <c r="AB30" s="53"/>
      <c r="AC30" s="85" t="s">
        <v>25</v>
      </c>
      <c r="AD30" s="87">
        <f>FLOOR('1RM입력'!$G$30*0.85*0.55,2.5)</f>
        <v>35</v>
      </c>
      <c r="AE30" s="85"/>
      <c r="AF30" s="54"/>
      <c r="AG30" s="53"/>
      <c r="AH30" s="81" t="s">
        <v>44</v>
      </c>
      <c r="AI30" s="79"/>
      <c r="AJ30" s="79"/>
      <c r="AK30" s="54"/>
      <c r="AL30" s="52"/>
      <c r="AM30" s="52"/>
      <c r="AN30" s="52"/>
      <c r="AO30" s="52"/>
      <c r="AP30" s="52"/>
      <c r="AQ30" s="52"/>
      <c r="AR30" s="52"/>
      <c r="AS30" s="52"/>
      <c r="AT30" s="52"/>
    </row>
    <row r="31" spans="1:46" ht="20.100000" customHeight="1">
      <c r="A31" s="158"/>
      <c r="B31" s="158"/>
      <c r="C31" s="159"/>
      <c r="D31" s="69"/>
      <c r="E31" s="50"/>
      <c r="F31" s="50"/>
      <c r="G31" s="61"/>
      <c r="H31" s="50"/>
      <c r="I31" s="85" t="s">
        <v>26</v>
      </c>
      <c r="J31" s="87">
        <f>$J$25-10</f>
        <v>55</v>
      </c>
      <c r="K31" s="85"/>
      <c r="L31" s="54"/>
      <c r="M31" s="53"/>
      <c r="N31" s="85" t="s">
        <v>26</v>
      </c>
      <c r="O31" s="87">
        <f>FLOOR('1RM입력'!$G$30*0.85*0.5,2.5)</f>
        <v>32.5</v>
      </c>
      <c r="P31" s="85"/>
      <c r="Q31" s="54"/>
      <c r="R31" s="53"/>
      <c r="S31" s="79"/>
      <c r="T31" s="79"/>
      <c r="U31" s="79"/>
      <c r="V31" s="54"/>
      <c r="W31" s="50"/>
      <c r="X31" s="85" t="s">
        <v>26</v>
      </c>
      <c r="Y31" s="87">
        <f>$Y$7-10</f>
        <v>60</v>
      </c>
      <c r="Z31" s="85"/>
      <c r="AA31" s="54"/>
      <c r="AB31" s="53"/>
      <c r="AC31" s="85" t="s">
        <v>26</v>
      </c>
      <c r="AD31" s="87">
        <f>FLOOR('1RM입력'!$G$30*0.85*0.55,2.5)</f>
        <v>35</v>
      </c>
      <c r="AE31" s="85"/>
      <c r="AF31" s="54"/>
      <c r="AG31" s="53"/>
      <c r="AH31" s="79"/>
      <c r="AI31" s="79"/>
      <c r="AJ31" s="79"/>
      <c r="AK31" s="54"/>
      <c r="AL31" s="52"/>
      <c r="AM31" s="52"/>
      <c r="AN31" s="52"/>
      <c r="AO31" s="52"/>
      <c r="AP31" s="52"/>
      <c r="AQ31" s="52"/>
      <c r="AR31" s="52"/>
      <c r="AS31" s="52"/>
      <c r="AT31" s="52"/>
    </row>
    <row r="32" spans="1:46" ht="20.100000" customHeight="1">
      <c r="A32" s="158"/>
      <c r="B32" s="158"/>
      <c r="C32" s="159"/>
      <c r="D32" s="69"/>
      <c r="E32" s="50"/>
      <c r="F32" s="50"/>
      <c r="G32" s="61"/>
      <c r="H32" s="50"/>
      <c r="I32" s="85"/>
      <c r="J32" s="85"/>
      <c r="K32" s="85"/>
      <c r="L32" s="54"/>
      <c r="M32" s="53"/>
      <c r="N32" s="85"/>
      <c r="O32" s="85"/>
      <c r="P32" s="85"/>
      <c r="Q32" s="54"/>
      <c r="R32" s="53"/>
      <c r="S32" s="79" t="s">
        <v>72</v>
      </c>
      <c r="T32" s="79"/>
      <c r="U32" s="79"/>
      <c r="V32" s="54"/>
      <c r="W32" s="50"/>
      <c r="X32" s="85"/>
      <c r="Y32" s="85"/>
      <c r="Z32" s="85"/>
      <c r="AA32" s="54"/>
      <c r="AB32" s="53"/>
      <c r="AC32" s="85"/>
      <c r="AD32" s="85"/>
      <c r="AE32" s="85"/>
      <c r="AF32" s="54"/>
      <c r="AG32" s="53"/>
      <c r="AH32" s="79" t="s">
        <v>72</v>
      </c>
      <c r="AI32" s="79"/>
      <c r="AJ32" s="79"/>
      <c r="AK32" s="54"/>
      <c r="AL32" s="52"/>
      <c r="AM32" s="52"/>
      <c r="AN32" s="52"/>
      <c r="AO32" s="52"/>
      <c r="AP32" s="52"/>
      <c r="AQ32" s="52"/>
      <c r="AR32" s="52"/>
      <c r="AS32" s="52"/>
      <c r="AT32" s="52"/>
    </row>
    <row r="33" spans="1:46" ht="20.100000" customHeight="1">
      <c r="A33" s="158"/>
      <c r="B33" s="158"/>
      <c r="C33" s="159"/>
      <c r="D33" s="69"/>
      <c r="E33" s="50"/>
      <c r="F33" s="50"/>
      <c r="G33" s="61"/>
      <c r="H33" s="50"/>
      <c r="I33" s="85" t="s">
        <v>70</v>
      </c>
      <c r="J33" s="85"/>
      <c r="K33" s="85"/>
      <c r="L33" s="54"/>
      <c r="M33" s="53"/>
      <c r="N33" s="85" t="s">
        <v>70</v>
      </c>
      <c r="O33" s="85"/>
      <c r="P33" s="85"/>
      <c r="Q33" s="54"/>
      <c r="R33" s="53"/>
      <c r="S33" s="79" t="s">
        <v>35</v>
      </c>
      <c r="T33" s="79"/>
      <c r="U33" s="79"/>
      <c r="V33" s="54"/>
      <c r="W33" s="50"/>
      <c r="X33" s="85" t="s">
        <v>34</v>
      </c>
      <c r="Y33" s="85"/>
      <c r="Z33" s="85"/>
      <c r="AA33" s="54"/>
      <c r="AB33" s="53"/>
      <c r="AC33" s="85" t="s">
        <v>34</v>
      </c>
      <c r="AD33" s="85"/>
      <c r="AE33" s="85"/>
      <c r="AF33" s="54"/>
      <c r="AG33" s="53"/>
      <c r="AH33" s="79" t="s">
        <v>35</v>
      </c>
      <c r="AI33" s="79"/>
      <c r="AJ33" s="79"/>
      <c r="AK33" s="54"/>
      <c r="AL33" s="52"/>
      <c r="AM33" s="52"/>
      <c r="AN33" s="52"/>
      <c r="AO33" s="52"/>
      <c r="AP33" s="52"/>
      <c r="AQ33" s="52"/>
      <c r="AR33" s="52"/>
      <c r="AS33" s="52"/>
      <c r="AT33" s="52"/>
    </row>
    <row r="34" spans="1:46" ht="20.100000" customHeight="1">
      <c r="A34" s="158"/>
      <c r="B34" s="158"/>
      <c r="C34" s="159"/>
      <c r="D34" s="69"/>
      <c r="E34" s="50"/>
      <c r="F34" s="50"/>
      <c r="G34" s="61"/>
      <c r="H34" s="50"/>
      <c r="I34" s="85" t="s">
        <v>35</v>
      </c>
      <c r="J34" s="85"/>
      <c r="K34" s="85"/>
      <c r="L34" s="54"/>
      <c r="M34" s="53"/>
      <c r="N34" s="85" t="s">
        <v>35</v>
      </c>
      <c r="O34" s="85"/>
      <c r="P34" s="85"/>
      <c r="Q34" s="54"/>
      <c r="R34" s="53"/>
      <c r="S34" s="81" t="s">
        <v>44</v>
      </c>
      <c r="T34" s="79"/>
      <c r="U34" s="79"/>
      <c r="V34" s="54"/>
      <c r="W34" s="50"/>
      <c r="X34" s="85" t="s">
        <v>35</v>
      </c>
      <c r="Y34" s="85"/>
      <c r="Z34" s="85"/>
      <c r="AA34" s="54"/>
      <c r="AB34" s="53"/>
      <c r="AC34" s="85" t="s">
        <v>35</v>
      </c>
      <c r="AD34" s="85"/>
      <c r="AE34" s="85"/>
      <c r="AF34" s="54"/>
      <c r="AG34" s="53"/>
      <c r="AH34" s="81" t="s">
        <v>44</v>
      </c>
      <c r="AI34" s="79"/>
      <c r="AJ34" s="79"/>
      <c r="AK34" s="54"/>
      <c r="AL34" s="52"/>
      <c r="AM34" s="52"/>
      <c r="AN34" s="52"/>
      <c r="AO34" s="52"/>
      <c r="AP34" s="52"/>
      <c r="AQ34" s="52"/>
      <c r="AR34" s="52"/>
      <c r="AS34" s="52"/>
      <c r="AT34" s="52"/>
    </row>
    <row r="35" spans="1:46" ht="20.100000" customHeight="1">
      <c r="A35" s="158"/>
      <c r="B35" s="158"/>
      <c r="C35" s="159"/>
      <c r="D35" s="69"/>
      <c r="E35" s="50"/>
      <c r="F35" s="50"/>
      <c r="G35" s="61"/>
      <c r="H35" s="60"/>
      <c r="I35" s="88" t="s">
        <v>38</v>
      </c>
      <c r="J35" s="88"/>
      <c r="K35" s="88"/>
      <c r="L35" s="61"/>
      <c r="M35" s="50"/>
      <c r="N35" s="88" t="s">
        <v>39</v>
      </c>
      <c r="O35" s="88"/>
      <c r="P35" s="88"/>
      <c r="Q35" s="54"/>
      <c r="R35" s="53"/>
      <c r="S35" s="79"/>
      <c r="T35" s="79"/>
      <c r="U35" s="79"/>
      <c r="V35" s="54"/>
      <c r="W35" s="60"/>
      <c r="X35" s="88" t="s">
        <v>38</v>
      </c>
      <c r="Y35" s="88"/>
      <c r="Z35" s="88"/>
      <c r="AA35" s="61"/>
      <c r="AB35" s="50"/>
      <c r="AC35" s="88" t="s">
        <v>39</v>
      </c>
      <c r="AD35" s="88"/>
      <c r="AE35" s="88"/>
      <c r="AF35" s="54"/>
      <c r="AG35" s="53"/>
      <c r="AH35" s="79"/>
      <c r="AI35" s="79"/>
      <c r="AJ35" s="79"/>
      <c r="AK35" s="54"/>
      <c r="AL35" s="52"/>
      <c r="AM35" s="52"/>
      <c r="AN35" s="52"/>
      <c r="AO35" s="52"/>
      <c r="AP35" s="52"/>
      <c r="AQ35" s="52"/>
      <c r="AR35" s="52"/>
      <c r="AS35" s="52"/>
      <c r="AT35" s="52"/>
    </row>
    <row r="36" spans="1:46" ht="20.100000" customHeight="1">
      <c r="A36" s="160"/>
      <c r="B36" s="160"/>
      <c r="C36" s="161"/>
      <c r="D36" s="57"/>
      <c r="E36" s="62"/>
      <c r="F36" s="62"/>
      <c r="G36" s="59"/>
      <c r="H36" s="57"/>
      <c r="I36" s="58"/>
      <c r="J36" s="58"/>
      <c r="K36" s="58"/>
      <c r="L36" s="59"/>
      <c r="M36" s="57"/>
      <c r="N36" s="62"/>
      <c r="O36" s="62"/>
      <c r="P36" s="62"/>
      <c r="Q36" s="62"/>
      <c r="R36" s="55"/>
      <c r="S36" s="63"/>
      <c r="T36" s="63"/>
      <c r="U36" s="63"/>
      <c r="V36" s="56"/>
      <c r="W36" s="57"/>
      <c r="X36" s="58"/>
      <c r="Y36" s="58"/>
      <c r="Z36" s="58"/>
      <c r="AA36" s="59"/>
      <c r="AB36" s="57"/>
      <c r="AC36" s="62"/>
      <c r="AD36" s="62"/>
      <c r="AE36" s="62"/>
      <c r="AF36" s="62"/>
      <c r="AG36" s="55"/>
      <c r="AH36" s="63"/>
      <c r="AI36" s="63"/>
      <c r="AJ36" s="63"/>
      <c r="AK36" s="56"/>
      <c r="AL36" s="52"/>
      <c r="AM36" s="52"/>
      <c r="AN36" s="52"/>
      <c r="AO36" s="52"/>
      <c r="AP36" s="52"/>
      <c r="AQ36" s="52"/>
      <c r="AR36" s="52"/>
      <c r="AS36" s="52"/>
      <c r="AT36" s="52"/>
    </row>
    <row r="37" spans="1:46">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0"/>
      <c r="AM37" s="50"/>
      <c r="AN37" s="50"/>
      <c r="AO37" s="50"/>
      <c r="AP37" s="52"/>
      <c r="AQ37" s="52"/>
      <c r="AR37" s="52"/>
      <c r="AS37" s="52"/>
      <c r="AT37" s="52"/>
    </row>
    <row r="38" spans="1:46" s="52" customFormat="1">
      <c r="A38" s="0"/>
      <c r="B38" s="0"/>
      <c r="C38" s="0"/>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50"/>
      <c r="AM38" s="50"/>
      <c r="AN38" s="50"/>
      <c r="AO38" s="50"/>
      <c r="AP38" s="0"/>
      <c r="AQ38" s="0"/>
      <c r="AR38" s="0"/>
      <c r="AS38" s="0"/>
      <c r="AT38" s="0"/>
    </row>
    <row r="39" spans="1:46" s="52" customFormat="1">
      <c r="AL39" s="50"/>
      <c r="AM39" s="50"/>
      <c r="AN39" s="50"/>
      <c r="AO39" s="50"/>
    </row>
    <row r="40" spans="1:46" s="52" customFormat="1">
      <c r="AL40" s="50"/>
      <c r="AM40" s="50"/>
      <c r="AN40" s="50"/>
      <c r="AO40" s="50"/>
    </row>
    <row r="41" spans="1:46" s="52" customFormat="1">
      <c r="AL41" s="50"/>
      <c r="AM41" s="50"/>
      <c r="AN41" s="50"/>
      <c r="AO41" s="50"/>
    </row>
    <row r="42" spans="1:46" s="52" customFormat="1">
      <c r="AL42" s="50"/>
      <c r="AM42" s="50"/>
      <c r="AN42" s="50"/>
      <c r="AO42" s="50"/>
    </row>
    <row r="43" spans="1:46" s="52" customFormat="1">
      <c r="AL43" s="50"/>
      <c r="AM43" s="50"/>
      <c r="AN43" s="50"/>
      <c r="AO43" s="50"/>
    </row>
    <row r="44" spans="1:46" s="52" customFormat="1">
      <c r="AL44" s="50"/>
      <c r="AM44" s="50"/>
      <c r="AN44" s="50"/>
      <c r="AO44" s="50"/>
    </row>
    <row r="45" spans="1:46" s="52" customFormat="1">
      <c r="AL45" s="50"/>
      <c r="AM45" s="50"/>
      <c r="AN45" s="50"/>
      <c r="AO45" s="50"/>
    </row>
    <row r="46" spans="1:46" s="52" customFormat="1">
      <c r="AL46" s="50"/>
      <c r="AM46" s="50"/>
      <c r="AN46" s="50"/>
      <c r="AO46" s="50"/>
    </row>
    <row r="47" spans="1:46" s="52" customFormat="1">
      <c r="AL47" s="50"/>
      <c r="AM47" s="50"/>
      <c r="AN47" s="50"/>
      <c r="AO47" s="50"/>
    </row>
    <row r="48" spans="1:46" s="52" customFormat="1">
      <c r="AL48" s="50"/>
      <c r="AM48" s="50"/>
      <c r="AN48" s="50"/>
      <c r="AO48" s="50"/>
    </row>
    <row r="49" spans="38:41" s="52" customFormat="1">
      <c r="AL49" s="50"/>
      <c r="AM49" s="50"/>
      <c r="AN49" s="50"/>
      <c r="AO49" s="50"/>
    </row>
    <row r="50" spans="38:41" s="52" customFormat="1">
      <c r="AL50" s="50"/>
      <c r="AM50" s="50"/>
      <c r="AN50" s="50"/>
      <c r="AO50" s="50"/>
    </row>
    <row r="51" spans="38:41" s="52" customFormat="1">
      <c r="AL51" s="50"/>
      <c r="AM51" s="50"/>
      <c r="AN51" s="50"/>
      <c r="AO51" s="50"/>
    </row>
    <row r="52" spans="38:41" s="52" customFormat="1">
      <c r="AL52" s="50"/>
      <c r="AM52" s="50"/>
      <c r="AN52" s="50"/>
      <c r="AO52" s="50"/>
    </row>
    <row r="53" spans="38:41" s="52" customFormat="1">
      <c r="AL53" s="50"/>
      <c r="AM53" s="50"/>
      <c r="AN53" s="50"/>
      <c r="AO53" s="50"/>
    </row>
    <row r="54" spans="38:41" s="52" customFormat="1">
      <c r="AL54" s="50"/>
      <c r="AM54" s="50"/>
      <c r="AN54" s="50"/>
      <c r="AO54" s="50"/>
    </row>
    <row r="55" spans="38:41" s="52" customFormat="1">
      <c r="AL55" s="50"/>
      <c r="AM55" s="50"/>
      <c r="AN55" s="50"/>
      <c r="AO55" s="50"/>
    </row>
    <row r="56" spans="38:41" s="52" customFormat="1">
      <c r="AL56" s="50"/>
      <c r="AM56" s="50"/>
      <c r="AN56" s="50"/>
      <c r="AO56" s="50"/>
    </row>
    <row r="57" spans="38:41" s="52" customFormat="1">
      <c r="AL57" s="50"/>
      <c r="AM57" s="50"/>
      <c r="AN57" s="50"/>
      <c r="AO57" s="50"/>
    </row>
    <row r="58" spans="38:41" s="52" customFormat="1">
      <c r="AL58" s="50"/>
      <c r="AM58" s="50"/>
      <c r="AN58" s="50"/>
      <c r="AO58" s="50"/>
    </row>
    <row r="59" spans="38:41" s="52" customFormat="1">
      <c r="AL59" s="50"/>
      <c r="AM59" s="50"/>
      <c r="AN59" s="50"/>
      <c r="AO59" s="50"/>
    </row>
    <row r="60" spans="38:41" s="52" customFormat="1">
      <c r="AL60" s="50"/>
      <c r="AM60" s="50"/>
      <c r="AN60" s="50"/>
      <c r="AO60" s="50"/>
    </row>
    <row r="61" spans="38:41" s="52" customFormat="1">
      <c r="AL61" s="50"/>
      <c r="AM61" s="50"/>
      <c r="AN61" s="50"/>
      <c r="AO61" s="50"/>
    </row>
    <row r="62" spans="38:41" s="52" customFormat="1">
      <c r="AL62" s="50"/>
      <c r="AM62" s="50"/>
      <c r="AN62" s="50"/>
      <c r="AO62" s="50"/>
    </row>
    <row r="63" spans="38:41" s="52" customFormat="1">
      <c r="AL63" s="50"/>
      <c r="AM63" s="50"/>
      <c r="AN63" s="50"/>
      <c r="AO63" s="50"/>
    </row>
    <row r="64" spans="38:41" s="52" customFormat="1">
      <c r="AL64" s="50"/>
      <c r="AM64" s="50"/>
      <c r="AN64" s="50"/>
      <c r="AO64" s="50"/>
    </row>
    <row r="65" spans="38:41" s="52" customFormat="1">
      <c r="AL65" s="50"/>
      <c r="AM65" s="50"/>
      <c r="AN65" s="50"/>
      <c r="AO65" s="50"/>
    </row>
    <row r="66" spans="38:41" s="52" customFormat="1">
      <c r="AL66" s="50"/>
      <c r="AM66" s="50"/>
      <c r="AN66" s="50"/>
      <c r="AO66" s="50"/>
    </row>
    <row r="67" spans="38:41" s="52" customFormat="1">
      <c r="AL67" s="50"/>
      <c r="AM67" s="50"/>
      <c r="AN67" s="50"/>
      <c r="AO67" s="50"/>
    </row>
    <row r="68" spans="38:41">
      <c r="AL68" s="48"/>
      <c r="AM68" s="48"/>
      <c r="AN68" s="48"/>
      <c r="AO68" s="48"/>
    </row>
  </sheetData>
  <mergeCells count="19">
    <mergeCell ref="A1:AK2"/>
    <mergeCell ref="A3:AK3"/>
    <mergeCell ref="A4:C4"/>
    <mergeCell ref="D4:G4"/>
    <mergeCell ref="I4:K4"/>
    <mergeCell ref="N4:Q4"/>
    <mergeCell ref="S4:V4"/>
    <mergeCell ref="X4:AA4"/>
    <mergeCell ref="AC4:AF4"/>
    <mergeCell ref="AH4:AK4"/>
    <mergeCell ref="A5:C5"/>
    <mergeCell ref="D5:G5"/>
    <mergeCell ref="I5:K5"/>
    <mergeCell ref="N5:Q5"/>
    <mergeCell ref="S5:V5"/>
    <mergeCell ref="X5:AA5"/>
    <mergeCell ref="AC5:AF5"/>
    <mergeCell ref="AH5:AK5"/>
    <mergeCell ref="A6:C36"/>
  </mergeCells>
  <phoneticPr fontId="1" type="noConversion"/>
  <pageMargins left="0.70" right="0.70" top="0.75" bottom="0.75" header="0.30" footer="0.30"/>
  <pageSetup paperSize="9" scale="48" orientation="landscape"/>
  <colBreaks count="1" manualBreakCount="1">
    <brk id="37" max="1048575" man="1"/>
  </colBreaks>
  <drawing r:id="rId1"/>
</worksheet>
</file>

<file path=xl/worksheets/sheet4.xml><?xml version="1.0" encoding="utf-8"?>
<worksheet xmlns="http://schemas.openxmlformats.org/spreadsheetml/2006/main" xmlns:r="http://schemas.openxmlformats.org/officeDocument/2006/relationships">
  <dimension ref="A1:AT68"/>
  <sheetViews>
    <sheetView topLeftCell="A10" tabSelected="1" zoomScale="90" workbookViewId="0">
      <selection activeCell="AC19" sqref="AC19:AD21"/>
    </sheetView>
  </sheetViews>
  <sheetFormatPr defaultRowHeight="16.500000"/>
  <cols>
    <col min="7" max="7" width="2.88000011" customWidth="1" outlineLevel="0"/>
    <col min="8" max="8" width="1.63000000" customWidth="1" outlineLevel="0"/>
    <col min="10" max="10" width="9.88000011" customWidth="1" outlineLevel="0"/>
    <col min="12" max="13" width="1.63000000" customWidth="1" outlineLevel="0"/>
    <col min="15" max="15" width="12.88000011" customWidth="1" outlineLevel="0"/>
    <col min="16" max="16" width="9.00500011" customWidth="1" outlineLevel="0"/>
    <col min="17" max="18" width="1.63000000" customWidth="1" outlineLevel="0"/>
    <col min="20" max="20" width="10.25500011" customWidth="1" outlineLevel="0"/>
    <col min="21" max="21" width="9.00500011" customWidth="1" outlineLevel="0"/>
    <col min="22" max="23" width="1.63000000" customWidth="1" outlineLevel="0"/>
    <col min="25" max="25" width="10.63000011" customWidth="1" outlineLevel="0"/>
    <col min="26" max="26" width="9.00500011" customWidth="1" outlineLevel="0"/>
    <col min="27" max="28" width="1.63000000" customWidth="1" outlineLevel="0"/>
    <col min="30" max="30" width="12.88000011" customWidth="1" outlineLevel="0"/>
    <col min="31" max="31" width="9.00500011" customWidth="1" outlineLevel="0"/>
    <col min="32" max="33" width="1.63000000" customWidth="1" outlineLevel="0"/>
    <col min="35" max="35" width="10.25500011" customWidth="1" outlineLevel="0"/>
    <col min="37" max="37" width="1.63000000" customWidth="1" outlineLevel="0"/>
  </cols>
  <sheetData>
    <row r="1" spans="1:46" ht="38.250000" customHeight="1">
      <c r="A1" s="140" t="s">
        <v>45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1"/>
      <c r="AL1" s="90"/>
      <c r="AM1" s="90"/>
      <c r="AN1" s="52"/>
      <c r="AO1" s="52"/>
      <c r="AP1" s="52"/>
      <c r="AQ1" s="52"/>
      <c r="AR1" s="52"/>
      <c r="AS1" s="52"/>
      <c r="AT1" s="52"/>
    </row>
    <row r="2" spans="1:46" ht="38.25000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1"/>
      <c r="AL2" s="90"/>
      <c r="AM2" s="90"/>
      <c r="AN2" s="52"/>
      <c r="AO2" s="52"/>
      <c r="AP2" s="52"/>
      <c r="AQ2" s="52"/>
      <c r="AR2" s="52"/>
      <c r="AS2" s="52"/>
      <c r="AT2" s="52"/>
    </row>
    <row r="3" spans="1:46" ht="54.750000" customHeight="1">
      <c r="A3" s="170" t="s">
        <v>62</v>
      </c>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2"/>
      <c r="AL3" s="52"/>
      <c r="AM3" s="52"/>
      <c r="AN3" s="52"/>
      <c r="AO3" s="52"/>
      <c r="AP3" s="52"/>
      <c r="AQ3" s="52"/>
      <c r="AR3" s="52"/>
      <c r="AS3" s="52"/>
      <c r="AT3" s="52"/>
    </row>
    <row r="4" spans="1:46" ht="27.750000" customHeight="1">
      <c r="A4" s="145"/>
      <c r="B4" s="146"/>
      <c r="C4" s="146"/>
      <c r="D4" s="147" t="s">
        <v>10</v>
      </c>
      <c r="E4" s="148"/>
      <c r="F4" s="148"/>
      <c r="G4" s="149"/>
      <c r="H4" s="71"/>
      <c r="I4" s="70" t="s">
        <v>11</v>
      </c>
      <c r="J4" s="70"/>
      <c r="K4" s="70"/>
      <c r="L4" s="72"/>
      <c r="M4" s="73"/>
      <c r="N4" s="150" t="s">
        <v>12</v>
      </c>
      <c r="O4" s="150"/>
      <c r="P4" s="150"/>
      <c r="Q4" s="151"/>
      <c r="R4" s="73"/>
      <c r="S4" s="150" t="s">
        <v>13</v>
      </c>
      <c r="T4" s="150"/>
      <c r="U4" s="150"/>
      <c r="V4" s="151"/>
      <c r="W4" s="73"/>
      <c r="X4" s="150" t="s">
        <v>14</v>
      </c>
      <c r="Y4" s="150"/>
      <c r="Z4" s="150"/>
      <c r="AA4" s="151"/>
      <c r="AB4" s="73"/>
      <c r="AC4" s="150" t="s">
        <v>15</v>
      </c>
      <c r="AD4" s="150"/>
      <c r="AE4" s="150"/>
      <c r="AF4" s="151"/>
      <c r="AG4" s="70"/>
      <c r="AH4" s="70" t="s">
        <v>16</v>
      </c>
      <c r="AI4" s="70"/>
      <c r="AJ4" s="70"/>
      <c r="AK4" s="152"/>
      <c r="AL4" s="49"/>
      <c r="AM4" s="49"/>
      <c r="AN4" s="52"/>
      <c r="AO4" s="52"/>
      <c r="AP4" s="52"/>
      <c r="AQ4" s="52"/>
      <c r="AR4" s="52"/>
      <c r="AS4" s="52"/>
      <c r="AT4" s="52"/>
    </row>
    <row r="5" spans="1:46" ht="26.250000" customHeight="1">
      <c r="A5" s="162"/>
      <c r="B5" s="163"/>
      <c r="C5" s="163"/>
      <c r="D5" s="164" t="s">
        <v>20</v>
      </c>
      <c r="E5" s="165"/>
      <c r="F5" s="165"/>
      <c r="G5" s="166"/>
      <c r="H5" s="75"/>
      <c r="I5" s="167" t="s">
        <v>17</v>
      </c>
      <c r="J5" s="167"/>
      <c r="K5" s="167"/>
      <c r="L5" s="76"/>
      <c r="M5" s="77"/>
      <c r="N5" s="168" t="s">
        <v>18</v>
      </c>
      <c r="O5" s="168"/>
      <c r="P5" s="168"/>
      <c r="Q5" s="169"/>
      <c r="R5" s="77"/>
      <c r="S5" s="168" t="s">
        <v>19</v>
      </c>
      <c r="T5" s="168"/>
      <c r="U5" s="168"/>
      <c r="V5" s="169"/>
      <c r="W5" s="78"/>
      <c r="X5" s="153" t="s">
        <v>17</v>
      </c>
      <c r="Y5" s="153"/>
      <c r="Z5" s="153"/>
      <c r="AA5" s="154"/>
      <c r="AB5" s="78"/>
      <c r="AC5" s="153" t="s">
        <v>18</v>
      </c>
      <c r="AD5" s="153"/>
      <c r="AE5" s="153"/>
      <c r="AF5" s="154"/>
      <c r="AG5" s="74"/>
      <c r="AH5" s="74" t="s">
        <v>19</v>
      </c>
      <c r="AI5" s="74"/>
      <c r="AJ5" s="74"/>
      <c r="AK5" s="155"/>
      <c r="AL5" s="52"/>
      <c r="AM5" s="52"/>
      <c r="AN5" s="52"/>
      <c r="AO5" s="52"/>
      <c r="AP5" s="52"/>
      <c r="AQ5" s="52"/>
      <c r="AR5" s="52"/>
      <c r="AS5" s="52"/>
      <c r="AT5" s="52"/>
    </row>
    <row r="6" spans="1:46" ht="20.100000" customHeight="1">
      <c r="A6" s="156" t="s">
        <v>46</v>
      </c>
      <c r="B6" s="156"/>
      <c r="C6" s="157"/>
      <c r="D6" s="66"/>
      <c r="E6" s="67"/>
      <c r="F6" s="67"/>
      <c r="G6" s="68"/>
      <c r="H6" s="65"/>
      <c r="I6" s="82" t="s">
        <v>21</v>
      </c>
      <c r="J6" s="82"/>
      <c r="K6" s="82"/>
      <c r="L6" s="51"/>
      <c r="M6" s="53"/>
      <c r="N6" s="79" t="s">
        <v>27</v>
      </c>
      <c r="O6" s="79"/>
      <c r="P6" s="79"/>
      <c r="Q6" s="54"/>
      <c r="R6" s="64"/>
      <c r="S6" s="79" t="s">
        <v>58</v>
      </c>
      <c r="T6" s="79"/>
      <c r="U6" s="79"/>
      <c r="V6" s="54"/>
      <c r="W6" s="65"/>
      <c r="X6" s="82" t="s">
        <v>21</v>
      </c>
      <c r="Y6" s="82"/>
      <c r="Z6" s="82"/>
      <c r="AA6" s="51"/>
      <c r="AB6" s="53"/>
      <c r="AC6" s="79" t="s">
        <v>53</v>
      </c>
      <c r="AD6" s="79"/>
      <c r="AE6" s="79"/>
      <c r="AF6" s="54"/>
      <c r="AG6" s="64"/>
      <c r="AH6" s="79" t="s">
        <v>57</v>
      </c>
      <c r="AI6" s="79"/>
      <c r="AJ6" s="79"/>
      <c r="AK6" s="54"/>
      <c r="AL6" s="52"/>
      <c r="AM6" s="52"/>
      <c r="AN6" s="52"/>
      <c r="AO6" s="52"/>
      <c r="AP6" s="52"/>
      <c r="AQ6" s="52"/>
      <c r="AR6" s="52"/>
      <c r="AS6" s="52"/>
      <c r="AT6" s="52"/>
    </row>
    <row r="7" spans="1:46" ht="20.100000" customHeight="1">
      <c r="A7" s="158"/>
      <c r="B7" s="158"/>
      <c r="C7" s="159"/>
      <c r="D7" s="69"/>
      <c r="E7" s="50"/>
      <c r="F7" s="50"/>
      <c r="G7" s="61"/>
      <c r="H7" s="50"/>
      <c r="I7" s="79" t="s">
        <v>22</v>
      </c>
      <c r="J7" s="83">
        <f>'1RM입력'!$G$20</f>
        <v>77.5</v>
      </c>
      <c r="K7" s="79" t="s">
        <v>60</v>
      </c>
      <c r="L7" s="54"/>
      <c r="M7" s="53"/>
      <c r="N7" s="79" t="s">
        <v>22</v>
      </c>
      <c r="O7" s="80">
        <f>'1RM입력'!$D$20</f>
        <v>115</v>
      </c>
      <c r="P7" s="79" t="s">
        <v>60</v>
      </c>
      <c r="Q7" s="54"/>
      <c r="R7" s="53"/>
      <c r="S7" s="79" t="s">
        <v>22</v>
      </c>
      <c r="T7" s="80">
        <f>'1RM입력'!$D$34</f>
        <v>162.5</v>
      </c>
      <c r="U7" s="79"/>
      <c r="V7" s="54"/>
      <c r="W7" s="50"/>
      <c r="X7" s="79" t="s">
        <v>22</v>
      </c>
      <c r="Y7" s="83">
        <f>'1RM입력'!$G$21</f>
        <v>82.5</v>
      </c>
      <c r="Z7" s="79" t="s">
        <v>60</v>
      </c>
      <c r="AA7" s="54"/>
      <c r="AB7" s="53"/>
      <c r="AC7" s="79" t="s">
        <v>22</v>
      </c>
      <c r="AD7" s="80">
        <f>'1RM입력'!$D$21</f>
        <v>125</v>
      </c>
      <c r="AE7" s="79" t="s">
        <v>60</v>
      </c>
      <c r="AF7" s="54"/>
      <c r="AG7" s="53"/>
      <c r="AH7" s="79" t="s">
        <v>22</v>
      </c>
      <c r="AI7" s="80">
        <f>'1RM입력'!$D$35</f>
        <v>175</v>
      </c>
      <c r="AJ7" s="79"/>
      <c r="AK7" s="54"/>
      <c r="AL7" s="52"/>
      <c r="AM7" s="52"/>
      <c r="AN7" s="52"/>
      <c r="AO7" s="52"/>
      <c r="AP7" s="52"/>
      <c r="AQ7" s="52"/>
      <c r="AR7" s="52"/>
      <c r="AS7" s="52"/>
      <c r="AT7" s="52"/>
    </row>
    <row r="8" spans="1:46" ht="20.100000" customHeight="1">
      <c r="A8" s="158"/>
      <c r="B8" s="158"/>
      <c r="C8" s="159"/>
      <c r="D8" s="69"/>
      <c r="E8" s="50"/>
      <c r="F8" s="50"/>
      <c r="G8" s="61"/>
      <c r="H8" s="50"/>
      <c r="I8" s="79" t="s">
        <v>23</v>
      </c>
      <c r="J8" s="83">
        <f>FLOOR('1RM입력'!$G$20,2.5)</f>
        <v>77.5</v>
      </c>
      <c r="K8" s="79" t="s">
        <v>60</v>
      </c>
      <c r="L8" s="54"/>
      <c r="M8" s="53"/>
      <c r="N8" s="79" t="s">
        <v>23</v>
      </c>
      <c r="O8" s="80">
        <f>FLOOR('1RM입력'!$D$20,2.5)</f>
        <v>115</v>
      </c>
      <c r="P8" s="79" t="s">
        <v>60</v>
      </c>
      <c r="Q8" s="54"/>
      <c r="R8" s="53"/>
      <c r="S8" s="79" t="s">
        <v>23</v>
      </c>
      <c r="T8" s="80">
        <f>FLOOR('1RM입력'!$D$34,2.5)</f>
        <v>162.5</v>
      </c>
      <c r="U8" s="79"/>
      <c r="V8" s="54"/>
      <c r="W8" s="50"/>
      <c r="X8" s="79" t="s">
        <v>23</v>
      </c>
      <c r="Y8" s="83">
        <f>FLOOR('1RM입력'!$G$21,2.5)</f>
        <v>82.5</v>
      </c>
      <c r="Z8" s="79" t="s">
        <v>60</v>
      </c>
      <c r="AA8" s="54"/>
      <c r="AB8" s="53"/>
      <c r="AC8" s="79" t="s">
        <v>23</v>
      </c>
      <c r="AD8" s="80">
        <f>FLOOR('1RM입력'!$D$21,2.5)</f>
        <v>125</v>
      </c>
      <c r="AE8" s="79" t="s">
        <v>60</v>
      </c>
      <c r="AF8" s="54"/>
      <c r="AG8" s="53"/>
      <c r="AH8" s="79" t="s">
        <v>23</v>
      </c>
      <c r="AI8" s="80">
        <f>FLOOR('1RM입력'!$D$35,2.5)</f>
        <v>175</v>
      </c>
      <c r="AJ8" s="79"/>
      <c r="AK8" s="54"/>
      <c r="AL8" s="52"/>
      <c r="AM8" s="52"/>
      <c r="AN8" s="52"/>
      <c r="AO8" s="52"/>
      <c r="AP8" s="52"/>
      <c r="AQ8" s="52"/>
      <c r="AR8" s="52"/>
      <c r="AS8" s="52"/>
      <c r="AT8" s="52"/>
    </row>
    <row r="9" spans="1:46">
      <c r="A9" s="158"/>
      <c r="B9" s="158"/>
      <c r="C9" s="158"/>
      <c r="D9" s="69"/>
      <c r="E9" s="50"/>
      <c r="F9" s="50"/>
      <c r="G9" s="61"/>
      <c r="H9" s="50"/>
      <c r="I9" s="79"/>
      <c r="J9" s="83"/>
      <c r="K9" s="79"/>
      <c r="L9" s="54"/>
      <c r="M9" s="53"/>
      <c r="N9" s="79"/>
      <c r="O9" s="80"/>
      <c r="P9" s="79"/>
      <c r="Q9" s="54"/>
      <c r="R9" s="53"/>
      <c r="S9" s="79"/>
      <c r="T9" s="80"/>
      <c r="U9" s="79"/>
      <c r="V9" s="54"/>
      <c r="W9" s="50"/>
      <c r="X9" s="79"/>
      <c r="Y9" s="83"/>
      <c r="Z9" s="79"/>
      <c r="AA9" s="54"/>
      <c r="AB9" s="53"/>
      <c r="AC9" s="79"/>
      <c r="AD9" s="80"/>
      <c r="AE9" s="79"/>
      <c r="AF9" s="54"/>
      <c r="AG9" s="53"/>
      <c r="AH9" s="79"/>
      <c r="AI9" s="80"/>
      <c r="AJ9" s="79"/>
      <c r="AK9" s="54"/>
      <c r="AL9" s="52"/>
      <c r="AM9" s="52"/>
      <c r="AN9" s="52"/>
      <c r="AO9" s="52"/>
      <c r="AP9" s="52"/>
      <c r="AQ9" s="52"/>
      <c r="AR9" s="52"/>
      <c r="AS9" s="52"/>
      <c r="AT9" s="52"/>
    </row>
    <row r="10" spans="1:46">
      <c r="A10" s="158"/>
      <c r="B10" s="158"/>
      <c r="C10" s="158"/>
      <c r="D10" s="69"/>
      <c r="E10" s="50"/>
      <c r="F10" s="50"/>
      <c r="G10" s="61"/>
      <c r="H10" s="50"/>
      <c r="I10" s="79" t="s">
        <v>30</v>
      </c>
      <c r="J10" s="79"/>
      <c r="K10" s="79"/>
      <c r="L10" s="54"/>
      <c r="M10" s="53"/>
      <c r="N10" s="79" t="s">
        <v>28</v>
      </c>
      <c r="O10" s="79"/>
      <c r="P10" s="79"/>
      <c r="Q10" s="54"/>
      <c r="R10" s="53"/>
      <c r="S10" s="82" t="s">
        <v>67</v>
      </c>
      <c r="T10" s="114"/>
      <c r="U10" s="79"/>
      <c r="V10" s="54"/>
      <c r="W10" s="50"/>
      <c r="X10" s="79" t="s">
        <v>30</v>
      </c>
      <c r="Y10" s="79"/>
      <c r="Z10" s="79"/>
      <c r="AA10" s="54"/>
      <c r="AB10" s="53"/>
      <c r="AC10" s="79" t="s">
        <v>28</v>
      </c>
      <c r="AD10" s="79"/>
      <c r="AE10" s="79"/>
      <c r="AF10" s="54"/>
      <c r="AG10" s="53"/>
      <c r="AH10" s="82" t="s">
        <v>67</v>
      </c>
      <c r="AI10" s="115"/>
      <c r="AJ10" s="79"/>
      <c r="AK10" s="54"/>
      <c r="AL10" s="52"/>
      <c r="AM10" s="52"/>
      <c r="AN10" s="52"/>
      <c r="AO10" s="52"/>
      <c r="AP10" s="52"/>
      <c r="AQ10" s="52"/>
      <c r="AR10" s="52"/>
      <c r="AS10" s="52"/>
      <c r="AT10" s="52"/>
    </row>
    <row r="11" spans="1:46">
      <c r="A11" s="158"/>
      <c r="B11" s="158"/>
      <c r="C11" s="158"/>
      <c r="D11" s="69"/>
      <c r="E11" s="50"/>
      <c r="F11" s="50"/>
      <c r="G11" s="61"/>
      <c r="H11" s="50"/>
      <c r="I11" s="79" t="s">
        <v>24</v>
      </c>
      <c r="J11" s="100">
        <f>FLOOR(('1RM입력'!$G$16*0.9)*0.6,2.5)</f>
        <v>62.5</v>
      </c>
      <c r="K11" s="79"/>
      <c r="L11" s="54"/>
      <c r="M11" s="53"/>
      <c r="N11" s="79" t="s">
        <v>24</v>
      </c>
      <c r="O11" s="100">
        <f>FLOOR('1RM입력'!$D$16*0.7*0.6,2.5)</f>
        <v>75</v>
      </c>
      <c r="P11" s="79"/>
      <c r="Q11" s="54"/>
      <c r="R11" s="53"/>
      <c r="S11" s="79" t="s">
        <v>22</v>
      </c>
      <c r="T11" s="101">
        <f>FLOOR(('1RM입력'!D30*0.9)*0.6,2.5)</f>
        <v>135</v>
      </c>
      <c r="U11" s="79"/>
      <c r="V11" s="54"/>
      <c r="W11" s="50"/>
      <c r="X11" s="79" t="s">
        <v>24</v>
      </c>
      <c r="Y11" s="101">
        <f>FLOOR(('1RM입력'!$G$16*0.9)*0.65,2.5)</f>
        <v>70</v>
      </c>
      <c r="Z11" s="79"/>
      <c r="AA11" s="54"/>
      <c r="AB11" s="53"/>
      <c r="AC11" s="79" t="s">
        <v>24</v>
      </c>
      <c r="AD11" s="101">
        <f>FLOOR('1RM입력'!$D$16*0.7*0.65,2.5)</f>
        <v>80</v>
      </c>
      <c r="AE11" s="79"/>
      <c r="AF11" s="54"/>
      <c r="AG11" s="53"/>
      <c r="AH11" s="79" t="s">
        <v>22</v>
      </c>
      <c r="AI11" s="102">
        <f>FLOOR(('1RM입력'!D30*0.9)*0.65,2.5)</f>
        <v>145</v>
      </c>
      <c r="AJ11" s="79"/>
      <c r="AK11" s="54"/>
      <c r="AL11" s="52"/>
      <c r="AM11" s="52"/>
      <c r="AN11" s="52"/>
      <c r="AO11" s="52"/>
      <c r="AP11" s="52"/>
      <c r="AQ11" s="52"/>
      <c r="AR11" s="52"/>
      <c r="AS11" s="52"/>
      <c r="AT11" s="52"/>
    </row>
    <row r="12" spans="1:46">
      <c r="A12" s="158"/>
      <c r="B12" s="158"/>
      <c r="C12" s="158"/>
      <c r="D12" s="69"/>
      <c r="E12" s="50"/>
      <c r="F12" s="50"/>
      <c r="G12" s="61"/>
      <c r="H12" s="50"/>
      <c r="I12" s="79" t="s">
        <v>25</v>
      </c>
      <c r="J12" s="100">
        <f>FLOOR(('1RM입력'!$G$16*0.9)*0.6,2.5)</f>
        <v>62.5</v>
      </c>
      <c r="K12" s="79"/>
      <c r="L12" s="54"/>
      <c r="M12" s="53"/>
      <c r="N12" s="79" t="s">
        <v>25</v>
      </c>
      <c r="O12" s="100">
        <f>FLOOR('1RM입력'!$D$16*0.7*0.6,2.5)</f>
        <v>75</v>
      </c>
      <c r="P12" s="79"/>
      <c r="Q12" s="54"/>
      <c r="R12" s="53"/>
      <c r="S12" s="79" t="s">
        <v>23</v>
      </c>
      <c r="T12" s="101">
        <f>FLOOR(('1RM입력'!D30*0.9)*0.6,2.5)</f>
        <v>135</v>
      </c>
      <c r="U12" s="79"/>
      <c r="V12" s="54"/>
      <c r="W12" s="50"/>
      <c r="X12" s="79" t="s">
        <v>25</v>
      </c>
      <c r="Y12" s="101">
        <f>FLOOR(('1RM입력'!$G$16*0.9)*0.65,2.5)</f>
        <v>70</v>
      </c>
      <c r="Z12" s="79"/>
      <c r="AA12" s="54"/>
      <c r="AB12" s="53"/>
      <c r="AC12" s="79" t="s">
        <v>25</v>
      </c>
      <c r="AD12" s="101">
        <f>FLOOR('1RM입력'!$D$16*0.7*0.65,2.5)</f>
        <v>80</v>
      </c>
      <c r="AE12" s="79"/>
      <c r="AF12" s="54"/>
      <c r="AG12" s="53"/>
      <c r="AH12" s="79" t="s">
        <v>23</v>
      </c>
      <c r="AI12" s="102">
        <f>FLOOR(('1RM입력'!D30*0.9)*0.65,2.5)</f>
        <v>145</v>
      </c>
      <c r="AJ12" s="79"/>
      <c r="AK12" s="54"/>
      <c r="AL12" s="52"/>
      <c r="AM12" s="52"/>
      <c r="AN12" s="52"/>
      <c r="AO12" s="52"/>
      <c r="AP12" s="52"/>
      <c r="AQ12" s="52"/>
      <c r="AR12" s="52"/>
      <c r="AS12" s="52"/>
      <c r="AT12" s="52"/>
    </row>
    <row r="13" spans="1:46" ht="20.100000" customHeight="1">
      <c r="D13" s="69"/>
      <c r="E13" s="50"/>
      <c r="F13" s="50"/>
      <c r="G13" s="61"/>
      <c r="H13" s="50"/>
      <c r="I13" s="79" t="s">
        <v>26</v>
      </c>
      <c r="J13" s="100">
        <f>FLOOR(('1RM입력'!$G$16*0.9)*0.6,2.5)</f>
        <v>62.5</v>
      </c>
      <c r="K13" s="79"/>
      <c r="L13" s="54"/>
      <c r="M13" s="53"/>
      <c r="N13" s="79" t="s">
        <v>26</v>
      </c>
      <c r="O13" s="100">
        <f>FLOOR('1RM입력'!$D$16*0.7*0.6,2.5)</f>
        <v>75</v>
      </c>
      <c r="P13" s="79"/>
      <c r="Q13" s="54"/>
      <c r="R13" s="53"/>
      <c r="S13" s="79" t="s">
        <v>69</v>
      </c>
      <c r="T13" s="101">
        <f>FLOOR(('1RM입력'!D30*0.9)*0.6,2.5)</f>
        <v>135</v>
      </c>
      <c r="U13" s="79"/>
      <c r="V13" s="54"/>
      <c r="W13" s="50"/>
      <c r="X13" s="79" t="s">
        <v>26</v>
      </c>
      <c r="Y13" s="101">
        <f>FLOOR(('1RM입력'!$G$16*0.9)*0.65,2.5)</f>
        <v>70</v>
      </c>
      <c r="Z13" s="79"/>
      <c r="AA13" s="54"/>
      <c r="AB13" s="53"/>
      <c r="AC13" s="79" t="s">
        <v>26</v>
      </c>
      <c r="AD13" s="101">
        <f>FLOOR('1RM입력'!$D$16*0.7*0.65,2.5)</f>
        <v>80</v>
      </c>
      <c r="AE13" s="79"/>
      <c r="AF13" s="54"/>
      <c r="AG13" s="53"/>
      <c r="AH13" s="79" t="s">
        <v>69</v>
      </c>
      <c r="AI13" s="102">
        <f>FLOOR(('1RM입력'!D30*0.9)*0.65,2.5)</f>
        <v>145</v>
      </c>
      <c r="AJ13" s="79"/>
      <c r="AK13" s="54"/>
      <c r="AL13" s="52"/>
      <c r="AM13" s="52"/>
      <c r="AN13" s="52"/>
      <c r="AO13" s="52"/>
      <c r="AP13" s="52"/>
      <c r="AQ13" s="52"/>
      <c r="AR13" s="52"/>
      <c r="AS13" s="52"/>
      <c r="AT13" s="52"/>
    </row>
    <row r="14" spans="1:46" ht="20.100000" customHeight="1">
      <c r="D14" s="69"/>
      <c r="E14" s="50"/>
      <c r="F14" s="50"/>
      <c r="G14" s="61"/>
      <c r="H14" s="50"/>
      <c r="I14" s="79"/>
      <c r="J14" s="79"/>
      <c r="K14" s="79"/>
      <c r="L14" s="54"/>
      <c r="M14" s="53"/>
      <c r="N14" s="79"/>
      <c r="O14" s="79"/>
      <c r="P14" s="79"/>
      <c r="Q14" s="54"/>
      <c r="R14" s="53"/>
      <c r="S14" s="79"/>
      <c r="T14" s="79"/>
      <c r="U14" s="79"/>
      <c r="V14" s="54"/>
      <c r="W14" s="50"/>
      <c r="X14" s="79"/>
      <c r="Y14" s="79"/>
      <c r="Z14" s="79"/>
      <c r="AA14" s="54"/>
      <c r="AB14" s="53"/>
      <c r="AC14" s="79"/>
      <c r="AD14" s="79"/>
      <c r="AE14" s="79"/>
      <c r="AF14" s="54"/>
      <c r="AG14" s="53"/>
      <c r="AH14" s="79"/>
      <c r="AI14" s="79"/>
      <c r="AJ14" s="79"/>
      <c r="AK14" s="54"/>
      <c r="AL14" s="52"/>
      <c r="AM14" s="52"/>
      <c r="AN14" s="52"/>
      <c r="AO14" s="52"/>
      <c r="AP14" s="52"/>
      <c r="AQ14" s="52"/>
      <c r="AR14" s="52"/>
      <c r="AS14" s="52"/>
      <c r="AT14" s="52"/>
    </row>
    <row r="15" spans="1:46" ht="20.100000" customHeight="1">
      <c r="A15" s="158"/>
      <c r="B15" s="158"/>
      <c r="C15" s="159"/>
      <c r="D15" s="69"/>
      <c r="E15" s="50"/>
      <c r="F15" s="50"/>
      <c r="G15" s="61"/>
      <c r="H15" s="50"/>
      <c r="I15" s="79" t="s">
        <v>70</v>
      </c>
      <c r="J15" s="79"/>
      <c r="K15" s="79"/>
      <c r="L15" s="54"/>
      <c r="M15" s="53"/>
      <c r="N15" s="79" t="s">
        <v>70</v>
      </c>
      <c r="O15" s="79"/>
      <c r="P15" s="79"/>
      <c r="Q15" s="54"/>
      <c r="R15" s="53"/>
      <c r="S15" s="79" t="s">
        <v>70</v>
      </c>
      <c r="T15" s="79"/>
      <c r="U15" s="79"/>
      <c r="V15" s="54"/>
      <c r="W15" s="50"/>
      <c r="X15" s="79" t="s">
        <v>70</v>
      </c>
      <c r="Y15" s="79"/>
      <c r="Z15" s="79"/>
      <c r="AA15" s="54"/>
      <c r="AB15" s="53"/>
      <c r="AC15" s="79" t="s">
        <v>70</v>
      </c>
      <c r="AD15" s="79"/>
      <c r="AE15" s="79"/>
      <c r="AF15" s="54"/>
      <c r="AG15" s="53"/>
      <c r="AH15" s="79" t="s">
        <v>70</v>
      </c>
      <c r="AI15" s="79"/>
      <c r="AJ15" s="79"/>
      <c r="AK15" s="54"/>
      <c r="AL15" s="52"/>
      <c r="AM15" s="52"/>
      <c r="AN15" s="52"/>
      <c r="AO15" s="52"/>
      <c r="AP15" s="52"/>
      <c r="AQ15" s="52"/>
      <c r="AR15" s="52"/>
      <c r="AS15" s="52"/>
      <c r="AT15" s="52"/>
    </row>
    <row r="16" spans="1:46" ht="20.100000" customHeight="1">
      <c r="A16" s="158"/>
      <c r="B16" s="158"/>
      <c r="C16" s="159"/>
      <c r="D16" s="69"/>
      <c r="E16" s="50"/>
      <c r="F16" s="50"/>
      <c r="G16" s="61"/>
      <c r="H16" s="50"/>
      <c r="I16" s="79" t="s">
        <v>35</v>
      </c>
      <c r="J16" s="79"/>
      <c r="K16" s="79"/>
      <c r="L16" s="54"/>
      <c r="M16" s="53"/>
      <c r="N16" s="79" t="s">
        <v>35</v>
      </c>
      <c r="O16" s="79"/>
      <c r="P16" s="79"/>
      <c r="Q16" s="54"/>
      <c r="R16" s="53"/>
      <c r="S16" s="79" t="s">
        <v>35</v>
      </c>
      <c r="T16" s="79"/>
      <c r="U16" s="79"/>
      <c r="V16" s="54"/>
      <c r="W16" s="50"/>
      <c r="X16" s="79" t="s">
        <v>35</v>
      </c>
      <c r="Y16" s="79"/>
      <c r="Z16" s="79"/>
      <c r="AA16" s="54"/>
      <c r="AB16" s="53"/>
      <c r="AC16" s="79" t="s">
        <v>35</v>
      </c>
      <c r="AD16" s="79"/>
      <c r="AE16" s="79"/>
      <c r="AF16" s="54"/>
      <c r="AG16" s="53"/>
      <c r="AH16" s="79" t="s">
        <v>35</v>
      </c>
      <c r="AI16" s="79"/>
      <c r="AJ16" s="79"/>
      <c r="AK16" s="54"/>
      <c r="AL16" s="52"/>
      <c r="AM16" s="52"/>
      <c r="AN16" s="52"/>
      <c r="AO16" s="52"/>
      <c r="AP16" s="52"/>
      <c r="AQ16" s="52"/>
      <c r="AR16" s="52"/>
      <c r="AS16" s="52"/>
      <c r="AT16" s="52"/>
    </row>
    <row r="17" spans="1:46" ht="20.100000" customHeight="1">
      <c r="A17" s="158"/>
      <c r="B17" s="158"/>
      <c r="C17" s="159"/>
      <c r="D17" s="69"/>
      <c r="E17" s="50"/>
      <c r="F17" s="50"/>
      <c r="G17" s="61"/>
      <c r="H17" s="50"/>
      <c r="I17" s="81" t="s">
        <v>36</v>
      </c>
      <c r="J17" s="81"/>
      <c r="K17" s="81"/>
      <c r="L17" s="54"/>
      <c r="M17" s="53"/>
      <c r="N17" s="81" t="s">
        <v>40</v>
      </c>
      <c r="O17" s="79"/>
      <c r="P17" s="79"/>
      <c r="Q17" s="54"/>
      <c r="R17" s="53"/>
      <c r="S17" s="81" t="s">
        <v>66</v>
      </c>
      <c r="T17" s="79"/>
      <c r="U17" s="79"/>
      <c r="V17" s="54"/>
      <c r="W17" s="50"/>
      <c r="X17" s="81" t="s">
        <v>36</v>
      </c>
      <c r="Y17" s="81"/>
      <c r="Z17" s="81"/>
      <c r="AA17" s="54"/>
      <c r="AB17" s="53"/>
      <c r="AC17" s="81" t="s">
        <v>40</v>
      </c>
      <c r="AD17" s="79"/>
      <c r="AE17" s="79"/>
      <c r="AF17" s="54"/>
      <c r="AG17" s="53"/>
      <c r="AH17" s="81" t="s">
        <v>66</v>
      </c>
      <c r="AI17" s="79"/>
      <c r="AJ17" s="79"/>
      <c r="AK17" s="54"/>
      <c r="AL17" s="52"/>
      <c r="AM17" s="52"/>
      <c r="AN17" s="52"/>
      <c r="AO17" s="52"/>
      <c r="AP17" s="52"/>
      <c r="AQ17" s="52"/>
      <c r="AR17" s="52"/>
      <c r="AS17" s="52"/>
      <c r="AT17" s="52"/>
    </row>
    <row r="18" spans="1:46" ht="20.100000" customHeight="1">
      <c r="A18" s="158"/>
      <c r="B18" s="158"/>
      <c r="C18" s="159"/>
      <c r="D18" s="69"/>
      <c r="E18" s="50"/>
      <c r="F18" s="50"/>
      <c r="G18" s="61"/>
      <c r="H18" s="50"/>
      <c r="I18" s="81" t="s">
        <v>37</v>
      </c>
      <c r="J18" s="81"/>
      <c r="K18" s="81"/>
      <c r="L18" s="54"/>
      <c r="M18" s="53"/>
      <c r="N18" s="79"/>
      <c r="O18" s="79"/>
      <c r="P18" s="79"/>
      <c r="Q18" s="54"/>
      <c r="R18" s="53"/>
      <c r="S18" s="50"/>
      <c r="T18" s="50"/>
      <c r="U18" s="50"/>
      <c r="V18" s="54"/>
      <c r="W18" s="50"/>
      <c r="X18" s="81" t="s">
        <v>37</v>
      </c>
      <c r="Y18" s="81"/>
      <c r="Z18" s="81"/>
      <c r="AA18" s="54"/>
      <c r="AB18" s="53"/>
      <c r="AC18" s="79"/>
      <c r="AD18" s="79"/>
      <c r="AE18" s="79"/>
      <c r="AF18" s="54"/>
      <c r="AG18" s="53"/>
      <c r="AH18" s="50"/>
      <c r="AI18" s="50"/>
      <c r="AJ18" s="50"/>
      <c r="AK18" s="54"/>
      <c r="AL18" s="52"/>
      <c r="AM18" s="52"/>
      <c r="AN18" s="52"/>
      <c r="AO18" s="52"/>
      <c r="AP18" s="52"/>
      <c r="AQ18" s="52"/>
      <c r="AR18" s="52"/>
      <c r="AS18" s="52"/>
      <c r="AT18" s="52"/>
    </row>
    <row r="19" spans="1:46" ht="20.100000" customHeight="1">
      <c r="A19" s="158"/>
      <c r="B19" s="158"/>
      <c r="C19" s="159"/>
      <c r="D19" s="69"/>
      <c r="E19" s="50"/>
      <c r="F19" s="50"/>
      <c r="G19" s="61"/>
      <c r="H19" s="50"/>
      <c r="I19" s="79"/>
      <c r="J19" s="79"/>
      <c r="K19" s="79"/>
      <c r="L19" s="54"/>
      <c r="M19" s="53"/>
      <c r="N19" s="79"/>
      <c r="O19" s="79"/>
      <c r="P19" s="79"/>
      <c r="Q19" s="54"/>
      <c r="R19" s="53"/>
      <c r="S19" s="85" t="s">
        <v>52</v>
      </c>
      <c r="T19" s="85"/>
      <c r="U19" s="85"/>
      <c r="V19" s="54"/>
      <c r="W19" s="50"/>
      <c r="X19" s="79"/>
      <c r="Y19" s="79"/>
      <c r="Z19" s="79"/>
      <c r="AA19" s="54"/>
      <c r="AB19" s="53"/>
      <c r="AC19" s="79"/>
      <c r="AD19" s="79"/>
      <c r="AE19" s="79"/>
      <c r="AF19" s="54"/>
      <c r="AG19" s="53"/>
      <c r="AH19" s="85" t="s">
        <v>41</v>
      </c>
      <c r="AI19" s="85"/>
      <c r="AJ19" s="85"/>
      <c r="AK19" s="54"/>
      <c r="AL19" s="52"/>
      <c r="AM19" s="52"/>
      <c r="AN19" s="52"/>
      <c r="AO19" s="52"/>
      <c r="AP19" s="52"/>
      <c r="AQ19" s="52"/>
      <c r="AR19" s="52"/>
      <c r="AS19" s="52"/>
      <c r="AT19" s="52"/>
    </row>
    <row r="20" spans="1:46" ht="20.100000" customHeight="1">
      <c r="A20" s="158"/>
      <c r="B20" s="158"/>
      <c r="C20" s="159"/>
      <c r="D20" s="69"/>
      <c r="E20" s="50"/>
      <c r="F20" s="50"/>
      <c r="G20" s="61"/>
      <c r="H20" s="50"/>
      <c r="I20" s="79"/>
      <c r="J20" s="79"/>
      <c r="K20" s="79"/>
      <c r="L20" s="54"/>
      <c r="M20" s="53"/>
      <c r="N20" s="79"/>
      <c r="O20" s="79"/>
      <c r="P20" s="79"/>
      <c r="Q20" s="54"/>
      <c r="R20" s="53"/>
      <c r="S20" s="85" t="s">
        <v>22</v>
      </c>
      <c r="T20" s="89">
        <f>$J$7-5</f>
        <v>72.5</v>
      </c>
      <c r="U20" s="85" t="s">
        <v>60</v>
      </c>
      <c r="V20" s="54"/>
      <c r="W20" s="50"/>
      <c r="X20" s="79"/>
      <c r="Y20" s="79"/>
      <c r="Z20" s="79"/>
      <c r="AA20" s="54"/>
      <c r="AB20" s="53"/>
      <c r="AC20" s="79"/>
      <c r="AD20" s="79"/>
      <c r="AE20" s="79"/>
      <c r="AF20" s="54"/>
      <c r="AG20" s="53"/>
      <c r="AH20" s="85" t="s">
        <v>22</v>
      </c>
      <c r="AI20" s="89">
        <f>$Y$7-5</f>
        <v>77.5</v>
      </c>
      <c r="AJ20" s="85" t="s">
        <v>60</v>
      </c>
      <c r="AK20" s="54"/>
      <c r="AL20" s="52"/>
      <c r="AM20" s="52"/>
      <c r="AN20" s="52"/>
      <c r="AO20" s="52"/>
      <c r="AP20" s="52"/>
      <c r="AQ20" s="52"/>
      <c r="AR20" s="52"/>
      <c r="AS20" s="52"/>
      <c r="AT20" s="52"/>
    </row>
    <row r="21" spans="1:46" ht="20.100000" customHeight="1">
      <c r="A21" s="158"/>
      <c r="B21" s="158"/>
      <c r="C21" s="159"/>
      <c r="D21" s="69"/>
      <c r="E21" s="50"/>
      <c r="F21" s="50"/>
      <c r="G21" s="61"/>
      <c r="H21" s="50"/>
      <c r="I21" s="81"/>
      <c r="J21" s="81"/>
      <c r="K21" s="81"/>
      <c r="L21" s="54"/>
      <c r="M21" s="53"/>
      <c r="N21" s="81"/>
      <c r="O21" s="79"/>
      <c r="P21" s="79"/>
      <c r="Q21" s="54"/>
      <c r="R21" s="53"/>
      <c r="S21" s="85" t="s">
        <v>23</v>
      </c>
      <c r="T21" s="89">
        <f>$J$7-5</f>
        <v>72.5</v>
      </c>
      <c r="U21" s="85" t="s">
        <v>60</v>
      </c>
      <c r="V21" s="54"/>
      <c r="W21" s="50"/>
      <c r="X21" s="81"/>
      <c r="Y21" s="81"/>
      <c r="Z21" s="81"/>
      <c r="AA21" s="54"/>
      <c r="AB21" s="53"/>
      <c r="AC21" s="81"/>
      <c r="AD21" s="79"/>
      <c r="AE21" s="79"/>
      <c r="AF21" s="54"/>
      <c r="AG21" s="53"/>
      <c r="AH21" s="85" t="s">
        <v>23</v>
      </c>
      <c r="AI21" s="89">
        <f>$Y$7-5</f>
        <v>77.5</v>
      </c>
      <c r="AJ21" s="85" t="s">
        <v>60</v>
      </c>
      <c r="AK21" s="54"/>
      <c r="AL21" s="52"/>
      <c r="AM21" s="52"/>
      <c r="AN21" s="52"/>
      <c r="AO21" s="52"/>
      <c r="AP21" s="52"/>
      <c r="AQ21" s="52"/>
      <c r="AR21" s="52"/>
      <c r="AS21" s="52"/>
      <c r="AT21" s="52"/>
    </row>
    <row r="22" spans="1:46" ht="20.100000" customHeight="1">
      <c r="A22" s="158"/>
      <c r="B22" s="158"/>
      <c r="C22" s="159"/>
      <c r="D22" s="69"/>
      <c r="E22" s="50"/>
      <c r="F22" s="50"/>
      <c r="G22" s="61"/>
      <c r="H22" s="50"/>
      <c r="I22" s="81"/>
      <c r="J22" s="81"/>
      <c r="K22" s="81"/>
      <c r="L22" s="54"/>
      <c r="M22" s="53"/>
      <c r="N22" s="79"/>
      <c r="O22" s="79"/>
      <c r="P22" s="79"/>
      <c r="Q22" s="54"/>
      <c r="R22" s="53"/>
      <c r="S22" s="85"/>
      <c r="T22" s="85"/>
      <c r="U22" s="85"/>
      <c r="V22" s="54"/>
      <c r="W22" s="50"/>
      <c r="X22" s="81"/>
      <c r="Y22" s="81"/>
      <c r="Z22" s="81"/>
      <c r="AA22" s="54"/>
      <c r="AB22" s="53"/>
      <c r="AC22" s="79"/>
      <c r="AD22" s="79"/>
      <c r="AE22" s="79"/>
      <c r="AF22" s="54"/>
      <c r="AG22" s="53"/>
      <c r="AH22" s="85"/>
      <c r="AI22" s="85"/>
      <c r="AJ22" s="85"/>
      <c r="AK22" s="54"/>
      <c r="AL22" s="52"/>
      <c r="AM22" s="52"/>
      <c r="AN22" s="52"/>
      <c r="AO22" s="52"/>
      <c r="AP22" s="52"/>
      <c r="AQ22" s="52"/>
      <c r="AR22" s="52"/>
      <c r="AS22" s="52"/>
      <c r="AT22" s="52"/>
    </row>
    <row r="23" spans="1:46" ht="20.100000" customHeight="1">
      <c r="A23" s="158"/>
      <c r="B23" s="158"/>
      <c r="C23" s="159"/>
      <c r="D23" s="69"/>
      <c r="E23" s="50"/>
      <c r="F23" s="50"/>
      <c r="G23" s="61"/>
      <c r="H23" s="50"/>
      <c r="I23" s="50"/>
      <c r="J23" s="50"/>
      <c r="K23" s="50"/>
      <c r="L23" s="54"/>
      <c r="M23" s="53"/>
      <c r="N23" s="50"/>
      <c r="O23" s="50"/>
      <c r="P23" s="50"/>
      <c r="Q23" s="54"/>
      <c r="R23" s="53"/>
      <c r="S23" s="85" t="s">
        <v>73</v>
      </c>
      <c r="T23" s="85"/>
      <c r="U23" s="85"/>
      <c r="V23" s="54"/>
      <c r="W23" s="50"/>
      <c r="X23" s="50"/>
      <c r="Y23" s="50"/>
      <c r="Z23" s="50"/>
      <c r="AA23" s="54"/>
      <c r="AB23" s="53"/>
      <c r="AC23" s="50"/>
      <c r="AD23" s="50"/>
      <c r="AE23" s="50"/>
      <c r="AF23" s="54"/>
      <c r="AG23" s="53"/>
      <c r="AH23" s="85" t="s">
        <v>73</v>
      </c>
      <c r="AI23" s="85"/>
      <c r="AJ23" s="85"/>
      <c r="AK23" s="54"/>
      <c r="AL23" s="52"/>
      <c r="AM23" s="52"/>
      <c r="AN23" s="52"/>
      <c r="AO23" s="52"/>
      <c r="AP23" s="52"/>
      <c r="AQ23" s="52"/>
      <c r="AR23" s="52"/>
      <c r="AS23" s="52"/>
      <c r="AT23" s="52"/>
    </row>
    <row r="24" spans="1:46" ht="20.100000" customHeight="1">
      <c r="A24" s="158"/>
      <c r="B24" s="158"/>
      <c r="C24" s="159"/>
      <c r="D24" s="69"/>
      <c r="E24" s="50"/>
      <c r="F24" s="50"/>
      <c r="G24" s="61"/>
      <c r="H24" s="50"/>
      <c r="I24" s="85" t="s">
        <v>56</v>
      </c>
      <c r="J24" s="85"/>
      <c r="K24" s="85"/>
      <c r="L24" s="54"/>
      <c r="M24" s="53"/>
      <c r="N24" s="85" t="s">
        <v>51</v>
      </c>
      <c r="O24" s="85"/>
      <c r="P24" s="85"/>
      <c r="Q24" s="54"/>
      <c r="R24" s="53"/>
      <c r="S24" s="85" t="s">
        <v>35</v>
      </c>
      <c r="T24" s="85"/>
      <c r="U24" s="85"/>
      <c r="V24" s="54"/>
      <c r="W24" s="50"/>
      <c r="X24" s="85" t="s">
        <v>76</v>
      </c>
      <c r="Y24" s="85"/>
      <c r="Z24" s="85"/>
      <c r="AA24" s="54"/>
      <c r="AB24" s="53"/>
      <c r="AC24" s="85" t="s">
        <v>51</v>
      </c>
      <c r="AD24" s="85"/>
      <c r="AE24" s="85"/>
      <c r="AF24" s="54"/>
      <c r="AG24" s="53"/>
      <c r="AH24" s="85" t="s">
        <v>35</v>
      </c>
      <c r="AI24" s="85"/>
      <c r="AJ24" s="85"/>
      <c r="AK24" s="54"/>
      <c r="AL24" s="52"/>
      <c r="AM24" s="52"/>
      <c r="AN24" s="52"/>
      <c r="AO24" s="52"/>
      <c r="AP24" s="52"/>
      <c r="AQ24" s="52"/>
      <c r="AR24" s="52"/>
      <c r="AS24" s="52"/>
      <c r="AT24" s="52"/>
    </row>
    <row r="25" spans="1:46" ht="20.100000" customHeight="1">
      <c r="A25" s="158"/>
      <c r="B25" s="158"/>
      <c r="C25" s="159"/>
      <c r="D25" s="69"/>
      <c r="E25" s="50"/>
      <c r="F25" s="50"/>
      <c r="G25" s="61"/>
      <c r="H25" s="50"/>
      <c r="I25" s="85" t="s">
        <v>22</v>
      </c>
      <c r="J25" s="86">
        <f>J7</f>
        <v>77.5</v>
      </c>
      <c r="K25" s="85"/>
      <c r="L25" s="54"/>
      <c r="M25" s="53"/>
      <c r="N25" s="85" t="s">
        <v>22</v>
      </c>
      <c r="O25" s="89">
        <f>'1RM입력'!$G$34</f>
        <v>50</v>
      </c>
      <c r="P25" s="85" t="s">
        <v>60</v>
      </c>
      <c r="Q25" s="54"/>
      <c r="R25" s="53"/>
      <c r="S25" s="88" t="s">
        <v>43</v>
      </c>
      <c r="T25" s="85"/>
      <c r="U25" s="85"/>
      <c r="V25" s="54"/>
      <c r="W25" s="50"/>
      <c r="X25" s="85" t="s">
        <v>22</v>
      </c>
      <c r="Y25" s="86">
        <f>Y7</f>
        <v>82.5</v>
      </c>
      <c r="Z25" s="85"/>
      <c r="AA25" s="54"/>
      <c r="AB25" s="53"/>
      <c r="AC25" s="85" t="s">
        <v>22</v>
      </c>
      <c r="AD25" s="89">
        <f>'1RM입력'!$G$35</f>
        <v>55</v>
      </c>
      <c r="AE25" s="85" t="s">
        <v>60</v>
      </c>
      <c r="AF25" s="54"/>
      <c r="AG25" s="53"/>
      <c r="AH25" s="88" t="s">
        <v>43</v>
      </c>
      <c r="AI25" s="85"/>
      <c r="AJ25" s="85"/>
      <c r="AK25" s="54"/>
      <c r="AL25" s="52"/>
      <c r="AM25" s="52"/>
      <c r="AN25" s="52"/>
      <c r="AO25" s="52"/>
      <c r="AP25" s="52"/>
      <c r="AQ25" s="52"/>
      <c r="AR25" s="52"/>
      <c r="AS25" s="52"/>
      <c r="AT25" s="52"/>
    </row>
    <row r="26" spans="1:46" ht="20.100000" customHeight="1">
      <c r="A26" s="158"/>
      <c r="B26" s="158"/>
      <c r="C26" s="159"/>
      <c r="D26" s="69"/>
      <c r="E26" s="50"/>
      <c r="F26" s="50"/>
      <c r="G26" s="61"/>
      <c r="H26" s="50"/>
      <c r="I26" s="85" t="s">
        <v>23</v>
      </c>
      <c r="J26" s="86">
        <f>J8</f>
        <v>77.5</v>
      </c>
      <c r="K26" s="85"/>
      <c r="L26" s="54"/>
      <c r="M26" s="53"/>
      <c r="N26" s="85" t="s">
        <v>23</v>
      </c>
      <c r="O26" s="89">
        <f>'1RM입력'!$G$34</f>
        <v>50</v>
      </c>
      <c r="P26" s="85" t="s">
        <v>60</v>
      </c>
      <c r="Q26" s="54"/>
      <c r="R26" s="53"/>
      <c r="S26" s="88" t="s">
        <v>42</v>
      </c>
      <c r="T26" s="85"/>
      <c r="U26" s="85"/>
      <c r="V26" s="54"/>
      <c r="W26" s="50"/>
      <c r="X26" s="85" t="s">
        <v>23</v>
      </c>
      <c r="Y26" s="86">
        <f>Y8</f>
        <v>82.5</v>
      </c>
      <c r="Z26" s="85"/>
      <c r="AA26" s="54"/>
      <c r="AB26" s="53"/>
      <c r="AC26" s="85" t="s">
        <v>23</v>
      </c>
      <c r="AD26" s="89">
        <f>'1RM입력'!$G$35</f>
        <v>55</v>
      </c>
      <c r="AE26" s="85" t="s">
        <v>60</v>
      </c>
      <c r="AF26" s="54"/>
      <c r="AG26" s="53"/>
      <c r="AH26" s="88" t="s">
        <v>42</v>
      </c>
      <c r="AI26" s="85"/>
      <c r="AJ26" s="85"/>
      <c r="AK26" s="54"/>
      <c r="AL26" s="52"/>
      <c r="AM26" s="52"/>
      <c r="AN26" s="52"/>
      <c r="AO26" s="52"/>
      <c r="AP26" s="52"/>
      <c r="AQ26" s="52"/>
      <c r="AR26" s="52"/>
      <c r="AS26" s="52"/>
      <c r="AT26" s="52"/>
    </row>
    <row r="27" spans="1:46" ht="20.100000" customHeight="1">
      <c r="A27" s="158"/>
      <c r="B27" s="158"/>
      <c r="C27" s="159"/>
      <c r="D27" s="69"/>
      <c r="E27" s="50"/>
      <c r="F27" s="50"/>
      <c r="G27" s="61"/>
      <c r="H27" s="50"/>
      <c r="I27" s="85"/>
      <c r="J27" s="85"/>
      <c r="K27" s="85"/>
      <c r="L27" s="54"/>
      <c r="M27" s="53"/>
      <c r="N27" s="85"/>
      <c r="O27" s="85"/>
      <c r="P27" s="85"/>
      <c r="Q27" s="54"/>
      <c r="R27" s="53"/>
      <c r="S27" s="50"/>
      <c r="T27" s="50"/>
      <c r="U27" s="50"/>
      <c r="V27" s="54"/>
      <c r="W27" s="50"/>
      <c r="X27" s="85"/>
      <c r="Y27" s="85"/>
      <c r="Z27" s="85"/>
      <c r="AA27" s="54"/>
      <c r="AB27" s="53"/>
      <c r="AC27" s="85"/>
      <c r="AD27" s="85"/>
      <c r="AE27" s="85"/>
      <c r="AF27" s="54"/>
      <c r="AG27" s="53"/>
      <c r="AH27" s="50"/>
      <c r="AI27" s="50"/>
      <c r="AJ27" s="50"/>
      <c r="AK27" s="54"/>
      <c r="AL27" s="52"/>
      <c r="AM27" s="52"/>
      <c r="AN27" s="52"/>
      <c r="AO27" s="52"/>
      <c r="AP27" s="52"/>
      <c r="AQ27" s="52"/>
      <c r="AR27" s="52"/>
      <c r="AS27" s="52"/>
      <c r="AT27" s="52"/>
    </row>
    <row r="28" spans="1:46" ht="20.100000" customHeight="1">
      <c r="A28" s="158"/>
      <c r="B28" s="158"/>
      <c r="C28" s="159"/>
      <c r="D28" s="69"/>
      <c r="E28" s="50"/>
      <c r="F28" s="50"/>
      <c r="G28" s="61"/>
      <c r="H28" s="50"/>
      <c r="I28" s="85" t="s">
        <v>31</v>
      </c>
      <c r="J28" s="85"/>
      <c r="K28" s="85"/>
      <c r="L28" s="54"/>
      <c r="M28" s="53"/>
      <c r="N28" s="85" t="s">
        <v>33</v>
      </c>
      <c r="O28" s="85"/>
      <c r="P28" s="85"/>
      <c r="Q28" s="54"/>
      <c r="R28" s="53"/>
      <c r="S28" s="79" t="s">
        <v>71</v>
      </c>
      <c r="T28" s="79"/>
      <c r="U28" s="79"/>
      <c r="V28" s="54"/>
      <c r="W28" s="50"/>
      <c r="X28" s="85" t="s">
        <v>31</v>
      </c>
      <c r="Y28" s="85"/>
      <c r="Z28" s="85"/>
      <c r="AA28" s="54"/>
      <c r="AB28" s="53"/>
      <c r="AC28" s="85" t="s">
        <v>33</v>
      </c>
      <c r="AD28" s="85"/>
      <c r="AE28" s="85"/>
      <c r="AF28" s="54"/>
      <c r="AG28" s="53"/>
      <c r="AH28" s="79" t="s">
        <v>71</v>
      </c>
      <c r="AI28" s="79"/>
      <c r="AJ28" s="79"/>
      <c r="AK28" s="54"/>
      <c r="AL28" s="52"/>
      <c r="AM28" s="52"/>
      <c r="AN28" s="52"/>
      <c r="AO28" s="52"/>
      <c r="AP28" s="52"/>
      <c r="AQ28" s="52"/>
      <c r="AR28" s="52"/>
      <c r="AS28" s="52"/>
      <c r="AT28" s="52"/>
    </row>
    <row r="29" spans="1:46" ht="20.100000" customHeight="1">
      <c r="A29" s="158"/>
      <c r="B29" s="158"/>
      <c r="C29" s="159"/>
      <c r="D29" s="69"/>
      <c r="E29" s="50"/>
      <c r="F29" s="50"/>
      <c r="G29" s="61"/>
      <c r="H29" s="50"/>
      <c r="I29" s="85" t="s">
        <v>24</v>
      </c>
      <c r="J29" s="105">
        <f>$J$25-10</f>
        <v>67.5</v>
      </c>
      <c r="K29" s="85"/>
      <c r="L29" s="54"/>
      <c r="M29" s="53"/>
      <c r="N29" s="85" t="s">
        <v>24</v>
      </c>
      <c r="O29" s="105">
        <f>FLOOR('1RM입력'!$G$30*0.85*0.6,2.5)</f>
        <v>40</v>
      </c>
      <c r="P29" s="85"/>
      <c r="Q29" s="54"/>
      <c r="R29" s="53"/>
      <c r="S29" s="79" t="s">
        <v>35</v>
      </c>
      <c r="T29" s="79"/>
      <c r="U29" s="79"/>
      <c r="V29" s="54"/>
      <c r="W29" s="50"/>
      <c r="X29" s="85" t="s">
        <v>24</v>
      </c>
      <c r="Y29" s="106">
        <f>$Y$7-10</f>
        <v>72.5</v>
      </c>
      <c r="Z29" s="85"/>
      <c r="AA29" s="54"/>
      <c r="AB29" s="53"/>
      <c r="AC29" s="85" t="s">
        <v>24</v>
      </c>
      <c r="AD29" s="106">
        <f>FLOOR('1RM입력'!$G$30*0.85*0.65,2.5)</f>
        <v>42.5</v>
      </c>
      <c r="AE29" s="85"/>
      <c r="AF29" s="54"/>
      <c r="AG29" s="53"/>
      <c r="AH29" s="79" t="s">
        <v>35</v>
      </c>
      <c r="AI29" s="79"/>
      <c r="AJ29" s="79"/>
      <c r="AK29" s="54"/>
      <c r="AL29" s="52"/>
      <c r="AM29" s="52"/>
      <c r="AN29" s="52"/>
      <c r="AO29" s="52"/>
      <c r="AP29" s="52"/>
      <c r="AQ29" s="52"/>
      <c r="AR29" s="52"/>
      <c r="AS29" s="52"/>
      <c r="AT29" s="52"/>
    </row>
    <row r="30" spans="1:46" ht="20.100000" customHeight="1">
      <c r="A30" s="158"/>
      <c r="B30" s="158"/>
      <c r="C30" s="159"/>
      <c r="D30" s="69"/>
      <c r="E30" s="50"/>
      <c r="F30" s="50"/>
      <c r="G30" s="61"/>
      <c r="H30" s="50"/>
      <c r="I30" s="85" t="s">
        <v>25</v>
      </c>
      <c r="J30" s="105">
        <f>$J$25-10</f>
        <v>67.5</v>
      </c>
      <c r="K30" s="85"/>
      <c r="L30" s="54"/>
      <c r="M30" s="53"/>
      <c r="N30" s="85" t="s">
        <v>25</v>
      </c>
      <c r="O30" s="105">
        <f>FLOOR('1RM입력'!$G$30*0.85*0.6,2.5)</f>
        <v>40</v>
      </c>
      <c r="P30" s="85"/>
      <c r="Q30" s="54"/>
      <c r="R30" s="53"/>
      <c r="S30" s="81" t="s">
        <v>44</v>
      </c>
      <c r="T30" s="79"/>
      <c r="U30" s="79"/>
      <c r="V30" s="54"/>
      <c r="W30" s="50"/>
      <c r="X30" s="85" t="s">
        <v>25</v>
      </c>
      <c r="Y30" s="106">
        <f>$Y$7-10</f>
        <v>72.5</v>
      </c>
      <c r="Z30" s="85"/>
      <c r="AA30" s="54"/>
      <c r="AB30" s="53"/>
      <c r="AC30" s="85" t="s">
        <v>25</v>
      </c>
      <c r="AD30" s="106">
        <f>FLOOR('1RM입력'!$G$30*0.85*0.65,2.5)</f>
        <v>42.5</v>
      </c>
      <c r="AE30" s="85"/>
      <c r="AF30" s="54"/>
      <c r="AG30" s="53"/>
      <c r="AH30" s="81" t="s">
        <v>44</v>
      </c>
      <c r="AI30" s="79"/>
      <c r="AJ30" s="79"/>
      <c r="AK30" s="54"/>
      <c r="AL30" s="52"/>
      <c r="AM30" s="52"/>
      <c r="AN30" s="52"/>
      <c r="AO30" s="52"/>
      <c r="AP30" s="52"/>
      <c r="AQ30" s="52"/>
      <c r="AR30" s="52"/>
      <c r="AS30" s="52"/>
      <c r="AT30" s="52"/>
    </row>
    <row r="31" spans="1:46" ht="20.100000" customHeight="1">
      <c r="A31" s="158"/>
      <c r="B31" s="158"/>
      <c r="C31" s="159"/>
      <c r="D31" s="69"/>
      <c r="E31" s="50"/>
      <c r="F31" s="50"/>
      <c r="G31" s="61"/>
      <c r="H31" s="50"/>
      <c r="I31" s="85" t="s">
        <v>26</v>
      </c>
      <c r="J31" s="105">
        <f>$J$25-10</f>
        <v>67.5</v>
      </c>
      <c r="K31" s="85"/>
      <c r="L31" s="54"/>
      <c r="M31" s="53"/>
      <c r="N31" s="85" t="s">
        <v>26</v>
      </c>
      <c r="O31" s="105">
        <f>FLOOR('1RM입력'!$G$30*0.85*0.6,2.5)</f>
        <v>40</v>
      </c>
      <c r="P31" s="85"/>
      <c r="Q31" s="54"/>
      <c r="R31" s="53"/>
      <c r="S31" s="79"/>
      <c r="T31" s="79"/>
      <c r="U31" s="79"/>
      <c r="V31" s="54"/>
      <c r="W31" s="50"/>
      <c r="X31" s="85" t="s">
        <v>26</v>
      </c>
      <c r="Y31" s="106">
        <f>$Y$7-10</f>
        <v>72.5</v>
      </c>
      <c r="Z31" s="85"/>
      <c r="AA31" s="54"/>
      <c r="AB31" s="53"/>
      <c r="AC31" s="85" t="s">
        <v>26</v>
      </c>
      <c r="AD31" s="106">
        <f>FLOOR('1RM입력'!$G$30*0.85*0.65,2.5)</f>
        <v>42.5</v>
      </c>
      <c r="AE31" s="85"/>
      <c r="AF31" s="54"/>
      <c r="AG31" s="53"/>
      <c r="AH31" s="79"/>
      <c r="AI31" s="79"/>
      <c r="AJ31" s="79"/>
      <c r="AK31" s="54"/>
      <c r="AL31" s="52"/>
      <c r="AM31" s="52"/>
      <c r="AN31" s="52"/>
      <c r="AO31" s="52"/>
      <c r="AP31" s="52"/>
      <c r="AQ31" s="52"/>
      <c r="AR31" s="52"/>
      <c r="AS31" s="52"/>
      <c r="AT31" s="52"/>
    </row>
    <row r="32" spans="1:46" ht="20.100000" customHeight="1">
      <c r="A32" s="158"/>
      <c r="B32" s="158"/>
      <c r="C32" s="159"/>
      <c r="D32" s="69"/>
      <c r="E32" s="50"/>
      <c r="F32" s="50"/>
      <c r="G32" s="61"/>
      <c r="H32" s="50"/>
      <c r="I32" s="85"/>
      <c r="J32" s="85"/>
      <c r="K32" s="85"/>
      <c r="L32" s="54"/>
      <c r="M32" s="53"/>
      <c r="N32" s="85"/>
      <c r="O32" s="85"/>
      <c r="P32" s="85"/>
      <c r="Q32" s="54"/>
      <c r="R32" s="53"/>
      <c r="S32" s="79" t="s">
        <v>72</v>
      </c>
      <c r="T32" s="79"/>
      <c r="U32" s="79"/>
      <c r="V32" s="54"/>
      <c r="W32" s="50"/>
      <c r="X32" s="85"/>
      <c r="Y32" s="85"/>
      <c r="Z32" s="85"/>
      <c r="AA32" s="54"/>
      <c r="AB32" s="53"/>
      <c r="AC32" s="85"/>
      <c r="AD32" s="85"/>
      <c r="AE32" s="85"/>
      <c r="AF32" s="54"/>
      <c r="AG32" s="53"/>
      <c r="AH32" s="79" t="s">
        <v>72</v>
      </c>
      <c r="AI32" s="79"/>
      <c r="AJ32" s="79"/>
      <c r="AK32" s="54"/>
      <c r="AL32" s="52"/>
      <c r="AM32" s="52"/>
      <c r="AN32" s="52"/>
      <c r="AO32" s="52"/>
      <c r="AP32" s="52"/>
      <c r="AQ32" s="52"/>
      <c r="AR32" s="52"/>
      <c r="AS32" s="52"/>
      <c r="AT32" s="52"/>
    </row>
    <row r="33" spans="1:46" ht="20.100000" customHeight="1">
      <c r="A33" s="158"/>
      <c r="B33" s="158"/>
      <c r="C33" s="159"/>
      <c r="D33" s="69"/>
      <c r="E33" s="50"/>
      <c r="F33" s="50"/>
      <c r="G33" s="61"/>
      <c r="H33" s="50"/>
      <c r="I33" s="85" t="s">
        <v>70</v>
      </c>
      <c r="J33" s="85"/>
      <c r="K33" s="85"/>
      <c r="L33" s="54"/>
      <c r="M33" s="53"/>
      <c r="N33" s="85" t="s">
        <v>70</v>
      </c>
      <c r="O33" s="85"/>
      <c r="P33" s="85"/>
      <c r="Q33" s="54"/>
      <c r="R33" s="53"/>
      <c r="S33" s="79" t="s">
        <v>35</v>
      </c>
      <c r="T33" s="79"/>
      <c r="U33" s="79"/>
      <c r="V33" s="54"/>
      <c r="W33" s="50"/>
      <c r="X33" s="85" t="s">
        <v>70</v>
      </c>
      <c r="Y33" s="85"/>
      <c r="Z33" s="85"/>
      <c r="AA33" s="54"/>
      <c r="AB33" s="53"/>
      <c r="AC33" s="85" t="s">
        <v>70</v>
      </c>
      <c r="AD33" s="85"/>
      <c r="AE33" s="85"/>
      <c r="AF33" s="54"/>
      <c r="AG33" s="53"/>
      <c r="AH33" s="79" t="s">
        <v>35</v>
      </c>
      <c r="AI33" s="79"/>
      <c r="AJ33" s="79"/>
      <c r="AK33" s="54"/>
      <c r="AL33" s="52"/>
      <c r="AM33" s="52"/>
      <c r="AN33" s="52"/>
      <c r="AO33" s="52"/>
      <c r="AP33" s="52"/>
      <c r="AQ33" s="52"/>
      <c r="AR33" s="52"/>
      <c r="AS33" s="52"/>
      <c r="AT33" s="52"/>
    </row>
    <row r="34" spans="1:46" ht="20.100000" customHeight="1">
      <c r="A34" s="158"/>
      <c r="B34" s="158"/>
      <c r="C34" s="159"/>
      <c r="D34" s="69"/>
      <c r="E34" s="50"/>
      <c r="F34" s="50"/>
      <c r="G34" s="61"/>
      <c r="H34" s="50"/>
      <c r="I34" s="85" t="s">
        <v>35</v>
      </c>
      <c r="J34" s="85"/>
      <c r="K34" s="85"/>
      <c r="L34" s="54"/>
      <c r="M34" s="53"/>
      <c r="N34" s="85" t="s">
        <v>35</v>
      </c>
      <c r="O34" s="85"/>
      <c r="P34" s="85"/>
      <c r="Q34" s="54"/>
      <c r="R34" s="53"/>
      <c r="S34" s="81" t="s">
        <v>44</v>
      </c>
      <c r="T34" s="79"/>
      <c r="U34" s="79"/>
      <c r="V34" s="54"/>
      <c r="W34" s="50"/>
      <c r="X34" s="85" t="s">
        <v>35</v>
      </c>
      <c r="Y34" s="85"/>
      <c r="Z34" s="85"/>
      <c r="AA34" s="54"/>
      <c r="AB34" s="53"/>
      <c r="AC34" s="85" t="s">
        <v>35</v>
      </c>
      <c r="AD34" s="85"/>
      <c r="AE34" s="85"/>
      <c r="AF34" s="54"/>
      <c r="AG34" s="53"/>
      <c r="AH34" s="81" t="s">
        <v>44</v>
      </c>
      <c r="AI34" s="79"/>
      <c r="AJ34" s="79"/>
      <c r="AK34" s="54"/>
      <c r="AL34" s="52"/>
      <c r="AM34" s="52"/>
      <c r="AN34" s="52"/>
      <c r="AO34" s="52"/>
      <c r="AP34" s="52"/>
      <c r="AQ34" s="52"/>
      <c r="AR34" s="52"/>
      <c r="AS34" s="52"/>
      <c r="AT34" s="52"/>
    </row>
    <row r="35" spans="1:46" ht="20.100000" customHeight="1">
      <c r="A35" s="158"/>
      <c r="B35" s="158"/>
      <c r="C35" s="159"/>
      <c r="D35" s="69"/>
      <c r="E35" s="50"/>
      <c r="F35" s="50"/>
      <c r="G35" s="61"/>
      <c r="H35" s="60"/>
      <c r="I35" s="88" t="s">
        <v>38</v>
      </c>
      <c r="J35" s="88"/>
      <c r="K35" s="88"/>
      <c r="L35" s="61"/>
      <c r="M35" s="50"/>
      <c r="N35" s="88" t="s">
        <v>39</v>
      </c>
      <c r="O35" s="88"/>
      <c r="P35" s="88"/>
      <c r="Q35" s="54"/>
      <c r="R35" s="53"/>
      <c r="S35" s="79"/>
      <c r="T35" s="79"/>
      <c r="U35" s="79"/>
      <c r="V35" s="54"/>
      <c r="W35" s="60"/>
      <c r="X35" s="88" t="s">
        <v>38</v>
      </c>
      <c r="Y35" s="88"/>
      <c r="Z35" s="88"/>
      <c r="AA35" s="61"/>
      <c r="AB35" s="50"/>
      <c r="AC35" s="88" t="s">
        <v>39</v>
      </c>
      <c r="AD35" s="88"/>
      <c r="AE35" s="88"/>
      <c r="AF35" s="54"/>
      <c r="AG35" s="53"/>
      <c r="AH35" s="79"/>
      <c r="AI35" s="79"/>
      <c r="AJ35" s="79"/>
      <c r="AK35" s="54"/>
      <c r="AL35" s="52"/>
      <c r="AM35" s="52"/>
      <c r="AN35" s="52"/>
      <c r="AO35" s="52"/>
      <c r="AP35" s="52"/>
      <c r="AQ35" s="52"/>
      <c r="AR35" s="52"/>
      <c r="AS35" s="52"/>
      <c r="AT35" s="52"/>
    </row>
    <row r="36" spans="1:46" ht="20.100000" customHeight="1">
      <c r="A36" s="160"/>
      <c r="B36" s="160"/>
      <c r="C36" s="161"/>
      <c r="D36" s="57"/>
      <c r="E36" s="62"/>
      <c r="F36" s="62"/>
      <c r="G36" s="59"/>
      <c r="H36" s="57"/>
      <c r="I36" s="58"/>
      <c r="J36" s="58"/>
      <c r="K36" s="58"/>
      <c r="L36" s="59"/>
      <c r="M36" s="57"/>
      <c r="N36" s="62"/>
      <c r="O36" s="62"/>
      <c r="P36" s="62"/>
      <c r="Q36" s="62"/>
      <c r="R36" s="55"/>
      <c r="S36" s="63"/>
      <c r="T36" s="63"/>
      <c r="U36" s="63"/>
      <c r="V36" s="56"/>
      <c r="W36" s="57"/>
      <c r="X36" s="58"/>
      <c r="Y36" s="58"/>
      <c r="Z36" s="58"/>
      <c r="AA36" s="59"/>
      <c r="AB36" s="57"/>
      <c r="AC36" s="62"/>
      <c r="AD36" s="62"/>
      <c r="AE36" s="62"/>
      <c r="AF36" s="62"/>
      <c r="AG36" s="55"/>
      <c r="AH36" s="63"/>
      <c r="AI36" s="63"/>
      <c r="AJ36" s="63"/>
      <c r="AK36" s="56"/>
      <c r="AL36" s="52"/>
      <c r="AM36" s="52"/>
      <c r="AN36" s="52"/>
      <c r="AO36" s="52"/>
      <c r="AP36" s="52"/>
      <c r="AQ36" s="52"/>
      <c r="AR36" s="52"/>
      <c r="AS36" s="52"/>
      <c r="AT36" s="52"/>
    </row>
    <row r="37" spans="1:46">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0"/>
      <c r="AM37" s="50"/>
      <c r="AN37" s="50"/>
      <c r="AO37" s="50"/>
      <c r="AP37" s="52"/>
      <c r="AQ37" s="52"/>
      <c r="AR37" s="52"/>
      <c r="AS37" s="52"/>
      <c r="AT37" s="52"/>
    </row>
    <row r="38" spans="1:46" s="52" customFormat="1">
      <c r="A38" s="0"/>
      <c r="B38" s="0"/>
      <c r="C38" s="0"/>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50"/>
      <c r="AM38" s="50"/>
      <c r="AN38" s="50"/>
      <c r="AO38" s="50"/>
      <c r="AP38" s="0"/>
      <c r="AQ38" s="0"/>
      <c r="AR38" s="0"/>
      <c r="AS38" s="0"/>
      <c r="AT38" s="0"/>
    </row>
    <row r="39" spans="1:46" s="52" customFormat="1">
      <c r="AL39" s="50"/>
      <c r="AM39" s="50"/>
      <c r="AN39" s="50"/>
      <c r="AO39" s="50"/>
    </row>
    <row r="40" spans="1:46" s="52" customFormat="1">
      <c r="AL40" s="50"/>
      <c r="AM40" s="50"/>
      <c r="AN40" s="50"/>
      <c r="AO40" s="50"/>
    </row>
    <row r="41" spans="1:46" s="52" customFormat="1">
      <c r="AL41" s="50"/>
      <c r="AM41" s="50"/>
      <c r="AN41" s="50"/>
      <c r="AO41" s="50"/>
    </row>
    <row r="42" spans="1:46" s="52" customFormat="1">
      <c r="AL42" s="50"/>
      <c r="AM42" s="50"/>
      <c r="AN42" s="50"/>
      <c r="AO42" s="50"/>
    </row>
    <row r="43" spans="1:46" s="52" customFormat="1">
      <c r="AL43" s="50"/>
      <c r="AM43" s="50"/>
      <c r="AN43" s="50"/>
      <c r="AO43" s="50"/>
    </row>
    <row r="44" spans="1:46" s="52" customFormat="1">
      <c r="AL44" s="50"/>
      <c r="AM44" s="50"/>
      <c r="AN44" s="50"/>
      <c r="AO44" s="50"/>
    </row>
    <row r="45" spans="1:46" s="52" customFormat="1">
      <c r="AL45" s="50"/>
      <c r="AM45" s="50"/>
      <c r="AN45" s="50"/>
      <c r="AO45" s="50"/>
    </row>
    <row r="46" spans="1:46" s="52" customFormat="1">
      <c r="AL46" s="50"/>
      <c r="AM46" s="50"/>
      <c r="AN46" s="50"/>
      <c r="AO46" s="50"/>
    </row>
    <row r="47" spans="1:46" s="52" customFormat="1">
      <c r="AL47" s="50"/>
      <c r="AM47" s="50"/>
      <c r="AN47" s="50"/>
      <c r="AO47" s="50"/>
    </row>
    <row r="48" spans="1:46" s="52" customFormat="1">
      <c r="AL48" s="50"/>
      <c r="AM48" s="50"/>
      <c r="AN48" s="50"/>
      <c r="AO48" s="50"/>
    </row>
    <row r="49" spans="38:41" s="52" customFormat="1">
      <c r="AL49" s="50"/>
      <c r="AM49" s="50"/>
      <c r="AN49" s="50"/>
      <c r="AO49" s="50"/>
    </row>
    <row r="50" spans="38:41" s="52" customFormat="1">
      <c r="AL50" s="50"/>
      <c r="AM50" s="50"/>
      <c r="AN50" s="50"/>
      <c r="AO50" s="50"/>
    </row>
    <row r="51" spans="38:41" s="52" customFormat="1">
      <c r="AL51" s="50"/>
      <c r="AM51" s="50"/>
      <c r="AN51" s="50"/>
      <c r="AO51" s="50"/>
    </row>
    <row r="52" spans="38:41" s="52" customFormat="1">
      <c r="AL52" s="50"/>
      <c r="AM52" s="50"/>
      <c r="AN52" s="50"/>
      <c r="AO52" s="50"/>
    </row>
    <row r="53" spans="38:41" s="52" customFormat="1">
      <c r="AL53" s="50"/>
      <c r="AM53" s="50"/>
      <c r="AN53" s="50"/>
      <c r="AO53" s="50"/>
    </row>
    <row r="54" spans="38:41" s="52" customFormat="1">
      <c r="AL54" s="50"/>
      <c r="AM54" s="50"/>
      <c r="AN54" s="50"/>
      <c r="AO54" s="50"/>
    </row>
    <row r="55" spans="38:41" s="52" customFormat="1">
      <c r="AL55" s="50"/>
      <c r="AM55" s="50"/>
      <c r="AN55" s="50"/>
      <c r="AO55" s="50"/>
    </row>
    <row r="56" spans="38:41" s="52" customFormat="1">
      <c r="AL56" s="50"/>
      <c r="AM56" s="50"/>
      <c r="AN56" s="50"/>
      <c r="AO56" s="50"/>
    </row>
    <row r="57" spans="38:41" s="52" customFormat="1">
      <c r="AL57" s="50"/>
      <c r="AM57" s="50"/>
      <c r="AN57" s="50"/>
      <c r="AO57" s="50"/>
    </row>
    <row r="58" spans="38:41" s="52" customFormat="1">
      <c r="AL58" s="50"/>
      <c r="AM58" s="50"/>
      <c r="AN58" s="50"/>
      <c r="AO58" s="50"/>
    </row>
    <row r="59" spans="38:41" s="52" customFormat="1">
      <c r="AL59" s="50"/>
      <c r="AM59" s="50"/>
      <c r="AN59" s="50"/>
      <c r="AO59" s="50"/>
    </row>
    <row r="60" spans="38:41" s="52" customFormat="1">
      <c r="AL60" s="50"/>
      <c r="AM60" s="50"/>
      <c r="AN60" s="50"/>
      <c r="AO60" s="50"/>
    </row>
    <row r="61" spans="38:41" s="52" customFormat="1">
      <c r="AL61" s="50"/>
      <c r="AM61" s="50"/>
      <c r="AN61" s="50"/>
      <c r="AO61" s="50"/>
    </row>
    <row r="62" spans="38:41" s="52" customFormat="1">
      <c r="AL62" s="50"/>
      <c r="AM62" s="50"/>
      <c r="AN62" s="50"/>
      <c r="AO62" s="50"/>
    </row>
    <row r="63" spans="38:41" s="52" customFormat="1">
      <c r="AL63" s="50"/>
      <c r="AM63" s="50"/>
      <c r="AN63" s="50"/>
      <c r="AO63" s="50"/>
    </row>
    <row r="64" spans="38:41" s="52" customFormat="1">
      <c r="AL64" s="50"/>
      <c r="AM64" s="50"/>
      <c r="AN64" s="50"/>
      <c r="AO64" s="50"/>
    </row>
    <row r="65" spans="38:41" s="52" customFormat="1">
      <c r="AL65" s="50"/>
      <c r="AM65" s="50"/>
      <c r="AN65" s="50"/>
      <c r="AO65" s="50"/>
    </row>
    <row r="66" spans="38:41" s="52" customFormat="1">
      <c r="AL66" s="50"/>
      <c r="AM66" s="50"/>
      <c r="AN66" s="50"/>
      <c r="AO66" s="50"/>
    </row>
    <row r="67" spans="38:41" s="52" customFormat="1">
      <c r="AL67" s="50"/>
      <c r="AM67" s="50"/>
      <c r="AN67" s="50"/>
      <c r="AO67" s="50"/>
    </row>
    <row r="68" spans="38:41">
      <c r="AL68" s="48"/>
      <c r="AM68" s="48"/>
      <c r="AN68" s="48"/>
      <c r="AO68" s="48"/>
    </row>
  </sheetData>
  <mergeCells count="19">
    <mergeCell ref="A1:AK2"/>
    <mergeCell ref="A3:AK3"/>
    <mergeCell ref="A4:C4"/>
    <mergeCell ref="D4:G4"/>
    <mergeCell ref="I4:K4"/>
    <mergeCell ref="N4:Q4"/>
    <mergeCell ref="S4:V4"/>
    <mergeCell ref="X4:AA4"/>
    <mergeCell ref="AC4:AF4"/>
    <mergeCell ref="AH4:AK4"/>
    <mergeCell ref="A5:C5"/>
    <mergeCell ref="D5:G5"/>
    <mergeCell ref="I5:K5"/>
    <mergeCell ref="N5:Q5"/>
    <mergeCell ref="S5:V5"/>
    <mergeCell ref="X5:AA5"/>
    <mergeCell ref="AC5:AF5"/>
    <mergeCell ref="AH5:AK5"/>
    <mergeCell ref="A6:C36"/>
  </mergeCells>
  <phoneticPr fontId="1" type="noConversion"/>
  <pageMargins left="0.71" right="0.71" top="0.75" bottom="0.75" header="0.31" footer="0.31"/>
  <pageSetup paperSize="9" scale="48" orientation="landscape"/>
  <drawing r:id="rId1"/>
</worksheet>
</file>

<file path=xl/worksheets/sheet5.xml><?xml version="1.0" encoding="utf-8"?>
<worksheet xmlns="http://schemas.openxmlformats.org/spreadsheetml/2006/main" xmlns:r="http://schemas.openxmlformats.org/officeDocument/2006/relationships">
  <dimension ref="A1:AT68"/>
  <sheetViews>
    <sheetView topLeftCell="A4" zoomScale="90" workbookViewId="0">
      <selection activeCell="AM18" sqref="AM18"/>
    </sheetView>
  </sheetViews>
  <sheetFormatPr defaultRowHeight="16.500000"/>
  <cols>
    <col min="7" max="7" width="2.88000011" customWidth="1" outlineLevel="0"/>
    <col min="8" max="8" width="1.63000000" customWidth="1" outlineLevel="0"/>
    <col min="10" max="10" width="9.88000011" customWidth="1" outlineLevel="0"/>
    <col min="12" max="13" width="1.63000000" customWidth="1" outlineLevel="0"/>
    <col min="15" max="15" width="12.88000011" customWidth="1" outlineLevel="0"/>
    <col min="16" max="16" width="9.00500011" customWidth="1" outlineLevel="0"/>
    <col min="17" max="18" width="1.63000000" customWidth="1" outlineLevel="0"/>
    <col min="20" max="20" width="10.25500011" customWidth="1" outlineLevel="0"/>
    <col min="21" max="21" width="9.00500011" customWidth="1" outlineLevel="0"/>
    <col min="22" max="23" width="1.63000000" customWidth="1" outlineLevel="0"/>
    <col min="25" max="25" width="10.63000011" customWidth="1" outlineLevel="0"/>
    <col min="26" max="26" width="9.00500011" customWidth="1" outlineLevel="0"/>
    <col min="27" max="28" width="1.63000000" customWidth="1" outlineLevel="0"/>
    <col min="30" max="30" width="11.63000011" customWidth="1" outlineLevel="0"/>
    <col min="31" max="31" width="9.00500011" customWidth="1" outlineLevel="0"/>
    <col min="32" max="33" width="1.63000000" customWidth="1" outlineLevel="0"/>
    <col min="35" max="35" width="10.25500011" customWidth="1" outlineLevel="0"/>
    <col min="37" max="37" width="1.63000000" customWidth="1" outlineLevel="0"/>
  </cols>
  <sheetData>
    <row r="1" spans="1:46" ht="38.250000" customHeight="1">
      <c r="A1" s="140" t="s">
        <v>45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1"/>
      <c r="AL1" s="90"/>
      <c r="AM1" s="90"/>
      <c r="AN1" s="52"/>
      <c r="AO1" s="52"/>
      <c r="AP1" s="52"/>
      <c r="AQ1" s="52"/>
      <c r="AR1" s="52"/>
      <c r="AS1" s="52"/>
      <c r="AT1" s="52"/>
    </row>
    <row r="2" spans="1:46" ht="38.25000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1"/>
      <c r="AL2" s="90"/>
      <c r="AM2" s="90"/>
      <c r="AN2" s="52"/>
      <c r="AO2" s="52"/>
      <c r="AP2" s="52"/>
      <c r="AQ2" s="52"/>
      <c r="AR2" s="52"/>
      <c r="AS2" s="52"/>
      <c r="AT2" s="52"/>
    </row>
    <row r="3" spans="1:46" ht="70.500000" customHeight="1">
      <c r="A3" s="170" t="s">
        <v>64</v>
      </c>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2"/>
      <c r="AL3" s="52"/>
      <c r="AM3" s="52"/>
      <c r="AN3" s="52"/>
      <c r="AO3" s="52"/>
      <c r="AP3" s="52"/>
      <c r="AQ3" s="52"/>
      <c r="AR3" s="52"/>
      <c r="AS3" s="52"/>
      <c r="AT3" s="52"/>
    </row>
    <row r="4" spans="1:46" ht="27.750000" customHeight="1">
      <c r="A4" s="145"/>
      <c r="B4" s="146"/>
      <c r="C4" s="146"/>
      <c r="D4" s="147" t="s">
        <v>10</v>
      </c>
      <c r="E4" s="148"/>
      <c r="F4" s="148"/>
      <c r="G4" s="149"/>
      <c r="H4" s="71"/>
      <c r="I4" s="70" t="s">
        <v>11</v>
      </c>
      <c r="J4" s="70"/>
      <c r="K4" s="70"/>
      <c r="L4" s="72"/>
      <c r="M4" s="73"/>
      <c r="N4" s="150" t="s">
        <v>12</v>
      </c>
      <c r="O4" s="150"/>
      <c r="P4" s="150"/>
      <c r="Q4" s="151"/>
      <c r="R4" s="73"/>
      <c r="S4" s="150" t="s">
        <v>13</v>
      </c>
      <c r="T4" s="150"/>
      <c r="U4" s="150"/>
      <c r="V4" s="151"/>
      <c r="W4" s="73"/>
      <c r="X4" s="150" t="s">
        <v>14</v>
      </c>
      <c r="Y4" s="150"/>
      <c r="Z4" s="150"/>
      <c r="AA4" s="151"/>
      <c r="AB4" s="73"/>
      <c r="AC4" s="150" t="s">
        <v>15</v>
      </c>
      <c r="AD4" s="150"/>
      <c r="AE4" s="150"/>
      <c r="AF4" s="151"/>
      <c r="AG4" s="70"/>
      <c r="AH4" s="70" t="s">
        <v>16</v>
      </c>
      <c r="AI4" s="70"/>
      <c r="AJ4" s="70"/>
      <c r="AK4" s="152"/>
      <c r="AL4" s="49"/>
      <c r="AM4" s="49"/>
      <c r="AN4" s="52"/>
      <c r="AO4" s="52"/>
      <c r="AP4" s="52"/>
      <c r="AQ4" s="52"/>
      <c r="AR4" s="52"/>
      <c r="AS4" s="52"/>
      <c r="AT4" s="52"/>
    </row>
    <row r="5" spans="1:46" ht="26.250000" customHeight="1">
      <c r="A5" s="162"/>
      <c r="B5" s="163"/>
      <c r="C5" s="163"/>
      <c r="D5" s="164" t="s">
        <v>20</v>
      </c>
      <c r="E5" s="165"/>
      <c r="F5" s="165"/>
      <c r="G5" s="166"/>
      <c r="H5" s="75"/>
      <c r="I5" s="167" t="s">
        <v>17</v>
      </c>
      <c r="J5" s="167"/>
      <c r="K5" s="167"/>
      <c r="L5" s="76"/>
      <c r="M5" s="77"/>
      <c r="N5" s="168" t="s">
        <v>18</v>
      </c>
      <c r="O5" s="168"/>
      <c r="P5" s="168"/>
      <c r="Q5" s="169"/>
      <c r="R5" s="77"/>
      <c r="S5" s="168" t="s">
        <v>19</v>
      </c>
      <c r="T5" s="168"/>
      <c r="U5" s="168"/>
      <c r="V5" s="169"/>
      <c r="W5" s="78"/>
      <c r="X5" s="153" t="s">
        <v>17</v>
      </c>
      <c r="Y5" s="153"/>
      <c r="Z5" s="153"/>
      <c r="AA5" s="154"/>
      <c r="AB5" s="78"/>
      <c r="AC5" s="153" t="s">
        <v>18</v>
      </c>
      <c r="AD5" s="153"/>
      <c r="AE5" s="153"/>
      <c r="AF5" s="154"/>
      <c r="AG5" s="74"/>
      <c r="AH5" s="74" t="s">
        <v>19</v>
      </c>
      <c r="AI5" s="74"/>
      <c r="AJ5" s="74"/>
      <c r="AK5" s="155"/>
      <c r="AL5" s="52"/>
      <c r="AM5" s="52"/>
      <c r="AN5" s="52"/>
      <c r="AO5" s="52"/>
      <c r="AP5" s="52"/>
      <c r="AQ5" s="52"/>
      <c r="AR5" s="52"/>
      <c r="AS5" s="52"/>
      <c r="AT5" s="52"/>
    </row>
    <row r="6" spans="1:46" ht="20.100000" customHeight="1">
      <c r="A6" s="156" t="s">
        <v>47</v>
      </c>
      <c r="B6" s="156"/>
      <c r="C6" s="157"/>
      <c r="D6" s="66"/>
      <c r="E6" s="67"/>
      <c r="F6" s="67"/>
      <c r="G6" s="68"/>
      <c r="H6" s="65"/>
      <c r="I6" s="82" t="s">
        <v>21</v>
      </c>
      <c r="J6" s="82"/>
      <c r="K6" s="82"/>
      <c r="L6" s="51"/>
      <c r="M6" s="53"/>
      <c r="N6" s="79" t="s">
        <v>27</v>
      </c>
      <c r="O6" s="79"/>
      <c r="P6" s="79"/>
      <c r="Q6" s="54"/>
      <c r="R6" s="64"/>
      <c r="S6" s="79" t="s">
        <v>57</v>
      </c>
      <c r="T6" s="79"/>
      <c r="U6" s="79"/>
      <c r="V6" s="54"/>
      <c r="W6" s="65"/>
      <c r="X6" s="82" t="s">
        <v>21</v>
      </c>
      <c r="Y6" s="82"/>
      <c r="Z6" s="82"/>
      <c r="AA6" s="51"/>
      <c r="AB6" s="53"/>
      <c r="AC6" s="79" t="s">
        <v>27</v>
      </c>
      <c r="AD6" s="79"/>
      <c r="AE6" s="79"/>
      <c r="AF6" s="54"/>
      <c r="AG6" s="64"/>
      <c r="AH6" s="79" t="s">
        <v>57</v>
      </c>
      <c r="AI6" s="79"/>
      <c r="AJ6" s="79"/>
      <c r="AK6" s="54"/>
      <c r="AL6" s="52"/>
      <c r="AM6" s="52"/>
      <c r="AN6" s="52"/>
      <c r="AO6" s="52"/>
      <c r="AP6" s="52"/>
      <c r="AQ6" s="52"/>
      <c r="AR6" s="52"/>
      <c r="AS6" s="52"/>
      <c r="AT6" s="52"/>
    </row>
    <row r="7" spans="1:46" ht="20.100000" customHeight="1">
      <c r="A7" s="158"/>
      <c r="B7" s="158"/>
      <c r="C7" s="159"/>
      <c r="D7" s="69"/>
      <c r="E7" s="50"/>
      <c r="F7" s="50"/>
      <c r="G7" s="61"/>
      <c r="H7" s="50"/>
      <c r="I7" s="79" t="s">
        <v>22</v>
      </c>
      <c r="J7" s="83">
        <f>'1RM입력'!G22</f>
        <v>90</v>
      </c>
      <c r="K7" s="79" t="s">
        <v>54</v>
      </c>
      <c r="L7" s="54"/>
      <c r="M7" s="53"/>
      <c r="N7" s="79" t="s">
        <v>22</v>
      </c>
      <c r="O7" s="80">
        <f>'1RM입력'!D22</f>
        <v>135</v>
      </c>
      <c r="P7" s="79" t="s">
        <v>54</v>
      </c>
      <c r="Q7" s="54"/>
      <c r="R7" s="53"/>
      <c r="S7" s="79" t="s">
        <v>22</v>
      </c>
      <c r="T7" s="80">
        <f>'1RM입력'!$D$36</f>
        <v>187.5</v>
      </c>
      <c r="U7" s="79"/>
      <c r="V7" s="54"/>
      <c r="W7" s="50"/>
      <c r="X7" s="79" t="s">
        <v>22</v>
      </c>
      <c r="Y7" s="83">
        <f>FLOOR('1RM입력'!G16*0.775,2.5)</f>
        <v>92.5</v>
      </c>
      <c r="Z7" s="79" t="s">
        <v>54</v>
      </c>
      <c r="AA7" s="54"/>
      <c r="AB7" s="53"/>
      <c r="AC7" s="79" t="s">
        <v>22</v>
      </c>
      <c r="AD7" s="80">
        <f>FLOOR('1RM입력'!D22+(('1RM입력'!D23-'1RM입력'!D22)/2),2.5)</f>
        <v>137.5</v>
      </c>
      <c r="AE7" s="79" t="s">
        <v>54</v>
      </c>
      <c r="AF7" s="54"/>
      <c r="AG7" s="53"/>
      <c r="AH7" s="79" t="s">
        <v>22</v>
      </c>
      <c r="AI7" s="80">
        <f>FLOOR('1RM입력'!D30*0.775,2.5)</f>
        <v>192.5</v>
      </c>
      <c r="AJ7" s="79"/>
      <c r="AK7" s="54"/>
      <c r="AL7" s="52"/>
      <c r="AM7" s="52"/>
      <c r="AN7" s="52"/>
      <c r="AO7" s="52"/>
      <c r="AP7" s="52"/>
      <c r="AQ7" s="52"/>
      <c r="AR7" s="52"/>
      <c r="AS7" s="52"/>
      <c r="AT7" s="52"/>
    </row>
    <row r="8" spans="1:46" ht="20.100000" customHeight="1">
      <c r="A8" s="158"/>
      <c r="B8" s="158"/>
      <c r="C8" s="159"/>
      <c r="D8" s="69"/>
      <c r="E8" s="50"/>
      <c r="F8" s="50"/>
      <c r="G8" s="61"/>
      <c r="H8" s="50"/>
      <c r="I8" s="79" t="s">
        <v>23</v>
      </c>
      <c r="J8" s="83">
        <f>FLOOR(J7*0.9,2.5)</f>
        <v>80</v>
      </c>
      <c r="K8" s="79" t="s">
        <v>54</v>
      </c>
      <c r="L8" s="54"/>
      <c r="M8" s="53"/>
      <c r="N8" s="79" t="s">
        <v>23</v>
      </c>
      <c r="O8" s="80">
        <f>FLOOR(O7*0.9,2.5)</f>
        <v>120</v>
      </c>
      <c r="P8" s="79" t="s">
        <v>54</v>
      </c>
      <c r="Q8" s="54"/>
      <c r="R8" s="53"/>
      <c r="S8" s="79" t="s">
        <v>23</v>
      </c>
      <c r="T8" s="80">
        <f>FLOOR(T7*0.9,2.5)</f>
        <v>167.5</v>
      </c>
      <c r="U8" s="79"/>
      <c r="V8" s="54"/>
      <c r="W8" s="50"/>
      <c r="X8" s="79" t="s">
        <v>23</v>
      </c>
      <c r="Y8" s="83">
        <f>FLOOR(Y7*0.9,2.5)</f>
        <v>82.5</v>
      </c>
      <c r="Z8" s="79" t="s">
        <v>54</v>
      </c>
      <c r="AA8" s="54"/>
      <c r="AB8" s="53"/>
      <c r="AC8" s="79" t="s">
        <v>23</v>
      </c>
      <c r="AD8" s="80">
        <f>FLOOR(AD7*0.9,2.5)</f>
        <v>122.5</v>
      </c>
      <c r="AE8" s="79" t="s">
        <v>54</v>
      </c>
      <c r="AF8" s="54"/>
      <c r="AG8" s="53"/>
      <c r="AH8" s="79" t="s">
        <v>23</v>
      </c>
      <c r="AI8" s="80">
        <f>FLOOR(AI7*0.9,2.5)</f>
        <v>172.5</v>
      </c>
      <c r="AJ8" s="79"/>
      <c r="AK8" s="54"/>
      <c r="AL8" s="52"/>
      <c r="AM8" s="52"/>
      <c r="AN8" s="52"/>
      <c r="AO8" s="52"/>
      <c r="AP8" s="52"/>
      <c r="AQ8" s="52"/>
      <c r="AR8" s="52"/>
      <c r="AS8" s="52"/>
      <c r="AT8" s="52"/>
    </row>
    <row r="9" spans="1:46">
      <c r="A9" s="158"/>
      <c r="B9" s="158"/>
      <c r="C9" s="159"/>
      <c r="D9" s="69"/>
      <c r="E9" s="50"/>
      <c r="F9" s="50"/>
      <c r="G9" s="61"/>
      <c r="H9" s="50"/>
      <c r="I9" s="79"/>
      <c r="J9" s="83"/>
      <c r="K9" s="79"/>
      <c r="L9" s="54"/>
      <c r="M9" s="53"/>
      <c r="N9" s="79"/>
      <c r="O9" s="80"/>
      <c r="P9" s="79"/>
      <c r="Q9" s="54"/>
      <c r="R9" s="53"/>
      <c r="S9" s="79"/>
      <c r="T9" s="80"/>
      <c r="U9" s="79"/>
      <c r="V9" s="54"/>
      <c r="W9" s="50"/>
      <c r="X9" s="79"/>
      <c r="Y9" s="83"/>
      <c r="Z9" s="79"/>
      <c r="AA9" s="54"/>
      <c r="AB9" s="53"/>
      <c r="AC9" s="79"/>
      <c r="AD9" s="80"/>
      <c r="AE9" s="79"/>
      <c r="AF9" s="54"/>
      <c r="AG9" s="53"/>
      <c r="AH9" s="79"/>
      <c r="AI9" s="80"/>
      <c r="AJ9" s="79"/>
      <c r="AK9" s="54"/>
      <c r="AL9" s="52"/>
      <c r="AM9" s="52"/>
      <c r="AN9" s="52"/>
      <c r="AO9" s="52"/>
      <c r="AP9" s="52"/>
      <c r="AQ9" s="52"/>
      <c r="AR9" s="52"/>
      <c r="AS9" s="52"/>
      <c r="AT9" s="52"/>
    </row>
    <row r="10" spans="1:46">
      <c r="A10" s="158"/>
      <c r="B10" s="158"/>
      <c r="C10" s="159"/>
      <c r="D10" s="69"/>
      <c r="E10" s="50"/>
      <c r="F10" s="50"/>
      <c r="G10" s="61"/>
      <c r="H10" s="50"/>
      <c r="I10" s="79" t="s">
        <v>30</v>
      </c>
      <c r="J10" s="79"/>
      <c r="K10" s="79"/>
      <c r="L10" s="54"/>
      <c r="M10" s="53"/>
      <c r="N10" s="79" t="s">
        <v>28</v>
      </c>
      <c r="O10" s="79"/>
      <c r="P10" s="79"/>
      <c r="Q10" s="54"/>
      <c r="R10" s="53"/>
      <c r="S10" s="82" t="s">
        <v>67</v>
      </c>
      <c r="T10" s="114"/>
      <c r="U10" s="79"/>
      <c r="V10" s="54"/>
      <c r="W10" s="50"/>
      <c r="X10" s="79" t="s">
        <v>30</v>
      </c>
      <c r="Y10" s="79"/>
      <c r="Z10" s="79"/>
      <c r="AA10" s="54"/>
      <c r="AB10" s="53"/>
      <c r="AC10" s="79" t="s">
        <v>28</v>
      </c>
      <c r="AD10" s="79"/>
      <c r="AE10" s="79"/>
      <c r="AF10" s="54"/>
      <c r="AG10" s="53"/>
      <c r="AH10" s="82" t="s">
        <v>67</v>
      </c>
      <c r="AI10" s="115"/>
      <c r="AJ10" s="79"/>
      <c r="AK10" s="54"/>
      <c r="AL10" s="52"/>
      <c r="AM10" s="52"/>
      <c r="AN10" s="52"/>
      <c r="AO10" s="52"/>
      <c r="AP10" s="52"/>
      <c r="AQ10" s="52"/>
      <c r="AR10" s="52"/>
      <c r="AS10" s="52"/>
      <c r="AT10" s="52"/>
    </row>
    <row r="11" spans="1:46">
      <c r="A11" s="158"/>
      <c r="B11" s="158"/>
      <c r="C11" s="159"/>
      <c r="D11" s="69"/>
      <c r="E11" s="50"/>
      <c r="F11" s="50"/>
      <c r="G11" s="61"/>
      <c r="H11" s="50"/>
      <c r="I11" s="79" t="s">
        <v>24</v>
      </c>
      <c r="J11" s="102">
        <f>FLOOR('1RM입력'!$G$16*0.9*0.675,2.5)</f>
        <v>72.5</v>
      </c>
      <c r="K11" s="79"/>
      <c r="L11" s="54"/>
      <c r="M11" s="53"/>
      <c r="N11" s="79" t="s">
        <v>24</v>
      </c>
      <c r="O11" s="102">
        <f>FLOOR('1RM입력'!$D$16*0.7*0.7,2.5)</f>
        <v>87.5</v>
      </c>
      <c r="P11" s="79"/>
      <c r="Q11" s="54"/>
      <c r="R11" s="53"/>
      <c r="S11" s="79" t="s">
        <v>22</v>
      </c>
      <c r="T11" s="103">
        <f>FLOOR(('1RM입력'!D30*0.9)*0.7,2.5)</f>
        <v>157.5</v>
      </c>
      <c r="U11" s="79"/>
      <c r="V11" s="54"/>
      <c r="W11" s="50"/>
      <c r="X11" s="79" t="s">
        <v>24</v>
      </c>
      <c r="Y11" s="103">
        <f>FLOOR('1RM입력'!$G$16*0.9*0.7,2.5)</f>
        <v>75</v>
      </c>
      <c r="Z11" s="79"/>
      <c r="AA11" s="54"/>
      <c r="AB11" s="53"/>
      <c r="AC11" s="79" t="s">
        <v>24</v>
      </c>
      <c r="AD11" s="103">
        <f>FLOOR('1RM입력'!$D$16*0.7*0.75,2.5)</f>
        <v>92.5</v>
      </c>
      <c r="AE11" s="79"/>
      <c r="AF11" s="54"/>
      <c r="AG11" s="53"/>
      <c r="AH11" s="79" t="s">
        <v>22</v>
      </c>
      <c r="AI11" s="116">
        <f>FLOOR(('1RM입력'!D30*0.9)*0.75,2.5)</f>
        <v>167.5</v>
      </c>
      <c r="AJ11" s="79"/>
      <c r="AK11" s="54"/>
      <c r="AL11" s="52"/>
      <c r="AM11" s="52"/>
      <c r="AN11" s="52"/>
      <c r="AO11" s="52"/>
      <c r="AP11" s="52"/>
      <c r="AQ11" s="52"/>
      <c r="AR11" s="52"/>
      <c r="AS11" s="52"/>
      <c r="AT11" s="52"/>
    </row>
    <row r="12" spans="1:46">
      <c r="A12" s="158"/>
      <c r="B12" s="158"/>
      <c r="C12" s="159"/>
      <c r="D12" s="69"/>
      <c r="E12" s="50"/>
      <c r="F12" s="50"/>
      <c r="G12" s="61"/>
      <c r="H12" s="50"/>
      <c r="I12" s="79" t="s">
        <v>25</v>
      </c>
      <c r="J12" s="102">
        <f>FLOOR('1RM입력'!$G$16*0.9*0.675,2.5)</f>
        <v>72.5</v>
      </c>
      <c r="K12" s="79"/>
      <c r="L12" s="54"/>
      <c r="M12" s="53"/>
      <c r="N12" s="79" t="s">
        <v>25</v>
      </c>
      <c r="O12" s="102">
        <f>FLOOR('1RM입력'!$D$16*0.7*0.7,2.5)</f>
        <v>87.5</v>
      </c>
      <c r="P12" s="79"/>
      <c r="Q12" s="54"/>
      <c r="R12" s="53"/>
      <c r="S12" s="79" t="s">
        <v>23</v>
      </c>
      <c r="T12" s="103">
        <f>FLOOR(('1RM입력'!D30*0.9)*0.6,2.5)</f>
        <v>135</v>
      </c>
      <c r="U12" s="79"/>
      <c r="V12" s="54"/>
      <c r="W12" s="50"/>
      <c r="X12" s="79" t="s">
        <v>25</v>
      </c>
      <c r="Y12" s="103">
        <f>FLOOR('1RM입력'!$G$16*0.9*0.7,2.5)</f>
        <v>75</v>
      </c>
      <c r="Z12" s="79"/>
      <c r="AA12" s="54"/>
      <c r="AB12" s="53"/>
      <c r="AC12" s="79" t="s">
        <v>25</v>
      </c>
      <c r="AD12" s="103">
        <f>FLOOR('1RM입력'!$D$16*0.7*0.75,2.5)</f>
        <v>92.5</v>
      </c>
      <c r="AE12" s="79"/>
      <c r="AF12" s="54"/>
      <c r="AG12" s="53"/>
      <c r="AH12" s="79" t="s">
        <v>23</v>
      </c>
      <c r="AI12" s="116">
        <f>FLOOR(('1RM입력'!D30*0.9)*0.65,2.5)</f>
        <v>145</v>
      </c>
      <c r="AJ12" s="79"/>
      <c r="AK12" s="54"/>
      <c r="AL12" s="52"/>
      <c r="AM12" s="52"/>
      <c r="AN12" s="52"/>
      <c r="AO12" s="52"/>
      <c r="AP12" s="52"/>
      <c r="AQ12" s="52"/>
      <c r="AR12" s="52"/>
      <c r="AS12" s="52"/>
      <c r="AT12" s="52"/>
    </row>
    <row r="13" spans="1:46" ht="20.100000" customHeight="1">
      <c r="A13" s="158"/>
      <c r="B13" s="158"/>
      <c r="C13" s="159"/>
      <c r="D13" s="69"/>
      <c r="E13" s="50"/>
      <c r="F13" s="50"/>
      <c r="G13" s="61"/>
      <c r="H13" s="50"/>
      <c r="I13" s="79" t="s">
        <v>26</v>
      </c>
      <c r="J13" s="102">
        <f>FLOOR('1RM입력'!$G$16*0.9*0.675,2.5)</f>
        <v>72.5</v>
      </c>
      <c r="K13" s="79"/>
      <c r="L13" s="54"/>
      <c r="M13" s="53"/>
      <c r="N13" s="79" t="s">
        <v>26</v>
      </c>
      <c r="O13" s="102">
        <f>FLOOR('1RM입력'!$D$16*0.7*0.7,2.5)</f>
        <v>87.5</v>
      </c>
      <c r="P13" s="79"/>
      <c r="Q13" s="54"/>
      <c r="R13" s="53"/>
      <c r="S13" s="79"/>
      <c r="T13" s="102"/>
      <c r="U13" s="79"/>
      <c r="V13" s="54"/>
      <c r="W13" s="50"/>
      <c r="X13" s="79" t="s">
        <v>26</v>
      </c>
      <c r="Y13" s="103">
        <f>FLOOR('1RM입력'!$G$16*0.9*0.7,2.5)</f>
        <v>75</v>
      </c>
      <c r="Z13" s="79"/>
      <c r="AA13" s="54"/>
      <c r="AB13" s="53"/>
      <c r="AC13" s="79" t="s">
        <v>26</v>
      </c>
      <c r="AD13" s="103">
        <f>FLOOR('1RM입력'!$D$16*0.7*0.75,2.5)</f>
        <v>92.5</v>
      </c>
      <c r="AE13" s="79"/>
      <c r="AF13" s="54"/>
      <c r="AG13" s="53"/>
      <c r="AH13" s="79"/>
      <c r="AI13" s="103"/>
      <c r="AJ13" s="79"/>
      <c r="AK13" s="54"/>
      <c r="AL13" s="52"/>
      <c r="AM13" s="52"/>
      <c r="AN13" s="52"/>
      <c r="AO13" s="52"/>
      <c r="AP13" s="52"/>
      <c r="AQ13" s="52"/>
      <c r="AR13" s="52"/>
      <c r="AS13" s="52"/>
      <c r="AT13" s="52"/>
    </row>
    <row r="14" spans="1:46" ht="20.100000" customHeight="1">
      <c r="A14" s="158"/>
      <c r="B14" s="158"/>
      <c r="C14" s="159"/>
      <c r="D14" s="69"/>
      <c r="E14" s="50"/>
      <c r="F14" s="50"/>
      <c r="G14" s="61"/>
      <c r="H14" s="50"/>
      <c r="I14" s="79"/>
      <c r="J14" s="79"/>
      <c r="K14" s="79"/>
      <c r="L14" s="54"/>
      <c r="M14" s="53"/>
      <c r="N14" s="79"/>
      <c r="O14" s="79"/>
      <c r="P14" s="79"/>
      <c r="Q14" s="54"/>
      <c r="R14" s="53"/>
      <c r="S14" s="79"/>
      <c r="T14" s="79"/>
      <c r="U14" s="79"/>
      <c r="V14" s="54"/>
      <c r="W14" s="50"/>
      <c r="X14" s="79"/>
      <c r="Y14" s="79"/>
      <c r="Z14" s="79"/>
      <c r="AA14" s="54"/>
      <c r="AB14" s="53"/>
      <c r="AC14" s="79"/>
      <c r="AD14" s="79"/>
      <c r="AE14" s="79"/>
      <c r="AF14" s="54"/>
      <c r="AG14" s="53"/>
      <c r="AH14" s="79"/>
      <c r="AI14" s="79"/>
      <c r="AJ14" s="79"/>
      <c r="AK14" s="54"/>
      <c r="AL14" s="52"/>
      <c r="AM14" s="52"/>
      <c r="AN14" s="52"/>
      <c r="AO14" s="52"/>
      <c r="AP14" s="52"/>
      <c r="AQ14" s="52"/>
      <c r="AR14" s="52"/>
      <c r="AS14" s="52"/>
      <c r="AT14" s="52"/>
    </row>
    <row r="15" spans="1:46" ht="20.100000" customHeight="1">
      <c r="A15" s="158"/>
      <c r="B15" s="158"/>
      <c r="C15" s="159"/>
      <c r="D15" s="69"/>
      <c r="E15" s="50"/>
      <c r="F15" s="50"/>
      <c r="G15" s="61"/>
      <c r="H15" s="50"/>
      <c r="I15" s="79" t="s">
        <v>70</v>
      </c>
      <c r="J15" s="79"/>
      <c r="K15" s="79"/>
      <c r="L15" s="54"/>
      <c r="M15" s="53"/>
      <c r="N15" s="79" t="s">
        <v>70</v>
      </c>
      <c r="O15" s="79"/>
      <c r="P15" s="79"/>
      <c r="Q15" s="54"/>
      <c r="R15" s="53"/>
      <c r="S15" s="79" t="s">
        <v>70</v>
      </c>
      <c r="T15" s="79"/>
      <c r="U15" s="79"/>
      <c r="V15" s="54"/>
      <c r="W15" s="50"/>
      <c r="X15" s="79" t="s">
        <v>70</v>
      </c>
      <c r="Y15" s="79"/>
      <c r="Z15" s="79"/>
      <c r="AA15" s="54"/>
      <c r="AB15" s="53"/>
      <c r="AC15" s="79" t="s">
        <v>70</v>
      </c>
      <c r="AD15" s="79"/>
      <c r="AE15" s="79"/>
      <c r="AF15" s="54"/>
      <c r="AG15" s="53"/>
      <c r="AH15" s="79" t="s">
        <v>70</v>
      </c>
      <c r="AI15" s="79"/>
      <c r="AJ15" s="79"/>
      <c r="AK15" s="54"/>
      <c r="AL15" s="52"/>
      <c r="AM15" s="52"/>
      <c r="AN15" s="52"/>
      <c r="AO15" s="52"/>
      <c r="AP15" s="52"/>
      <c r="AQ15" s="52"/>
      <c r="AR15" s="52"/>
      <c r="AS15" s="52"/>
      <c r="AT15" s="52"/>
    </row>
    <row r="16" spans="1:46" ht="20.100000" customHeight="1">
      <c r="A16" s="158"/>
      <c r="B16" s="158"/>
      <c r="C16" s="159"/>
      <c r="D16" s="69"/>
      <c r="E16" s="50"/>
      <c r="F16" s="50"/>
      <c r="G16" s="61"/>
      <c r="H16" s="50"/>
      <c r="I16" s="79" t="s">
        <v>35</v>
      </c>
      <c r="J16" s="79"/>
      <c r="K16" s="79"/>
      <c r="L16" s="54"/>
      <c r="M16" s="53"/>
      <c r="N16" s="79" t="s">
        <v>35</v>
      </c>
      <c r="O16" s="79"/>
      <c r="P16" s="79"/>
      <c r="Q16" s="54"/>
      <c r="R16" s="53"/>
      <c r="S16" s="79" t="s">
        <v>35</v>
      </c>
      <c r="T16" s="79"/>
      <c r="U16" s="79"/>
      <c r="V16" s="54"/>
      <c r="W16" s="50"/>
      <c r="X16" s="79" t="s">
        <v>35</v>
      </c>
      <c r="Y16" s="79"/>
      <c r="Z16" s="79"/>
      <c r="AA16" s="54"/>
      <c r="AB16" s="53"/>
      <c r="AC16" s="79" t="s">
        <v>35</v>
      </c>
      <c r="AD16" s="79"/>
      <c r="AE16" s="79"/>
      <c r="AF16" s="54"/>
      <c r="AG16" s="53"/>
      <c r="AH16" s="79" t="s">
        <v>35</v>
      </c>
      <c r="AI16" s="79"/>
      <c r="AJ16" s="79"/>
      <c r="AK16" s="54"/>
      <c r="AL16" s="52"/>
      <c r="AM16" s="52"/>
      <c r="AN16" s="52"/>
      <c r="AO16" s="52"/>
      <c r="AP16" s="52"/>
      <c r="AQ16" s="52"/>
      <c r="AR16" s="52"/>
      <c r="AS16" s="52"/>
      <c r="AT16" s="52"/>
    </row>
    <row r="17" spans="1:46" ht="20.100000" customHeight="1">
      <c r="A17" s="158"/>
      <c r="B17" s="158"/>
      <c r="C17" s="159"/>
      <c r="D17" s="69"/>
      <c r="E17" s="50"/>
      <c r="F17" s="50"/>
      <c r="G17" s="61"/>
      <c r="H17" s="50"/>
      <c r="I17" s="81" t="s">
        <v>36</v>
      </c>
      <c r="J17" s="81"/>
      <c r="K17" s="81"/>
      <c r="L17" s="54"/>
      <c r="M17" s="53"/>
      <c r="N17" s="81" t="s">
        <v>40</v>
      </c>
      <c r="O17" s="79"/>
      <c r="P17" s="79"/>
      <c r="Q17" s="54"/>
      <c r="R17" s="53"/>
      <c r="S17" s="81" t="s">
        <v>66</v>
      </c>
      <c r="T17" s="79"/>
      <c r="U17" s="79"/>
      <c r="V17" s="54"/>
      <c r="W17" s="50"/>
      <c r="X17" s="81" t="s">
        <v>36</v>
      </c>
      <c r="Y17" s="81"/>
      <c r="Z17" s="81"/>
      <c r="AA17" s="54"/>
      <c r="AB17" s="53"/>
      <c r="AC17" s="81" t="s">
        <v>40</v>
      </c>
      <c r="AD17" s="79"/>
      <c r="AE17" s="79"/>
      <c r="AF17" s="54"/>
      <c r="AG17" s="53"/>
      <c r="AH17" s="81" t="s">
        <v>66</v>
      </c>
      <c r="AI17" s="79"/>
      <c r="AJ17" s="79"/>
      <c r="AK17" s="54"/>
      <c r="AL17" s="52"/>
      <c r="AM17" s="52"/>
      <c r="AN17" s="52"/>
      <c r="AO17" s="52"/>
      <c r="AP17" s="52"/>
      <c r="AQ17" s="52"/>
      <c r="AR17" s="52"/>
      <c r="AS17" s="52"/>
      <c r="AT17" s="52"/>
    </row>
    <row r="18" spans="1:46" ht="20.100000" customHeight="1">
      <c r="A18" s="158"/>
      <c r="B18" s="158"/>
      <c r="C18" s="159"/>
      <c r="D18" s="69"/>
      <c r="E18" s="50"/>
      <c r="F18" s="50"/>
      <c r="G18" s="61"/>
      <c r="H18" s="50"/>
      <c r="I18" s="81" t="s">
        <v>37</v>
      </c>
      <c r="J18" s="81"/>
      <c r="K18" s="81"/>
      <c r="L18" s="54"/>
      <c r="M18" s="53"/>
      <c r="N18" s="79"/>
      <c r="O18" s="79"/>
      <c r="P18" s="79"/>
      <c r="Q18" s="54"/>
      <c r="R18" s="53"/>
      <c r="S18" s="50"/>
      <c r="T18" s="50"/>
      <c r="U18" s="50"/>
      <c r="V18" s="54"/>
      <c r="W18" s="50"/>
      <c r="X18" s="81" t="s">
        <v>37</v>
      </c>
      <c r="Y18" s="81"/>
      <c r="Z18" s="81"/>
      <c r="AA18" s="54"/>
      <c r="AB18" s="53"/>
      <c r="AC18" s="79"/>
      <c r="AD18" s="79"/>
      <c r="AE18" s="79"/>
      <c r="AF18" s="54"/>
      <c r="AG18" s="53"/>
      <c r="AH18" s="50"/>
      <c r="AI18" s="50"/>
      <c r="AJ18" s="50"/>
      <c r="AK18" s="54"/>
      <c r="AL18" s="52"/>
      <c r="AM18" s="52"/>
      <c r="AN18" s="52"/>
      <c r="AO18" s="52"/>
      <c r="AP18" s="52"/>
      <c r="AQ18" s="52"/>
      <c r="AR18" s="52"/>
      <c r="AS18" s="52"/>
      <c r="AT18" s="52"/>
    </row>
    <row r="19" spans="1:46" ht="20.100000" customHeight="1">
      <c r="A19" s="158"/>
      <c r="B19" s="158"/>
      <c r="C19" s="159"/>
      <c r="D19" s="69"/>
      <c r="E19" s="50"/>
      <c r="F19" s="50"/>
      <c r="G19" s="61"/>
      <c r="H19" s="50"/>
      <c r="I19" s="79"/>
      <c r="J19" s="79"/>
      <c r="K19" s="79"/>
      <c r="L19" s="54"/>
      <c r="M19" s="53"/>
      <c r="N19" s="79"/>
      <c r="O19" s="79"/>
      <c r="P19" s="79"/>
      <c r="Q19" s="54"/>
      <c r="R19" s="53"/>
      <c r="S19" s="85" t="s">
        <v>41</v>
      </c>
      <c r="T19" s="85"/>
      <c r="U19" s="85"/>
      <c r="V19" s="54"/>
      <c r="W19" s="50"/>
      <c r="X19" s="79"/>
      <c r="Y19" s="79"/>
      <c r="Z19" s="79"/>
      <c r="AA19" s="54"/>
      <c r="AB19" s="53"/>
      <c r="AC19" s="79"/>
      <c r="AD19" s="79"/>
      <c r="AE19" s="79"/>
      <c r="AF19" s="54"/>
      <c r="AG19" s="53"/>
      <c r="AH19" s="85" t="s">
        <v>41</v>
      </c>
      <c r="AI19" s="85"/>
      <c r="AJ19" s="85"/>
      <c r="AK19" s="54"/>
      <c r="AL19" s="52"/>
      <c r="AM19" s="52"/>
      <c r="AN19" s="52"/>
      <c r="AO19" s="52"/>
      <c r="AP19" s="52"/>
      <c r="AQ19" s="52"/>
      <c r="AR19" s="52"/>
      <c r="AS19" s="52"/>
      <c r="AT19" s="52"/>
    </row>
    <row r="20" spans="1:46" ht="20.100000" customHeight="1">
      <c r="A20" s="158"/>
      <c r="B20" s="158"/>
      <c r="C20" s="159"/>
      <c r="D20" s="69"/>
      <c r="E20" s="50"/>
      <c r="F20" s="50"/>
      <c r="G20" s="61"/>
      <c r="H20" s="50"/>
      <c r="I20" s="79"/>
      <c r="J20" s="79"/>
      <c r="K20" s="79"/>
      <c r="L20" s="54"/>
      <c r="M20" s="53"/>
      <c r="N20" s="79"/>
      <c r="O20" s="79"/>
      <c r="P20" s="79"/>
      <c r="Q20" s="54"/>
      <c r="R20" s="53"/>
      <c r="S20" s="85" t="s">
        <v>22</v>
      </c>
      <c r="T20" s="89">
        <f>J7-5</f>
        <v>85</v>
      </c>
      <c r="U20" s="85" t="s">
        <v>54</v>
      </c>
      <c r="V20" s="54"/>
      <c r="W20" s="50"/>
      <c r="X20" s="79"/>
      <c r="Y20" s="79"/>
      <c r="Z20" s="79"/>
      <c r="AA20" s="54"/>
      <c r="AB20" s="53"/>
      <c r="AC20" s="79"/>
      <c r="AD20" s="79"/>
      <c r="AE20" s="79"/>
      <c r="AF20" s="54"/>
      <c r="AG20" s="53"/>
      <c r="AH20" s="85" t="s">
        <v>22</v>
      </c>
      <c r="AI20" s="89">
        <f>Y7-5</f>
        <v>87.5</v>
      </c>
      <c r="AJ20" s="85" t="s">
        <v>54</v>
      </c>
      <c r="AK20" s="54"/>
      <c r="AL20" s="52"/>
      <c r="AM20" s="52"/>
      <c r="AN20" s="52"/>
      <c r="AO20" s="52"/>
      <c r="AP20" s="52"/>
      <c r="AQ20" s="52"/>
      <c r="AR20" s="52"/>
      <c r="AS20" s="52"/>
      <c r="AT20" s="52"/>
    </row>
    <row r="21" spans="1:46" ht="20.100000" customHeight="1">
      <c r="A21" s="158"/>
      <c r="B21" s="158"/>
      <c r="C21" s="159"/>
      <c r="D21" s="69"/>
      <c r="E21" s="50"/>
      <c r="F21" s="50"/>
      <c r="G21" s="61"/>
      <c r="H21" s="50"/>
      <c r="I21" s="81"/>
      <c r="J21" s="81"/>
      <c r="K21" s="81"/>
      <c r="L21" s="54"/>
      <c r="M21" s="53"/>
      <c r="N21" s="81"/>
      <c r="O21" s="79"/>
      <c r="P21" s="79"/>
      <c r="Q21" s="54"/>
      <c r="R21" s="53"/>
      <c r="S21" s="85" t="s">
        <v>23</v>
      </c>
      <c r="T21" s="89">
        <f>J8-5</f>
        <v>75</v>
      </c>
      <c r="U21" s="85" t="s">
        <v>54</v>
      </c>
      <c r="V21" s="54"/>
      <c r="W21" s="50"/>
      <c r="X21" s="81"/>
      <c r="Y21" s="81"/>
      <c r="Z21" s="81"/>
      <c r="AA21" s="54"/>
      <c r="AB21" s="53"/>
      <c r="AC21" s="81"/>
      <c r="AD21" s="79"/>
      <c r="AE21" s="79"/>
      <c r="AF21" s="54"/>
      <c r="AG21" s="53"/>
      <c r="AH21" s="85" t="s">
        <v>23</v>
      </c>
      <c r="AI21" s="89">
        <f>Y8-5</f>
        <v>77.5</v>
      </c>
      <c r="AJ21" s="85" t="s">
        <v>54</v>
      </c>
      <c r="AK21" s="54"/>
      <c r="AL21" s="52"/>
      <c r="AM21" s="52"/>
      <c r="AN21" s="52"/>
      <c r="AO21" s="52"/>
      <c r="AP21" s="52"/>
      <c r="AQ21" s="52"/>
      <c r="AR21" s="52"/>
      <c r="AS21" s="52"/>
      <c r="AT21" s="52"/>
    </row>
    <row r="22" spans="1:46" ht="20.100000" customHeight="1">
      <c r="A22" s="158"/>
      <c r="B22" s="158"/>
      <c r="C22" s="159"/>
      <c r="D22" s="69"/>
      <c r="E22" s="50"/>
      <c r="F22" s="50"/>
      <c r="G22" s="61"/>
      <c r="H22" s="50"/>
      <c r="I22" s="81"/>
      <c r="J22" s="81"/>
      <c r="K22" s="81"/>
      <c r="L22" s="54"/>
      <c r="M22" s="53"/>
      <c r="N22" s="79"/>
      <c r="O22" s="79"/>
      <c r="P22" s="79"/>
      <c r="Q22" s="54"/>
      <c r="R22" s="53"/>
      <c r="S22" s="85"/>
      <c r="T22" s="85"/>
      <c r="U22" s="85"/>
      <c r="V22" s="54"/>
      <c r="W22" s="50"/>
      <c r="X22" s="81"/>
      <c r="Y22" s="81"/>
      <c r="Z22" s="81"/>
      <c r="AA22" s="54"/>
      <c r="AB22" s="53"/>
      <c r="AC22" s="79"/>
      <c r="AD22" s="79"/>
      <c r="AE22" s="79"/>
      <c r="AF22" s="54"/>
      <c r="AG22" s="53"/>
      <c r="AH22" s="85"/>
      <c r="AI22" s="85"/>
      <c r="AJ22" s="85"/>
      <c r="AK22" s="54"/>
      <c r="AL22" s="52"/>
      <c r="AM22" s="52"/>
      <c r="AN22" s="52"/>
      <c r="AO22" s="52"/>
      <c r="AP22" s="52"/>
      <c r="AQ22" s="52"/>
      <c r="AR22" s="52"/>
      <c r="AS22" s="52"/>
      <c r="AT22" s="52"/>
    </row>
    <row r="23" spans="1:46" ht="20.100000" customHeight="1">
      <c r="A23" s="158"/>
      <c r="B23" s="158"/>
      <c r="C23" s="159"/>
      <c r="D23" s="69"/>
      <c r="E23" s="50"/>
      <c r="F23" s="50"/>
      <c r="G23" s="61"/>
      <c r="H23" s="50"/>
      <c r="I23" s="50"/>
      <c r="J23" s="50"/>
      <c r="K23" s="50"/>
      <c r="L23" s="54"/>
      <c r="M23" s="53"/>
      <c r="N23" s="50"/>
      <c r="O23" s="50"/>
      <c r="P23" s="50"/>
      <c r="Q23" s="54"/>
      <c r="R23" s="53"/>
      <c r="S23" s="85" t="s">
        <v>73</v>
      </c>
      <c r="T23" s="85"/>
      <c r="U23" s="85"/>
      <c r="V23" s="54"/>
      <c r="W23" s="50"/>
      <c r="X23" s="50"/>
      <c r="Y23" s="50"/>
      <c r="Z23" s="50"/>
      <c r="AA23" s="54"/>
      <c r="AB23" s="53"/>
      <c r="AC23" s="50"/>
      <c r="AD23" s="50"/>
      <c r="AE23" s="50"/>
      <c r="AF23" s="54"/>
      <c r="AG23" s="53"/>
      <c r="AH23" s="85" t="s">
        <v>73</v>
      </c>
      <c r="AI23" s="85"/>
      <c r="AJ23" s="85"/>
      <c r="AK23" s="54"/>
      <c r="AL23" s="52"/>
      <c r="AM23" s="52"/>
      <c r="AN23" s="52"/>
      <c r="AO23" s="52"/>
      <c r="AP23" s="52"/>
      <c r="AQ23" s="52"/>
      <c r="AR23" s="52"/>
      <c r="AS23" s="52"/>
      <c r="AT23" s="52"/>
    </row>
    <row r="24" spans="1:46" ht="20.100000" customHeight="1">
      <c r="A24" s="158"/>
      <c r="B24" s="158"/>
      <c r="C24" s="159"/>
      <c r="D24" s="69"/>
      <c r="E24" s="50"/>
      <c r="F24" s="50"/>
      <c r="G24" s="61"/>
      <c r="H24" s="50"/>
      <c r="I24" s="85" t="s">
        <v>56</v>
      </c>
      <c r="J24" s="85"/>
      <c r="K24" s="85"/>
      <c r="L24" s="54"/>
      <c r="M24" s="53"/>
      <c r="N24" s="85" t="s">
        <v>29</v>
      </c>
      <c r="O24" s="85"/>
      <c r="P24" s="85"/>
      <c r="Q24" s="54"/>
      <c r="R24" s="53"/>
      <c r="S24" s="85" t="s">
        <v>35</v>
      </c>
      <c r="T24" s="85"/>
      <c r="U24" s="85"/>
      <c r="V24" s="54"/>
      <c r="W24" s="50"/>
      <c r="X24" s="85" t="s">
        <v>56</v>
      </c>
      <c r="Y24" s="85"/>
      <c r="Z24" s="85"/>
      <c r="AA24" s="54"/>
      <c r="AB24" s="53"/>
      <c r="AC24" s="85" t="s">
        <v>29</v>
      </c>
      <c r="AD24" s="85"/>
      <c r="AE24" s="85"/>
      <c r="AF24" s="54"/>
      <c r="AG24" s="53"/>
      <c r="AH24" s="85" t="s">
        <v>35</v>
      </c>
      <c r="AI24" s="85"/>
      <c r="AJ24" s="85"/>
      <c r="AK24" s="54"/>
      <c r="AL24" s="52"/>
      <c r="AM24" s="52"/>
      <c r="AN24" s="52"/>
      <c r="AO24" s="52"/>
      <c r="AP24" s="52"/>
      <c r="AQ24" s="52"/>
      <c r="AR24" s="52"/>
      <c r="AS24" s="52"/>
      <c r="AT24" s="52"/>
    </row>
    <row r="25" spans="1:46" ht="20.100000" customHeight="1">
      <c r="A25" s="158"/>
      <c r="B25" s="158"/>
      <c r="C25" s="159"/>
      <c r="D25" s="69"/>
      <c r="E25" s="50"/>
      <c r="F25" s="50"/>
      <c r="G25" s="61"/>
      <c r="H25" s="50"/>
      <c r="I25" s="85" t="s">
        <v>22</v>
      </c>
      <c r="J25" s="86">
        <f>J7</f>
        <v>90</v>
      </c>
      <c r="K25" s="85"/>
      <c r="L25" s="54"/>
      <c r="M25" s="53"/>
      <c r="N25" s="85" t="s">
        <v>22</v>
      </c>
      <c r="O25" s="89">
        <f>FLOOR('1RM입력'!G36,2.5)</f>
        <v>60</v>
      </c>
      <c r="P25" s="85" t="s">
        <v>54</v>
      </c>
      <c r="Q25" s="54"/>
      <c r="R25" s="53"/>
      <c r="S25" s="88" t="s">
        <v>43</v>
      </c>
      <c r="T25" s="85"/>
      <c r="U25" s="85"/>
      <c r="V25" s="54"/>
      <c r="W25" s="50"/>
      <c r="X25" s="85" t="s">
        <v>22</v>
      </c>
      <c r="Y25" s="86">
        <f>Y7</f>
        <v>92.5</v>
      </c>
      <c r="Z25" s="85"/>
      <c r="AA25" s="54"/>
      <c r="AB25" s="53"/>
      <c r="AC25" s="85" t="s">
        <v>22</v>
      </c>
      <c r="AD25" s="89">
        <f>FLOOR('1RM입력'!G30*0.775,2.5)</f>
        <v>60</v>
      </c>
      <c r="AE25" s="85" t="s">
        <v>54</v>
      </c>
      <c r="AF25" s="54"/>
      <c r="AG25" s="53"/>
      <c r="AH25" s="88" t="s">
        <v>43</v>
      </c>
      <c r="AI25" s="85"/>
      <c r="AJ25" s="85"/>
      <c r="AK25" s="54"/>
      <c r="AL25" s="52"/>
      <c r="AM25" s="52"/>
      <c r="AN25" s="52"/>
      <c r="AO25" s="52"/>
      <c r="AP25" s="52"/>
      <c r="AQ25" s="52"/>
      <c r="AR25" s="52"/>
      <c r="AS25" s="52"/>
      <c r="AT25" s="52"/>
    </row>
    <row r="26" spans="1:46" ht="20.100000" customHeight="1">
      <c r="A26" s="158"/>
      <c r="B26" s="158"/>
      <c r="C26" s="159"/>
      <c r="D26" s="69"/>
      <c r="E26" s="50"/>
      <c r="F26" s="50"/>
      <c r="G26" s="61"/>
      <c r="H26" s="50"/>
      <c r="I26" s="85" t="s">
        <v>23</v>
      </c>
      <c r="J26" s="86">
        <f>J8</f>
        <v>80</v>
      </c>
      <c r="K26" s="85"/>
      <c r="L26" s="54"/>
      <c r="M26" s="53"/>
      <c r="N26" s="85" t="s">
        <v>23</v>
      </c>
      <c r="O26" s="89">
        <f>FLOOR(O25*0.9,2.5)</f>
        <v>52.5</v>
      </c>
      <c r="P26" s="85" t="s">
        <v>54</v>
      </c>
      <c r="Q26" s="54"/>
      <c r="R26" s="53"/>
      <c r="S26" s="88" t="s">
        <v>42</v>
      </c>
      <c r="T26" s="85"/>
      <c r="U26" s="85"/>
      <c r="V26" s="54"/>
      <c r="W26" s="50"/>
      <c r="X26" s="85" t="s">
        <v>23</v>
      </c>
      <c r="Y26" s="86">
        <f>Y8</f>
        <v>82.5</v>
      </c>
      <c r="Z26" s="85"/>
      <c r="AA26" s="54"/>
      <c r="AB26" s="53"/>
      <c r="AC26" s="85" t="s">
        <v>23</v>
      </c>
      <c r="AD26" s="89">
        <f>FLOOR(AD25*0.9,2.5)</f>
        <v>52.5</v>
      </c>
      <c r="AE26" s="85" t="s">
        <v>54</v>
      </c>
      <c r="AF26" s="54"/>
      <c r="AG26" s="53"/>
      <c r="AH26" s="88" t="s">
        <v>42</v>
      </c>
      <c r="AI26" s="85"/>
      <c r="AJ26" s="85"/>
      <c r="AK26" s="54"/>
      <c r="AL26" s="52"/>
      <c r="AM26" s="52"/>
      <c r="AN26" s="52"/>
      <c r="AO26" s="52"/>
      <c r="AP26" s="52"/>
      <c r="AQ26" s="52"/>
      <c r="AR26" s="52"/>
      <c r="AS26" s="52"/>
      <c r="AT26" s="52"/>
    </row>
    <row r="27" spans="1:46" ht="20.100000" customHeight="1">
      <c r="A27" s="158"/>
      <c r="B27" s="158"/>
      <c r="C27" s="159"/>
      <c r="D27" s="69"/>
      <c r="E27" s="50"/>
      <c r="F27" s="50"/>
      <c r="G27" s="61"/>
      <c r="H27" s="50"/>
      <c r="I27" s="85"/>
      <c r="J27" s="85"/>
      <c r="K27" s="85"/>
      <c r="L27" s="54"/>
      <c r="M27" s="53"/>
      <c r="N27" s="85"/>
      <c r="O27" s="85"/>
      <c r="P27" s="85"/>
      <c r="Q27" s="54"/>
      <c r="R27" s="53"/>
      <c r="S27" s="50"/>
      <c r="T27" s="50"/>
      <c r="U27" s="50"/>
      <c r="V27" s="54"/>
      <c r="W27" s="50"/>
      <c r="X27" s="85"/>
      <c r="Y27" s="85"/>
      <c r="Z27" s="85"/>
      <c r="AA27" s="54"/>
      <c r="AB27" s="53"/>
      <c r="AC27" s="85"/>
      <c r="AD27" s="85"/>
      <c r="AE27" s="85"/>
      <c r="AF27" s="54"/>
      <c r="AG27" s="53"/>
      <c r="AH27" s="50"/>
      <c r="AI27" s="50"/>
      <c r="AJ27" s="50"/>
      <c r="AK27" s="54"/>
      <c r="AL27" s="52"/>
      <c r="AM27" s="52"/>
      <c r="AN27" s="52"/>
      <c r="AO27" s="52"/>
      <c r="AP27" s="52"/>
      <c r="AQ27" s="52"/>
      <c r="AR27" s="52"/>
      <c r="AS27" s="52"/>
      <c r="AT27" s="52"/>
    </row>
    <row r="28" spans="1:46" ht="20.100000" customHeight="1">
      <c r="A28" s="158"/>
      <c r="B28" s="158"/>
      <c r="C28" s="159"/>
      <c r="D28" s="69"/>
      <c r="E28" s="50"/>
      <c r="F28" s="50"/>
      <c r="G28" s="61"/>
      <c r="H28" s="50"/>
      <c r="I28" s="85" t="s">
        <v>31</v>
      </c>
      <c r="J28" s="85"/>
      <c r="K28" s="85"/>
      <c r="L28" s="54"/>
      <c r="M28" s="53"/>
      <c r="N28" s="85" t="s">
        <v>33</v>
      </c>
      <c r="O28" s="85"/>
      <c r="P28" s="85"/>
      <c r="Q28" s="54"/>
      <c r="R28" s="53"/>
      <c r="S28" s="79" t="s">
        <v>71</v>
      </c>
      <c r="T28" s="79"/>
      <c r="U28" s="79"/>
      <c r="V28" s="54"/>
      <c r="W28" s="50"/>
      <c r="X28" s="85" t="s">
        <v>31</v>
      </c>
      <c r="Y28" s="85"/>
      <c r="Z28" s="85"/>
      <c r="AA28" s="54"/>
      <c r="AB28" s="53"/>
      <c r="AC28" s="85" t="s">
        <v>33</v>
      </c>
      <c r="AD28" s="85"/>
      <c r="AE28" s="85"/>
      <c r="AF28" s="54"/>
      <c r="AG28" s="53"/>
      <c r="AH28" s="79" t="s">
        <v>71</v>
      </c>
      <c r="AI28" s="79"/>
      <c r="AJ28" s="79"/>
      <c r="AK28" s="54"/>
      <c r="AL28" s="52"/>
      <c r="AM28" s="52"/>
      <c r="AN28" s="52"/>
      <c r="AO28" s="52"/>
      <c r="AP28" s="52"/>
      <c r="AQ28" s="52"/>
      <c r="AR28" s="52"/>
      <c r="AS28" s="52"/>
      <c r="AT28" s="52"/>
    </row>
    <row r="29" spans="1:46" ht="20.100000" customHeight="1">
      <c r="A29" s="158"/>
      <c r="B29" s="158"/>
      <c r="C29" s="159"/>
      <c r="D29" s="69"/>
      <c r="E29" s="50"/>
      <c r="F29" s="50"/>
      <c r="G29" s="61"/>
      <c r="H29" s="50"/>
      <c r="I29" s="85" t="s">
        <v>24</v>
      </c>
      <c r="J29" s="107">
        <f>$J$25-10</f>
        <v>80</v>
      </c>
      <c r="K29" s="85"/>
      <c r="L29" s="54"/>
      <c r="M29" s="53"/>
      <c r="N29" s="85" t="s">
        <v>24</v>
      </c>
      <c r="O29" s="107">
        <f>FLOOR('1RM입력'!$G$30*0.85*0.7,2.5)</f>
        <v>47.5</v>
      </c>
      <c r="P29" s="85"/>
      <c r="Q29" s="54"/>
      <c r="R29" s="53"/>
      <c r="S29" s="79" t="s">
        <v>35</v>
      </c>
      <c r="T29" s="79"/>
      <c r="U29" s="79"/>
      <c r="V29" s="54"/>
      <c r="W29" s="50"/>
      <c r="X29" s="85" t="s">
        <v>24</v>
      </c>
      <c r="Y29" s="108">
        <f>$Y$7-10</f>
        <v>82.5</v>
      </c>
      <c r="Z29" s="85"/>
      <c r="AA29" s="54"/>
      <c r="AB29" s="53"/>
      <c r="AC29" s="85" t="s">
        <v>24</v>
      </c>
      <c r="AD29" s="108">
        <f>FLOOR('1RM입력'!$G$30*0.85*0.75,2.5)</f>
        <v>50</v>
      </c>
      <c r="AE29" s="85"/>
      <c r="AF29" s="54"/>
      <c r="AG29" s="53"/>
      <c r="AH29" s="79" t="s">
        <v>35</v>
      </c>
      <c r="AI29" s="79"/>
      <c r="AJ29" s="79"/>
      <c r="AK29" s="54"/>
      <c r="AL29" s="52"/>
      <c r="AM29" s="52"/>
      <c r="AN29" s="52"/>
      <c r="AO29" s="52"/>
      <c r="AP29" s="52"/>
      <c r="AQ29" s="52"/>
      <c r="AR29" s="52"/>
      <c r="AS29" s="52"/>
      <c r="AT29" s="52"/>
    </row>
    <row r="30" spans="1:46" ht="20.100000" customHeight="1">
      <c r="A30" s="158"/>
      <c r="B30" s="158"/>
      <c r="C30" s="159"/>
      <c r="D30" s="69"/>
      <c r="E30" s="50"/>
      <c r="F30" s="50"/>
      <c r="G30" s="61"/>
      <c r="H30" s="50"/>
      <c r="I30" s="85" t="s">
        <v>25</v>
      </c>
      <c r="J30" s="107">
        <f>$J$25-10</f>
        <v>80</v>
      </c>
      <c r="K30" s="85"/>
      <c r="L30" s="54"/>
      <c r="M30" s="53"/>
      <c r="N30" s="85" t="s">
        <v>25</v>
      </c>
      <c r="O30" s="107">
        <f>FLOOR('1RM입력'!$G$30*0.85*0.7,2.5)</f>
        <v>47.5</v>
      </c>
      <c r="P30" s="85"/>
      <c r="Q30" s="54"/>
      <c r="R30" s="53"/>
      <c r="S30" s="81" t="s">
        <v>44</v>
      </c>
      <c r="T30" s="79"/>
      <c r="U30" s="79"/>
      <c r="V30" s="54"/>
      <c r="W30" s="50"/>
      <c r="X30" s="85" t="s">
        <v>25</v>
      </c>
      <c r="Y30" s="108">
        <f>$Y$7-10</f>
        <v>82.5</v>
      </c>
      <c r="Z30" s="85"/>
      <c r="AA30" s="54"/>
      <c r="AB30" s="53"/>
      <c r="AC30" s="85" t="s">
        <v>25</v>
      </c>
      <c r="AD30" s="108">
        <f>FLOOR('1RM입력'!$G$30*0.85*0.75,2.5)</f>
        <v>50</v>
      </c>
      <c r="AE30" s="85"/>
      <c r="AF30" s="54"/>
      <c r="AG30" s="53"/>
      <c r="AH30" s="81" t="s">
        <v>44</v>
      </c>
      <c r="AI30" s="79"/>
      <c r="AJ30" s="79"/>
      <c r="AK30" s="54"/>
      <c r="AL30" s="52"/>
      <c r="AM30" s="52"/>
      <c r="AN30" s="52"/>
      <c r="AO30" s="52"/>
      <c r="AP30" s="52"/>
      <c r="AQ30" s="52"/>
      <c r="AR30" s="52"/>
      <c r="AS30" s="52"/>
      <c r="AT30" s="52"/>
    </row>
    <row r="31" spans="1:46" ht="20.100000" customHeight="1">
      <c r="A31" s="158"/>
      <c r="B31" s="158"/>
      <c r="C31" s="159"/>
      <c r="D31" s="69"/>
      <c r="E31" s="50"/>
      <c r="F31" s="50"/>
      <c r="G31" s="61"/>
      <c r="H31" s="50"/>
      <c r="I31" s="85" t="s">
        <v>26</v>
      </c>
      <c r="J31" s="107">
        <f>$J$25-10</f>
        <v>80</v>
      </c>
      <c r="K31" s="85"/>
      <c r="L31" s="54"/>
      <c r="M31" s="53"/>
      <c r="N31" s="85" t="s">
        <v>26</v>
      </c>
      <c r="O31" s="107">
        <f>FLOOR('1RM입력'!$G$30*0.85*0.7,2.5)</f>
        <v>47.5</v>
      </c>
      <c r="P31" s="85"/>
      <c r="Q31" s="54"/>
      <c r="R31" s="53"/>
      <c r="S31" s="79"/>
      <c r="T31" s="79"/>
      <c r="U31" s="79"/>
      <c r="V31" s="54"/>
      <c r="W31" s="50"/>
      <c r="X31" s="85" t="s">
        <v>26</v>
      </c>
      <c r="Y31" s="108">
        <f>$Y$7-10</f>
        <v>82.5</v>
      </c>
      <c r="Z31" s="85"/>
      <c r="AA31" s="54"/>
      <c r="AB31" s="53"/>
      <c r="AC31" s="85" t="s">
        <v>26</v>
      </c>
      <c r="AD31" s="108">
        <f>FLOOR('1RM입력'!$G$30*0.85*0.75,2.5)</f>
        <v>50</v>
      </c>
      <c r="AE31" s="85"/>
      <c r="AF31" s="54"/>
      <c r="AG31" s="53"/>
      <c r="AH31" s="79"/>
      <c r="AI31" s="79"/>
      <c r="AJ31" s="79"/>
      <c r="AK31" s="54"/>
      <c r="AL31" s="52"/>
      <c r="AM31" s="52"/>
      <c r="AN31" s="52"/>
      <c r="AO31" s="52"/>
      <c r="AP31" s="52"/>
      <c r="AQ31" s="52"/>
      <c r="AR31" s="52"/>
      <c r="AS31" s="52"/>
      <c r="AT31" s="52"/>
    </row>
    <row r="32" spans="1:46" ht="20.100000" customHeight="1">
      <c r="A32" s="158"/>
      <c r="B32" s="158"/>
      <c r="C32" s="159"/>
      <c r="D32" s="69"/>
      <c r="E32" s="50"/>
      <c r="F32" s="50"/>
      <c r="G32" s="61"/>
      <c r="H32" s="50"/>
      <c r="I32" s="85"/>
      <c r="J32" s="85"/>
      <c r="K32" s="85"/>
      <c r="L32" s="54"/>
      <c r="M32" s="53"/>
      <c r="N32" s="85"/>
      <c r="O32" s="85"/>
      <c r="P32" s="85"/>
      <c r="Q32" s="54"/>
      <c r="R32" s="53"/>
      <c r="S32" s="79" t="s">
        <v>72</v>
      </c>
      <c r="T32" s="79"/>
      <c r="U32" s="79"/>
      <c r="V32" s="54"/>
      <c r="W32" s="50"/>
      <c r="X32" s="85"/>
      <c r="Y32" s="85"/>
      <c r="Z32" s="85"/>
      <c r="AA32" s="54"/>
      <c r="AB32" s="53"/>
      <c r="AC32" s="85"/>
      <c r="AD32" s="85"/>
      <c r="AE32" s="85"/>
      <c r="AF32" s="54"/>
      <c r="AG32" s="53"/>
      <c r="AH32" s="79" t="s">
        <v>72</v>
      </c>
      <c r="AI32" s="79"/>
      <c r="AJ32" s="79"/>
      <c r="AK32" s="54"/>
      <c r="AL32" s="52"/>
      <c r="AM32" s="52"/>
      <c r="AN32" s="52"/>
      <c r="AO32" s="52"/>
      <c r="AP32" s="52"/>
      <c r="AQ32" s="52"/>
      <c r="AR32" s="52"/>
      <c r="AS32" s="52"/>
      <c r="AT32" s="52"/>
    </row>
    <row r="33" spans="1:46" ht="20.100000" customHeight="1">
      <c r="A33" s="158"/>
      <c r="B33" s="158"/>
      <c r="C33" s="159"/>
      <c r="D33" s="69"/>
      <c r="E33" s="50"/>
      <c r="F33" s="50"/>
      <c r="G33" s="61"/>
      <c r="H33" s="50"/>
      <c r="I33" s="85" t="s">
        <v>70</v>
      </c>
      <c r="J33" s="85"/>
      <c r="K33" s="85"/>
      <c r="L33" s="54"/>
      <c r="M33" s="53"/>
      <c r="N33" s="85" t="s">
        <v>70</v>
      </c>
      <c r="O33" s="85"/>
      <c r="P33" s="85"/>
      <c r="Q33" s="54"/>
      <c r="R33" s="53"/>
      <c r="S33" s="79" t="s">
        <v>35</v>
      </c>
      <c r="T33" s="79"/>
      <c r="U33" s="79"/>
      <c r="V33" s="54"/>
      <c r="W33" s="50"/>
      <c r="X33" s="85" t="s">
        <v>70</v>
      </c>
      <c r="Y33" s="85"/>
      <c r="Z33" s="85"/>
      <c r="AA33" s="54"/>
      <c r="AB33" s="53"/>
      <c r="AC33" s="85" t="s">
        <v>70</v>
      </c>
      <c r="AD33" s="85"/>
      <c r="AE33" s="85"/>
      <c r="AF33" s="54"/>
      <c r="AG33" s="53"/>
      <c r="AH33" s="79" t="s">
        <v>35</v>
      </c>
      <c r="AI33" s="79"/>
      <c r="AJ33" s="79"/>
      <c r="AK33" s="54"/>
      <c r="AL33" s="52"/>
      <c r="AM33" s="52"/>
      <c r="AN33" s="52"/>
      <c r="AO33" s="52"/>
      <c r="AP33" s="52"/>
      <c r="AQ33" s="52"/>
      <c r="AR33" s="52"/>
      <c r="AS33" s="52"/>
      <c r="AT33" s="52"/>
    </row>
    <row r="34" spans="1:46" ht="20.100000" customHeight="1">
      <c r="A34" s="158"/>
      <c r="B34" s="158"/>
      <c r="C34" s="159"/>
      <c r="D34" s="69"/>
      <c r="E34" s="50"/>
      <c r="F34" s="50"/>
      <c r="G34" s="61"/>
      <c r="H34" s="50"/>
      <c r="I34" s="85" t="s">
        <v>35</v>
      </c>
      <c r="J34" s="85"/>
      <c r="K34" s="85"/>
      <c r="L34" s="54"/>
      <c r="M34" s="53"/>
      <c r="N34" s="85" t="s">
        <v>35</v>
      </c>
      <c r="O34" s="85"/>
      <c r="P34" s="85"/>
      <c r="Q34" s="54"/>
      <c r="R34" s="53"/>
      <c r="S34" s="81" t="s">
        <v>44</v>
      </c>
      <c r="T34" s="79"/>
      <c r="U34" s="79"/>
      <c r="V34" s="54"/>
      <c r="W34" s="50"/>
      <c r="X34" s="85" t="s">
        <v>35</v>
      </c>
      <c r="Y34" s="85"/>
      <c r="Z34" s="85"/>
      <c r="AA34" s="54"/>
      <c r="AB34" s="53"/>
      <c r="AC34" s="85" t="s">
        <v>35</v>
      </c>
      <c r="AD34" s="85"/>
      <c r="AE34" s="85"/>
      <c r="AF34" s="54"/>
      <c r="AG34" s="53"/>
      <c r="AH34" s="81" t="s">
        <v>44</v>
      </c>
      <c r="AI34" s="79"/>
      <c r="AJ34" s="79"/>
      <c r="AK34" s="54"/>
      <c r="AL34" s="52"/>
      <c r="AM34" s="52"/>
      <c r="AN34" s="52"/>
      <c r="AO34" s="52"/>
      <c r="AP34" s="52"/>
      <c r="AQ34" s="52"/>
      <c r="AR34" s="52"/>
      <c r="AS34" s="52"/>
      <c r="AT34" s="52"/>
    </row>
    <row r="35" spans="1:46" ht="20.100000" customHeight="1">
      <c r="A35" s="158"/>
      <c r="B35" s="158"/>
      <c r="C35" s="159"/>
      <c r="D35" s="69"/>
      <c r="E35" s="50"/>
      <c r="F35" s="50"/>
      <c r="G35" s="61"/>
      <c r="H35" s="60"/>
      <c r="I35" s="88" t="s">
        <v>38</v>
      </c>
      <c r="J35" s="88"/>
      <c r="K35" s="88"/>
      <c r="L35" s="61"/>
      <c r="M35" s="50"/>
      <c r="N35" s="88" t="s">
        <v>39</v>
      </c>
      <c r="O35" s="88"/>
      <c r="P35" s="88"/>
      <c r="Q35" s="54"/>
      <c r="R35" s="53"/>
      <c r="S35" s="79"/>
      <c r="T35" s="79"/>
      <c r="U35" s="79"/>
      <c r="V35" s="54"/>
      <c r="W35" s="60"/>
      <c r="X35" s="88" t="s">
        <v>38</v>
      </c>
      <c r="Y35" s="88"/>
      <c r="Z35" s="88"/>
      <c r="AA35" s="61"/>
      <c r="AB35" s="50"/>
      <c r="AC35" s="88" t="s">
        <v>39</v>
      </c>
      <c r="AD35" s="88"/>
      <c r="AE35" s="88"/>
      <c r="AF35" s="54"/>
      <c r="AG35" s="53"/>
      <c r="AH35" s="79"/>
      <c r="AI35" s="79"/>
      <c r="AJ35" s="79"/>
      <c r="AK35" s="54"/>
      <c r="AL35" s="52"/>
      <c r="AM35" s="52"/>
      <c r="AN35" s="52"/>
      <c r="AO35" s="52"/>
      <c r="AP35" s="52"/>
      <c r="AQ35" s="52"/>
      <c r="AR35" s="52"/>
      <c r="AS35" s="52"/>
      <c r="AT35" s="52"/>
    </row>
    <row r="36" spans="1:46" ht="20.100000" customHeight="1">
      <c r="A36" s="160"/>
      <c r="B36" s="160"/>
      <c r="C36" s="161"/>
      <c r="D36" s="57"/>
      <c r="E36" s="62"/>
      <c r="F36" s="62"/>
      <c r="G36" s="59"/>
      <c r="H36" s="57"/>
      <c r="I36" s="58"/>
      <c r="J36" s="58"/>
      <c r="K36" s="58"/>
      <c r="L36" s="59"/>
      <c r="M36" s="57"/>
      <c r="N36" s="62"/>
      <c r="O36" s="62"/>
      <c r="P36" s="62"/>
      <c r="Q36" s="62"/>
      <c r="R36" s="55"/>
      <c r="S36" s="63"/>
      <c r="T36" s="63"/>
      <c r="U36" s="63"/>
      <c r="V36" s="56"/>
      <c r="W36" s="57"/>
      <c r="X36" s="58"/>
      <c r="Y36" s="58"/>
      <c r="Z36" s="58"/>
      <c r="AA36" s="59"/>
      <c r="AB36" s="57"/>
      <c r="AC36" s="62"/>
      <c r="AD36" s="62"/>
      <c r="AE36" s="62"/>
      <c r="AF36" s="62"/>
      <c r="AG36" s="55"/>
      <c r="AH36" s="63"/>
      <c r="AI36" s="63"/>
      <c r="AJ36" s="63"/>
      <c r="AK36" s="56"/>
      <c r="AL36" s="52"/>
      <c r="AM36" s="52"/>
      <c r="AN36" s="52"/>
      <c r="AO36" s="52"/>
      <c r="AP36" s="52"/>
      <c r="AQ36" s="52"/>
      <c r="AR36" s="52"/>
      <c r="AS36" s="52"/>
      <c r="AT36" s="52"/>
    </row>
    <row r="37" spans="1:46">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0"/>
      <c r="AM37" s="50"/>
      <c r="AN37" s="50"/>
      <c r="AO37" s="50"/>
      <c r="AP37" s="52"/>
      <c r="AQ37" s="52"/>
      <c r="AR37" s="52"/>
      <c r="AS37" s="52"/>
      <c r="AT37" s="52"/>
    </row>
    <row r="38" spans="1:46" s="52" customFormat="1">
      <c r="AL38" s="50"/>
      <c r="AM38" s="50"/>
      <c r="AN38" s="50"/>
      <c r="AO38" s="50"/>
    </row>
    <row r="39" spans="1:46" s="52" customFormat="1">
      <c r="AL39" s="50"/>
      <c r="AM39" s="50"/>
      <c r="AN39" s="50"/>
      <c r="AO39" s="50"/>
    </row>
    <row r="40" spans="1:46" s="52" customFormat="1">
      <c r="AL40" s="50"/>
      <c r="AM40" s="50"/>
      <c r="AN40" s="50"/>
      <c r="AO40" s="50"/>
    </row>
    <row r="41" spans="1:46" s="52" customFormat="1">
      <c r="AL41" s="50"/>
      <c r="AM41" s="50"/>
      <c r="AN41" s="50"/>
      <c r="AO41" s="50"/>
    </row>
    <row r="42" spans="1:46" s="52" customFormat="1">
      <c r="AL42" s="50"/>
      <c r="AM42" s="50"/>
      <c r="AN42" s="50"/>
      <c r="AO42" s="50"/>
    </row>
    <row r="43" spans="1:46" s="52" customFormat="1">
      <c r="AL43" s="50"/>
      <c r="AM43" s="50"/>
      <c r="AN43" s="50"/>
      <c r="AO43" s="50"/>
    </row>
    <row r="44" spans="1:46" s="52" customFormat="1">
      <c r="AL44" s="50"/>
      <c r="AM44" s="50"/>
      <c r="AN44" s="50"/>
      <c r="AO44" s="50"/>
    </row>
    <row r="45" spans="1:46" s="52" customFormat="1">
      <c r="AL45" s="50"/>
      <c r="AM45" s="50"/>
      <c r="AN45" s="50"/>
      <c r="AO45" s="50"/>
    </row>
    <row r="46" spans="1:46" s="52" customFormat="1">
      <c r="AL46" s="50"/>
      <c r="AM46" s="50"/>
      <c r="AN46" s="50"/>
      <c r="AO46" s="50"/>
    </row>
    <row r="47" spans="1:46" s="52" customFormat="1">
      <c r="AL47" s="50"/>
      <c r="AM47" s="50"/>
      <c r="AN47" s="50"/>
      <c r="AO47" s="50"/>
    </row>
    <row r="48" spans="1:46" s="52" customFormat="1">
      <c r="AL48" s="50"/>
      <c r="AM48" s="50"/>
      <c r="AN48" s="50"/>
      <c r="AO48" s="50"/>
    </row>
    <row r="49" spans="38:41" s="52" customFormat="1">
      <c r="AL49" s="50"/>
      <c r="AM49" s="50"/>
      <c r="AN49" s="50"/>
      <c r="AO49" s="50"/>
    </row>
    <row r="50" spans="38:41" s="52" customFormat="1">
      <c r="AL50" s="50"/>
      <c r="AM50" s="50"/>
      <c r="AN50" s="50"/>
      <c r="AO50" s="50"/>
    </row>
    <row r="51" spans="38:41" s="52" customFormat="1">
      <c r="AL51" s="50"/>
      <c r="AM51" s="50"/>
      <c r="AN51" s="50"/>
      <c r="AO51" s="50"/>
    </row>
    <row r="52" spans="38:41" s="52" customFormat="1">
      <c r="AL52" s="50"/>
      <c r="AM52" s="50"/>
      <c r="AN52" s="50"/>
      <c r="AO52" s="50"/>
    </row>
    <row r="53" spans="38:41" s="52" customFormat="1">
      <c r="AL53" s="50"/>
      <c r="AM53" s="50"/>
      <c r="AN53" s="50"/>
      <c r="AO53" s="50"/>
    </row>
    <row r="54" spans="38:41" s="52" customFormat="1">
      <c r="AL54" s="50"/>
      <c r="AM54" s="50"/>
      <c r="AN54" s="50"/>
      <c r="AO54" s="50"/>
    </row>
    <row r="55" spans="38:41" s="52" customFormat="1">
      <c r="AL55" s="50"/>
      <c r="AM55" s="50"/>
      <c r="AN55" s="50"/>
      <c r="AO55" s="50"/>
    </row>
    <row r="56" spans="38:41" s="52" customFormat="1">
      <c r="AL56" s="50"/>
      <c r="AM56" s="50"/>
      <c r="AN56" s="50"/>
      <c r="AO56" s="50"/>
    </row>
    <row r="57" spans="38:41" s="52" customFormat="1">
      <c r="AL57" s="50"/>
      <c r="AM57" s="50"/>
      <c r="AN57" s="50"/>
      <c r="AO57" s="50"/>
    </row>
    <row r="58" spans="38:41" s="52" customFormat="1">
      <c r="AL58" s="50"/>
      <c r="AM58" s="50"/>
      <c r="AN58" s="50"/>
      <c r="AO58" s="50"/>
    </row>
    <row r="59" spans="38:41" s="52" customFormat="1">
      <c r="AL59" s="50"/>
      <c r="AM59" s="50"/>
      <c r="AN59" s="50"/>
      <c r="AO59" s="50"/>
    </row>
    <row r="60" spans="38:41" s="52" customFormat="1">
      <c r="AL60" s="50"/>
      <c r="AM60" s="50"/>
      <c r="AN60" s="50"/>
      <c r="AO60" s="50"/>
    </row>
    <row r="61" spans="38:41" s="52" customFormat="1">
      <c r="AL61" s="50"/>
      <c r="AM61" s="50"/>
      <c r="AN61" s="50"/>
      <c r="AO61" s="50"/>
    </row>
    <row r="62" spans="38:41" s="52" customFormat="1">
      <c r="AL62" s="50"/>
      <c r="AM62" s="50"/>
      <c r="AN62" s="50"/>
      <c r="AO62" s="50"/>
    </row>
    <row r="63" spans="38:41" s="52" customFormat="1">
      <c r="AL63" s="50"/>
      <c r="AM63" s="50"/>
      <c r="AN63" s="50"/>
      <c r="AO63" s="50"/>
    </row>
    <row r="64" spans="38:41" s="52" customFormat="1">
      <c r="AL64" s="50"/>
      <c r="AM64" s="50"/>
      <c r="AN64" s="50"/>
      <c r="AO64" s="50"/>
    </row>
    <row r="65" spans="38:41" s="52" customFormat="1">
      <c r="AL65" s="50"/>
      <c r="AM65" s="50"/>
      <c r="AN65" s="50"/>
      <c r="AO65" s="50"/>
    </row>
    <row r="66" spans="38:41" s="52" customFormat="1">
      <c r="AL66" s="50"/>
      <c r="AM66" s="50"/>
      <c r="AN66" s="50"/>
      <c r="AO66" s="50"/>
    </row>
    <row r="67" spans="38:41" s="52" customFormat="1">
      <c r="AL67" s="50"/>
      <c r="AM67" s="50"/>
      <c r="AN67" s="50"/>
      <c r="AO67" s="50"/>
    </row>
    <row r="68" spans="38:41">
      <c r="AL68" s="48"/>
      <c r="AM68" s="48"/>
      <c r="AN68" s="48"/>
      <c r="AO68" s="48"/>
    </row>
  </sheetData>
  <mergeCells count="19">
    <mergeCell ref="A1:AK2"/>
    <mergeCell ref="A3:AK3"/>
    <mergeCell ref="A4:C4"/>
    <mergeCell ref="D4:G4"/>
    <mergeCell ref="I4:K4"/>
    <mergeCell ref="N4:Q4"/>
    <mergeCell ref="S4:V4"/>
    <mergeCell ref="X4:AA4"/>
    <mergeCell ref="AC4:AF4"/>
    <mergeCell ref="AH4:AK4"/>
    <mergeCell ref="A5:C5"/>
    <mergeCell ref="D5:G5"/>
    <mergeCell ref="I5:K5"/>
    <mergeCell ref="N5:Q5"/>
    <mergeCell ref="S5:V5"/>
    <mergeCell ref="X5:AA5"/>
    <mergeCell ref="AC5:AF5"/>
    <mergeCell ref="AH5:AK5"/>
    <mergeCell ref="A6:C36"/>
  </mergeCells>
  <phoneticPr fontId="1" type="noConversion"/>
  <pageMargins left="0.71" right="0.71" top="0.75" bottom="0.75" header="0.31" footer="0.31"/>
  <pageSetup paperSize="9" scale="48" orientation="landscape"/>
  <drawing r:id="rId1"/>
</worksheet>
</file>

<file path=xl/worksheets/sheet6.xml><?xml version="1.0" encoding="utf-8"?>
<worksheet xmlns="http://schemas.openxmlformats.org/spreadsheetml/2006/main" xmlns:r="http://schemas.openxmlformats.org/officeDocument/2006/relationships">
  <dimension ref="A1:AT68"/>
  <sheetViews>
    <sheetView zoomScale="90" workbookViewId="0">
      <selection activeCell="AN13" sqref="AN13"/>
    </sheetView>
  </sheetViews>
  <sheetFormatPr defaultRowHeight="16.500000"/>
  <cols>
    <col min="7" max="7" width="2.88000011" customWidth="1" outlineLevel="0"/>
    <col min="8" max="8" width="1.63000000" customWidth="1" outlineLevel="0"/>
    <col min="10" max="10" width="11.63000011" customWidth="1" outlineLevel="0"/>
    <col min="12" max="13" width="1.63000000" customWidth="1" outlineLevel="0"/>
    <col min="15" max="15" width="13.88000011" customWidth="1" outlineLevel="0"/>
    <col min="16" max="16" width="9.00500011" customWidth="1" outlineLevel="0"/>
    <col min="17" max="18" width="1.63000000" customWidth="1" outlineLevel="0"/>
    <col min="20" max="20" width="10.25500011" customWidth="1" outlineLevel="0"/>
    <col min="21" max="21" width="9.00500011" customWidth="1" outlineLevel="0"/>
    <col min="22" max="23" width="1.63000000" customWidth="1" outlineLevel="0"/>
    <col min="25" max="25" width="11.63000011" customWidth="1" outlineLevel="0"/>
    <col min="26" max="26" width="9.00500011" customWidth="1" outlineLevel="0"/>
    <col min="27" max="28" width="1.63000000" customWidth="1" outlineLevel="0"/>
    <col min="30" max="30" width="12.88000011" customWidth="1" outlineLevel="0"/>
    <col min="31" max="31" width="9.00500011" customWidth="1" outlineLevel="0"/>
    <col min="32" max="33" width="1.63000000" customWidth="1" outlineLevel="0"/>
    <col min="35" max="35" width="10.25500011" customWidth="1" outlineLevel="0"/>
    <col min="37" max="37" width="1.63000000" customWidth="1" outlineLevel="0"/>
  </cols>
  <sheetData>
    <row r="1" spans="1:46" ht="38.250000" customHeight="1">
      <c r="A1" s="140" t="s">
        <v>45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1"/>
      <c r="AL1" s="90"/>
      <c r="AM1" s="90"/>
      <c r="AN1" s="52"/>
      <c r="AO1" s="52"/>
      <c r="AP1" s="52"/>
      <c r="AQ1" s="52"/>
      <c r="AR1" s="52"/>
      <c r="AS1" s="52"/>
      <c r="AT1" s="52"/>
    </row>
    <row r="2" spans="1:46" ht="38.25000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1"/>
      <c r="AL2" s="90"/>
      <c r="AM2" s="90"/>
      <c r="AN2" s="52"/>
      <c r="AO2" s="52"/>
      <c r="AP2" s="52"/>
      <c r="AQ2" s="52"/>
      <c r="AR2" s="52"/>
      <c r="AS2" s="52"/>
      <c r="AT2" s="52"/>
    </row>
    <row r="3" spans="1:46" ht="82.500000" customHeight="1">
      <c r="A3" s="170" t="s">
        <v>65</v>
      </c>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2"/>
      <c r="AL3" s="52"/>
      <c r="AM3" s="52"/>
      <c r="AN3" s="52"/>
      <c r="AO3" s="52"/>
      <c r="AP3" s="52"/>
      <c r="AQ3" s="52"/>
      <c r="AR3" s="52"/>
      <c r="AS3" s="52"/>
      <c r="AT3" s="52"/>
    </row>
    <row r="4" spans="1:46" ht="27.750000" customHeight="1">
      <c r="A4" s="145"/>
      <c r="B4" s="146"/>
      <c r="C4" s="146"/>
      <c r="D4" s="147" t="s">
        <v>10</v>
      </c>
      <c r="E4" s="148"/>
      <c r="F4" s="148"/>
      <c r="G4" s="149"/>
      <c r="H4" s="71"/>
      <c r="I4" s="70" t="s">
        <v>11</v>
      </c>
      <c r="J4" s="70"/>
      <c r="K4" s="70"/>
      <c r="L4" s="72"/>
      <c r="M4" s="73"/>
      <c r="N4" s="150" t="s">
        <v>12</v>
      </c>
      <c r="O4" s="150"/>
      <c r="P4" s="150"/>
      <c r="Q4" s="151"/>
      <c r="R4" s="73"/>
      <c r="S4" s="150" t="s">
        <v>13</v>
      </c>
      <c r="T4" s="150"/>
      <c r="U4" s="150"/>
      <c r="V4" s="151"/>
      <c r="W4" s="73"/>
      <c r="X4" s="150" t="s">
        <v>14</v>
      </c>
      <c r="Y4" s="150"/>
      <c r="Z4" s="150"/>
      <c r="AA4" s="151"/>
      <c r="AB4" s="73"/>
      <c r="AC4" s="150" t="s">
        <v>15</v>
      </c>
      <c r="AD4" s="150"/>
      <c r="AE4" s="150"/>
      <c r="AF4" s="151"/>
      <c r="AG4" s="70"/>
      <c r="AH4" s="70" t="s">
        <v>16</v>
      </c>
      <c r="AI4" s="70"/>
      <c r="AJ4" s="70"/>
      <c r="AK4" s="152"/>
      <c r="AL4" s="49"/>
      <c r="AM4" s="49"/>
      <c r="AN4" s="52"/>
      <c r="AO4" s="52"/>
      <c r="AP4" s="52"/>
      <c r="AQ4" s="52"/>
      <c r="AR4" s="52"/>
      <c r="AS4" s="52"/>
      <c r="AT4" s="52"/>
    </row>
    <row r="5" spans="1:46" ht="26.250000" customHeight="1">
      <c r="A5" s="162"/>
      <c r="B5" s="163"/>
      <c r="C5" s="163"/>
      <c r="D5" s="164" t="s">
        <v>20</v>
      </c>
      <c r="E5" s="165"/>
      <c r="F5" s="165"/>
      <c r="G5" s="166"/>
      <c r="H5" s="75"/>
      <c r="I5" s="167" t="s">
        <v>17</v>
      </c>
      <c r="J5" s="167"/>
      <c r="K5" s="167"/>
      <c r="L5" s="76"/>
      <c r="M5" s="77"/>
      <c r="N5" s="168" t="s">
        <v>18</v>
      </c>
      <c r="O5" s="168"/>
      <c r="P5" s="168"/>
      <c r="Q5" s="169"/>
      <c r="R5" s="77"/>
      <c r="S5" s="168" t="s">
        <v>19</v>
      </c>
      <c r="T5" s="168"/>
      <c r="U5" s="168"/>
      <c r="V5" s="169"/>
      <c r="W5" s="78"/>
      <c r="X5" s="153" t="s">
        <v>17</v>
      </c>
      <c r="Y5" s="153"/>
      <c r="Z5" s="153"/>
      <c r="AA5" s="154"/>
      <c r="AB5" s="78"/>
      <c r="AC5" s="153" t="s">
        <v>18</v>
      </c>
      <c r="AD5" s="153"/>
      <c r="AE5" s="153"/>
      <c r="AF5" s="154"/>
      <c r="AG5" s="74"/>
      <c r="AH5" s="74" t="s">
        <v>19</v>
      </c>
      <c r="AI5" s="74"/>
      <c r="AJ5" s="74"/>
      <c r="AK5" s="155"/>
      <c r="AL5" s="52"/>
      <c r="AM5" s="52"/>
      <c r="AN5" s="52"/>
      <c r="AO5" s="52"/>
      <c r="AP5" s="52"/>
      <c r="AQ5" s="52"/>
      <c r="AR5" s="52"/>
      <c r="AS5" s="52"/>
      <c r="AT5" s="52"/>
    </row>
    <row r="6" spans="1:46" ht="20.100000" customHeight="1">
      <c r="A6" s="156" t="s">
        <v>48</v>
      </c>
      <c r="B6" s="156"/>
      <c r="C6" s="157"/>
      <c r="D6" s="66"/>
      <c r="E6" s="67"/>
      <c r="F6" s="67"/>
      <c r="G6" s="68"/>
      <c r="H6" s="65"/>
      <c r="I6" s="82" t="s">
        <v>21</v>
      </c>
      <c r="J6" s="82"/>
      <c r="K6" s="82"/>
      <c r="L6" s="51"/>
      <c r="M6" s="53"/>
      <c r="N6" s="79" t="s">
        <v>27</v>
      </c>
      <c r="O6" s="79"/>
      <c r="P6" s="79"/>
      <c r="Q6" s="54"/>
      <c r="R6" s="64"/>
      <c r="S6" s="79" t="s">
        <v>57</v>
      </c>
      <c r="T6" s="79"/>
      <c r="U6" s="79"/>
      <c r="V6" s="54"/>
      <c r="W6" s="65"/>
      <c r="X6" s="82" t="s">
        <v>21</v>
      </c>
      <c r="Y6" s="82"/>
      <c r="Z6" s="82"/>
      <c r="AA6" s="51"/>
      <c r="AB6" s="53"/>
      <c r="AC6" s="79" t="s">
        <v>27</v>
      </c>
      <c r="AD6" s="79"/>
      <c r="AE6" s="79"/>
      <c r="AF6" s="54"/>
      <c r="AG6" s="64"/>
      <c r="AH6" s="79" t="s">
        <v>57</v>
      </c>
      <c r="AI6" s="79"/>
      <c r="AJ6" s="79"/>
      <c r="AK6" s="54"/>
      <c r="AL6" s="52"/>
      <c r="AM6" s="52"/>
      <c r="AN6" s="52"/>
      <c r="AO6" s="52"/>
      <c r="AP6" s="52"/>
      <c r="AQ6" s="52"/>
      <c r="AR6" s="52"/>
      <c r="AS6" s="52"/>
      <c r="AT6" s="52"/>
    </row>
    <row r="7" spans="1:46" ht="20.100000" customHeight="1">
      <c r="A7" s="158"/>
      <c r="B7" s="158"/>
      <c r="C7" s="159"/>
      <c r="D7" s="69"/>
      <c r="E7" s="50"/>
      <c r="F7" s="50"/>
      <c r="G7" s="61"/>
      <c r="H7" s="50"/>
      <c r="I7" s="79" t="s">
        <v>22</v>
      </c>
      <c r="J7" s="83">
        <f>'1RM입력'!G23</f>
        <v>95</v>
      </c>
      <c r="K7" s="79" t="s">
        <v>55</v>
      </c>
      <c r="L7" s="54"/>
      <c r="M7" s="53"/>
      <c r="N7" s="79" t="s">
        <v>22</v>
      </c>
      <c r="O7" s="80">
        <f>'1RM입력'!D23</f>
        <v>142.5</v>
      </c>
      <c r="P7" s="79" t="s">
        <v>55</v>
      </c>
      <c r="Q7" s="54"/>
      <c r="R7" s="53"/>
      <c r="S7" s="79" t="s">
        <v>22</v>
      </c>
      <c r="T7" s="80">
        <f>'1RM입력'!D37</f>
        <v>200</v>
      </c>
      <c r="U7" s="79"/>
      <c r="V7" s="54"/>
      <c r="W7" s="50"/>
      <c r="X7" s="79" t="s">
        <v>22</v>
      </c>
      <c r="Y7" s="83">
        <f>FLOOR(J7+2.5,2.5)</f>
        <v>97.5</v>
      </c>
      <c r="Z7" s="79" t="s">
        <v>55</v>
      </c>
      <c r="AA7" s="54"/>
      <c r="AB7" s="53"/>
      <c r="AC7" s="79" t="s">
        <v>22</v>
      </c>
      <c r="AD7" s="80">
        <f>FLOOR('1RM입력'!D16*0.825,2.5)</f>
        <v>147.5</v>
      </c>
      <c r="AE7" s="79" t="s">
        <v>55</v>
      </c>
      <c r="AF7" s="54"/>
      <c r="AG7" s="53"/>
      <c r="AH7" s="79" t="s">
        <v>22</v>
      </c>
      <c r="AI7" s="80">
        <f>FLOOR('1RM입력'!D30*0.825,2.5)</f>
        <v>205</v>
      </c>
      <c r="AJ7" s="79"/>
      <c r="AK7" s="54"/>
      <c r="AL7" s="52"/>
      <c r="AM7" s="52"/>
      <c r="AN7" s="52"/>
      <c r="AO7" s="52"/>
      <c r="AP7" s="52"/>
      <c r="AQ7" s="52"/>
      <c r="AR7" s="52"/>
      <c r="AS7" s="52"/>
      <c r="AT7" s="52"/>
    </row>
    <row r="8" spans="1:46" ht="20.100000" customHeight="1">
      <c r="A8" s="158"/>
      <c r="B8" s="158"/>
      <c r="C8" s="159"/>
      <c r="D8" s="69"/>
      <c r="E8" s="50"/>
      <c r="F8" s="50"/>
      <c r="G8" s="61"/>
      <c r="H8" s="50"/>
      <c r="I8" s="79" t="s">
        <v>23</v>
      </c>
      <c r="J8" s="83">
        <f>FLOOR(J7*0.9,2.5)</f>
        <v>85</v>
      </c>
      <c r="K8" s="79" t="s">
        <v>54</v>
      </c>
      <c r="L8" s="54"/>
      <c r="M8" s="53"/>
      <c r="N8" s="79" t="s">
        <v>23</v>
      </c>
      <c r="O8" s="80">
        <f>FLOOR(O7*0.9,2.5)</f>
        <v>127.5</v>
      </c>
      <c r="P8" s="79" t="s">
        <v>55</v>
      </c>
      <c r="Q8" s="54"/>
      <c r="R8" s="53"/>
      <c r="S8" s="79" t="s">
        <v>23</v>
      </c>
      <c r="T8" s="80">
        <f>FLOOR(T7*0.9,2.5)</f>
        <v>180</v>
      </c>
      <c r="U8" s="79"/>
      <c r="V8" s="54"/>
      <c r="W8" s="50"/>
      <c r="X8" s="79" t="s">
        <v>23</v>
      </c>
      <c r="Y8" s="83">
        <f>FLOOR(Y7*0.9,2.5)</f>
        <v>87.5</v>
      </c>
      <c r="Z8" s="79" t="s">
        <v>54</v>
      </c>
      <c r="AA8" s="54"/>
      <c r="AB8" s="53"/>
      <c r="AC8" s="79" t="s">
        <v>23</v>
      </c>
      <c r="AD8" s="80">
        <f>FLOOR(AD7*0.9,2.5)</f>
        <v>132.5</v>
      </c>
      <c r="AE8" s="79" t="s">
        <v>55</v>
      </c>
      <c r="AF8" s="54"/>
      <c r="AG8" s="53"/>
      <c r="AH8" s="79" t="s">
        <v>23</v>
      </c>
      <c r="AI8" s="80">
        <f>FLOOR(AI7*0.9,2.5)</f>
        <v>182.5</v>
      </c>
      <c r="AJ8" s="79"/>
      <c r="AK8" s="54"/>
      <c r="AL8" s="52"/>
      <c r="AM8" s="52"/>
      <c r="AN8" s="52"/>
      <c r="AO8" s="52"/>
      <c r="AP8" s="52"/>
      <c r="AQ8" s="52"/>
      <c r="AR8" s="52"/>
      <c r="AS8" s="52"/>
      <c r="AT8" s="52"/>
    </row>
    <row r="9" spans="1:46">
      <c r="A9" s="158"/>
      <c r="B9" s="158"/>
      <c r="C9" s="159"/>
      <c r="D9" s="69"/>
      <c r="E9" s="50"/>
      <c r="F9" s="50"/>
      <c r="G9" s="61"/>
      <c r="H9" s="50"/>
      <c r="I9" s="79"/>
      <c r="J9" s="83"/>
      <c r="K9" s="79"/>
      <c r="L9" s="54"/>
      <c r="M9" s="53"/>
      <c r="N9" s="79"/>
      <c r="O9" s="80"/>
      <c r="P9" s="79"/>
      <c r="Q9" s="54"/>
      <c r="R9" s="53"/>
      <c r="S9" s="79"/>
      <c r="T9" s="80"/>
      <c r="U9" s="79"/>
      <c r="V9" s="54"/>
      <c r="W9" s="50"/>
      <c r="X9" s="79"/>
      <c r="Y9" s="83"/>
      <c r="Z9" s="79"/>
      <c r="AA9" s="54"/>
      <c r="AB9" s="53"/>
      <c r="AC9" s="79"/>
      <c r="AD9" s="80"/>
      <c r="AE9" s="79"/>
      <c r="AF9" s="54"/>
      <c r="AG9" s="53"/>
      <c r="AH9" s="79"/>
      <c r="AI9" s="80"/>
      <c r="AJ9" s="79"/>
      <c r="AK9" s="54"/>
      <c r="AL9" s="52"/>
      <c r="AM9" s="52"/>
      <c r="AN9" s="52"/>
      <c r="AO9" s="52"/>
      <c r="AP9" s="52"/>
      <c r="AQ9" s="52"/>
      <c r="AR9" s="52"/>
      <c r="AS9" s="52"/>
      <c r="AT9" s="52"/>
    </row>
    <row r="10" spans="1:46">
      <c r="A10" s="158"/>
      <c r="B10" s="158"/>
      <c r="C10" s="159"/>
      <c r="D10" s="69"/>
      <c r="E10" s="50"/>
      <c r="F10" s="50"/>
      <c r="G10" s="61"/>
      <c r="H10" s="50"/>
      <c r="I10" s="79" t="s">
        <v>30</v>
      </c>
      <c r="J10" s="79"/>
      <c r="K10" s="79"/>
      <c r="L10" s="54"/>
      <c r="M10" s="53"/>
      <c r="N10" s="79" t="s">
        <v>28</v>
      </c>
      <c r="O10" s="79"/>
      <c r="P10" s="79"/>
      <c r="Q10" s="54"/>
      <c r="R10" s="53"/>
      <c r="S10" s="82" t="s">
        <v>67</v>
      </c>
      <c r="T10" s="114"/>
      <c r="U10" s="79"/>
      <c r="V10" s="54"/>
      <c r="W10" s="50"/>
      <c r="X10" s="79" t="s">
        <v>30</v>
      </c>
      <c r="Y10" s="79"/>
      <c r="Z10" s="79"/>
      <c r="AA10" s="54"/>
      <c r="AB10" s="53"/>
      <c r="AC10" s="79" t="s">
        <v>28</v>
      </c>
      <c r="AD10" s="79"/>
      <c r="AE10" s="79"/>
      <c r="AF10" s="54"/>
      <c r="AG10" s="53"/>
      <c r="AH10" s="82" t="s">
        <v>67</v>
      </c>
      <c r="AI10" s="115"/>
      <c r="AJ10" s="79"/>
      <c r="AK10" s="54"/>
      <c r="AL10" s="52"/>
      <c r="AM10" s="52"/>
      <c r="AN10" s="52"/>
      <c r="AO10" s="52"/>
      <c r="AP10" s="52"/>
      <c r="AQ10" s="52"/>
      <c r="AR10" s="52"/>
      <c r="AS10" s="52"/>
      <c r="AT10" s="52"/>
    </row>
    <row r="11" spans="1:46">
      <c r="A11" s="158"/>
      <c r="B11" s="158"/>
      <c r="C11" s="159"/>
      <c r="D11" s="69"/>
      <c r="E11" s="50"/>
      <c r="F11" s="50"/>
      <c r="G11" s="61"/>
      <c r="H11" s="50"/>
      <c r="I11" s="79" t="s">
        <v>24</v>
      </c>
      <c r="J11" s="103">
        <f>FLOOR('1RM입력'!$G$16*0.9*0.725,2.5)</f>
        <v>77.5</v>
      </c>
      <c r="K11" s="79"/>
      <c r="L11" s="54"/>
      <c r="M11" s="53"/>
      <c r="N11" s="79" t="s">
        <v>24</v>
      </c>
      <c r="O11" s="116">
        <f>FLOOR('1RM입력'!$D$16*0.7*0.775,2.5)</f>
        <v>97.5</v>
      </c>
      <c r="P11" s="79"/>
      <c r="Q11" s="54"/>
      <c r="R11" s="53"/>
      <c r="S11" s="79" t="s">
        <v>22</v>
      </c>
      <c r="T11" s="83">
        <f>FLOOR(('1RM입력'!D30*0.9)*0.775,2.5)</f>
        <v>172.5</v>
      </c>
      <c r="U11" s="79"/>
      <c r="V11" s="54"/>
      <c r="W11" s="50"/>
      <c r="X11" s="79" t="s">
        <v>24</v>
      </c>
      <c r="Y11" s="116">
        <f>FLOOR('1RM입력'!$G$16*0.9*0.75,2.5)</f>
        <v>80</v>
      </c>
      <c r="Z11" s="79"/>
      <c r="AA11" s="54"/>
      <c r="AB11" s="53"/>
      <c r="AC11" s="79" t="s">
        <v>24</v>
      </c>
      <c r="AD11" s="83">
        <f>FLOOR('1RM입력'!$D$16*0.7*0.8,2.5)</f>
        <v>100</v>
      </c>
      <c r="AE11" s="79"/>
      <c r="AF11" s="54"/>
      <c r="AG11" s="53"/>
      <c r="AH11" s="79" t="s">
        <v>22</v>
      </c>
      <c r="AI11" s="104">
        <f>FLOOR(('1RM입력'!D30*0.9)*0.8,2.5)</f>
        <v>180</v>
      </c>
      <c r="AJ11" s="79"/>
      <c r="AK11" s="54"/>
      <c r="AL11" s="52"/>
      <c r="AM11" s="52"/>
      <c r="AN11" s="52"/>
      <c r="AO11" s="52"/>
      <c r="AP11" s="52"/>
      <c r="AQ11" s="52"/>
      <c r="AR11" s="52"/>
      <c r="AS11" s="52"/>
      <c r="AT11" s="52"/>
    </row>
    <row r="12" spans="1:46">
      <c r="A12" s="158"/>
      <c r="B12" s="158"/>
      <c r="C12" s="159"/>
      <c r="D12" s="69"/>
      <c r="E12" s="50"/>
      <c r="F12" s="50"/>
      <c r="G12" s="61"/>
      <c r="H12" s="50"/>
      <c r="I12" s="79" t="s">
        <v>25</v>
      </c>
      <c r="J12" s="103">
        <f>FLOOR('1RM입력'!$G$16*0.9*0.725,2.5)</f>
        <v>77.5</v>
      </c>
      <c r="K12" s="79"/>
      <c r="L12" s="54"/>
      <c r="M12" s="53"/>
      <c r="N12" s="79" t="s">
        <v>25</v>
      </c>
      <c r="O12" s="116">
        <f>FLOOR('1RM입력'!$D$16*0.7*0.775,2.5)</f>
        <v>97.5</v>
      </c>
      <c r="P12" s="79"/>
      <c r="Q12" s="54"/>
      <c r="R12" s="53"/>
      <c r="S12" s="79"/>
      <c r="T12" s="103"/>
      <c r="U12" s="79"/>
      <c r="V12" s="54"/>
      <c r="W12" s="50"/>
      <c r="X12" s="79" t="s">
        <v>25</v>
      </c>
      <c r="Y12" s="116">
        <f>FLOOR('1RM입력'!$G$16*0.9*0.75,2.5)</f>
        <v>80</v>
      </c>
      <c r="Z12" s="79"/>
      <c r="AA12" s="54"/>
      <c r="AB12" s="53"/>
      <c r="AC12" s="79" t="s">
        <v>25</v>
      </c>
      <c r="AD12" s="83">
        <f>FLOOR('1RM입력'!$D$16*0.7*0.8,2.5)</f>
        <v>100</v>
      </c>
      <c r="AE12" s="79"/>
      <c r="AF12" s="54"/>
      <c r="AG12" s="53"/>
      <c r="AH12" s="79"/>
      <c r="AI12" s="116"/>
      <c r="AJ12" s="79"/>
      <c r="AK12" s="54"/>
      <c r="AL12" s="52"/>
      <c r="AM12" s="52"/>
      <c r="AN12" s="52"/>
      <c r="AO12" s="52"/>
      <c r="AP12" s="52"/>
      <c r="AQ12" s="52"/>
      <c r="AR12" s="52"/>
      <c r="AS12" s="52"/>
      <c r="AT12" s="52"/>
    </row>
    <row r="13" spans="1:46" ht="20.100000" customHeight="1">
      <c r="A13" s="158"/>
      <c r="B13" s="158"/>
      <c r="C13" s="159"/>
      <c r="D13" s="69"/>
      <c r="E13" s="50"/>
      <c r="F13" s="50"/>
      <c r="G13" s="61"/>
      <c r="H13" s="50"/>
      <c r="I13" s="79" t="s">
        <v>26</v>
      </c>
      <c r="J13" s="103">
        <f>FLOOR('1RM입력'!$G$16*0.9*0.725,2.5)</f>
        <v>77.5</v>
      </c>
      <c r="K13" s="79"/>
      <c r="L13" s="54"/>
      <c r="M13" s="53"/>
      <c r="N13" s="79" t="s">
        <v>26</v>
      </c>
      <c r="O13" s="116">
        <f>FLOOR('1RM입력'!$D$16*0.7*0.775,2.5)</f>
        <v>97.5</v>
      </c>
      <c r="P13" s="79"/>
      <c r="Q13" s="54"/>
      <c r="R13" s="53"/>
      <c r="S13" s="79"/>
      <c r="T13" s="79"/>
      <c r="U13" s="79"/>
      <c r="V13" s="54"/>
      <c r="W13" s="50"/>
      <c r="X13" s="79" t="s">
        <v>26</v>
      </c>
      <c r="Y13" s="116">
        <f>FLOOR('1RM입력'!$G$16*0.9*0.75,2.5)</f>
        <v>80</v>
      </c>
      <c r="Z13" s="79"/>
      <c r="AA13" s="54"/>
      <c r="AB13" s="53"/>
      <c r="AC13" s="79" t="s">
        <v>26</v>
      </c>
      <c r="AD13" s="83">
        <f>FLOOR('1RM입력'!$D$16*0.7*0.8,2.5)</f>
        <v>100</v>
      </c>
      <c r="AE13" s="79"/>
      <c r="AF13" s="54"/>
      <c r="AG13" s="53"/>
      <c r="AH13" s="79"/>
      <c r="AI13" s="79"/>
      <c r="AJ13" s="79"/>
      <c r="AK13" s="54"/>
      <c r="AL13" s="52"/>
      <c r="AM13" s="52"/>
      <c r="AN13" s="52"/>
      <c r="AO13" s="52"/>
      <c r="AP13" s="52"/>
      <c r="AQ13" s="52"/>
      <c r="AR13" s="52"/>
      <c r="AS13" s="52"/>
      <c r="AT13" s="52"/>
    </row>
    <row r="14" spans="1:46" ht="20.100000" customHeight="1">
      <c r="A14" s="158"/>
      <c r="B14" s="158"/>
      <c r="C14" s="159"/>
      <c r="D14" s="69"/>
      <c r="E14" s="50"/>
      <c r="F14" s="50"/>
      <c r="G14" s="61"/>
      <c r="H14" s="50"/>
      <c r="I14" s="79"/>
      <c r="J14" s="79"/>
      <c r="K14" s="79"/>
      <c r="L14" s="54"/>
      <c r="M14" s="53"/>
      <c r="N14" s="79"/>
      <c r="O14" s="79"/>
      <c r="P14" s="79"/>
      <c r="Q14" s="54"/>
      <c r="R14" s="53"/>
      <c r="S14" s="79" t="s">
        <v>70</v>
      </c>
      <c r="T14" s="79"/>
      <c r="U14" s="79"/>
      <c r="V14" s="54"/>
      <c r="W14" s="50"/>
      <c r="X14" s="79"/>
      <c r="Y14" s="79"/>
      <c r="Z14" s="79"/>
      <c r="AA14" s="54"/>
      <c r="AB14" s="53"/>
      <c r="AC14" s="79"/>
      <c r="AD14" s="79"/>
      <c r="AE14" s="79"/>
      <c r="AF14" s="54"/>
      <c r="AG14" s="53"/>
      <c r="AH14" s="79" t="s">
        <v>70</v>
      </c>
      <c r="AI14" s="79"/>
      <c r="AJ14" s="79"/>
      <c r="AK14" s="54"/>
      <c r="AL14" s="52"/>
      <c r="AM14" s="52"/>
      <c r="AN14" s="52"/>
      <c r="AO14" s="52"/>
      <c r="AP14" s="52"/>
      <c r="AQ14" s="52"/>
      <c r="AR14" s="52"/>
      <c r="AS14" s="52"/>
      <c r="AT14" s="52"/>
    </row>
    <row r="15" spans="1:46" ht="20.100000" customHeight="1">
      <c r="A15" s="158"/>
      <c r="B15" s="158"/>
      <c r="C15" s="159"/>
      <c r="D15" s="69"/>
      <c r="E15" s="50"/>
      <c r="F15" s="50"/>
      <c r="G15" s="61"/>
      <c r="H15" s="50"/>
      <c r="I15" s="79" t="s">
        <v>70</v>
      </c>
      <c r="J15" s="79"/>
      <c r="K15" s="79"/>
      <c r="L15" s="54"/>
      <c r="M15" s="53"/>
      <c r="N15" s="79" t="s">
        <v>70</v>
      </c>
      <c r="O15" s="79"/>
      <c r="P15" s="79"/>
      <c r="Q15" s="54"/>
      <c r="R15" s="53"/>
      <c r="S15" s="79" t="s">
        <v>35</v>
      </c>
      <c r="T15" s="79"/>
      <c r="U15" s="79"/>
      <c r="V15" s="54"/>
      <c r="W15" s="50"/>
      <c r="X15" s="79" t="s">
        <v>70</v>
      </c>
      <c r="Y15" s="79"/>
      <c r="Z15" s="79"/>
      <c r="AA15" s="54"/>
      <c r="AB15" s="53"/>
      <c r="AC15" s="79" t="s">
        <v>70</v>
      </c>
      <c r="AD15" s="79"/>
      <c r="AE15" s="79"/>
      <c r="AF15" s="54"/>
      <c r="AG15" s="53"/>
      <c r="AH15" s="79" t="s">
        <v>35</v>
      </c>
      <c r="AI15" s="79"/>
      <c r="AJ15" s="79"/>
      <c r="AK15" s="54"/>
      <c r="AL15" s="52"/>
      <c r="AM15" s="52"/>
      <c r="AN15" s="52"/>
      <c r="AO15" s="52"/>
      <c r="AP15" s="52"/>
      <c r="AQ15" s="52"/>
      <c r="AR15" s="52"/>
      <c r="AS15" s="52"/>
      <c r="AT15" s="52"/>
    </row>
    <row r="16" spans="1:46" ht="20.100000" customHeight="1">
      <c r="A16" s="158"/>
      <c r="B16" s="158"/>
      <c r="C16" s="159"/>
      <c r="D16" s="69"/>
      <c r="E16" s="50"/>
      <c r="F16" s="50"/>
      <c r="G16" s="61"/>
      <c r="H16" s="50"/>
      <c r="I16" s="79" t="s">
        <v>35</v>
      </c>
      <c r="J16" s="79"/>
      <c r="K16" s="79"/>
      <c r="L16" s="54"/>
      <c r="M16" s="53"/>
      <c r="N16" s="79" t="s">
        <v>35</v>
      </c>
      <c r="O16" s="79"/>
      <c r="P16" s="79"/>
      <c r="Q16" s="54"/>
      <c r="R16" s="53"/>
      <c r="S16" s="81" t="s">
        <v>66</v>
      </c>
      <c r="T16" s="79"/>
      <c r="U16" s="79"/>
      <c r="V16" s="54"/>
      <c r="W16" s="50"/>
      <c r="X16" s="79" t="s">
        <v>35</v>
      </c>
      <c r="Y16" s="79"/>
      <c r="Z16" s="79"/>
      <c r="AA16" s="54"/>
      <c r="AB16" s="53"/>
      <c r="AC16" s="79" t="s">
        <v>35</v>
      </c>
      <c r="AD16" s="79"/>
      <c r="AE16" s="79"/>
      <c r="AF16" s="54"/>
      <c r="AG16" s="53"/>
      <c r="AH16" s="81" t="s">
        <v>66</v>
      </c>
      <c r="AI16" s="79"/>
      <c r="AJ16" s="79"/>
      <c r="AK16" s="54"/>
      <c r="AL16" s="52"/>
      <c r="AM16" s="52"/>
      <c r="AN16" s="52"/>
      <c r="AO16" s="52"/>
      <c r="AP16" s="52"/>
      <c r="AQ16" s="52"/>
      <c r="AR16" s="52"/>
      <c r="AS16" s="52"/>
      <c r="AT16" s="52"/>
    </row>
    <row r="17" spans="1:46" ht="20.100000" customHeight="1">
      <c r="A17" s="158"/>
      <c r="B17" s="158"/>
      <c r="C17" s="159"/>
      <c r="D17" s="69"/>
      <c r="E17" s="50"/>
      <c r="F17" s="50"/>
      <c r="G17" s="61"/>
      <c r="H17" s="50"/>
      <c r="I17" s="81" t="s">
        <v>36</v>
      </c>
      <c r="J17" s="81"/>
      <c r="K17" s="81"/>
      <c r="L17" s="54"/>
      <c r="M17" s="53"/>
      <c r="N17" s="81" t="s">
        <v>40</v>
      </c>
      <c r="O17" s="79"/>
      <c r="P17" s="79"/>
      <c r="Q17" s="54"/>
      <c r="R17" s="53"/>
      <c r="S17" s="79"/>
      <c r="T17" s="79"/>
      <c r="U17" s="79"/>
      <c r="V17" s="54"/>
      <c r="W17" s="50"/>
      <c r="X17" s="81" t="s">
        <v>36</v>
      </c>
      <c r="Y17" s="81"/>
      <c r="Z17" s="81"/>
      <c r="AA17" s="54"/>
      <c r="AB17" s="53"/>
      <c r="AC17" s="81" t="s">
        <v>40</v>
      </c>
      <c r="AD17" s="79"/>
      <c r="AE17" s="79"/>
      <c r="AF17" s="54"/>
      <c r="AG17" s="53"/>
      <c r="AH17" s="79"/>
      <c r="AI17" s="79"/>
      <c r="AJ17" s="79"/>
      <c r="AK17" s="54"/>
      <c r="AL17" s="52"/>
      <c r="AM17" s="52"/>
      <c r="AN17" s="52"/>
      <c r="AO17" s="52"/>
      <c r="AP17" s="52"/>
      <c r="AQ17" s="52"/>
      <c r="AR17" s="52"/>
      <c r="AS17" s="52"/>
      <c r="AT17" s="52"/>
    </row>
    <row r="18" spans="1:46" ht="20.100000" customHeight="1">
      <c r="A18" s="158"/>
      <c r="B18" s="158"/>
      <c r="C18" s="159"/>
      <c r="D18" s="69"/>
      <c r="E18" s="50"/>
      <c r="F18" s="50"/>
      <c r="G18" s="61"/>
      <c r="H18" s="50"/>
      <c r="I18" s="81" t="s">
        <v>37</v>
      </c>
      <c r="J18" s="81"/>
      <c r="K18" s="81"/>
      <c r="L18" s="54"/>
      <c r="M18" s="53"/>
      <c r="N18" s="79"/>
      <c r="O18" s="79"/>
      <c r="P18" s="79"/>
      <c r="Q18" s="54"/>
      <c r="R18" s="53"/>
      <c r="S18" s="50"/>
      <c r="T18" s="50"/>
      <c r="U18" s="50"/>
      <c r="V18" s="54"/>
      <c r="W18" s="50"/>
      <c r="X18" s="81" t="s">
        <v>37</v>
      </c>
      <c r="Y18" s="81"/>
      <c r="Z18" s="81"/>
      <c r="AA18" s="54"/>
      <c r="AB18" s="53"/>
      <c r="AC18" s="79"/>
      <c r="AD18" s="79"/>
      <c r="AE18" s="79"/>
      <c r="AF18" s="54"/>
      <c r="AG18" s="53"/>
      <c r="AH18" s="50"/>
      <c r="AI18" s="50"/>
      <c r="AJ18" s="50"/>
      <c r="AK18" s="54"/>
      <c r="AL18" s="52"/>
      <c r="AM18" s="52"/>
      <c r="AN18" s="52"/>
      <c r="AO18" s="52"/>
      <c r="AP18" s="52"/>
      <c r="AQ18" s="52"/>
      <c r="AR18" s="52"/>
      <c r="AS18" s="52"/>
      <c r="AT18" s="52"/>
    </row>
    <row r="19" spans="1:46" ht="20.100000" customHeight="1">
      <c r="A19" s="158"/>
      <c r="B19" s="158"/>
      <c r="C19" s="159"/>
      <c r="D19" s="69"/>
      <c r="E19" s="50"/>
      <c r="F19" s="50"/>
      <c r="G19" s="61"/>
      <c r="H19" s="50"/>
      <c r="I19" s="79"/>
      <c r="J19" s="79"/>
      <c r="K19" s="79"/>
      <c r="L19" s="54"/>
      <c r="M19" s="53"/>
      <c r="N19" s="79"/>
      <c r="O19" s="79"/>
      <c r="P19" s="79"/>
      <c r="Q19" s="54"/>
      <c r="R19" s="53"/>
      <c r="S19" s="85" t="s">
        <v>41</v>
      </c>
      <c r="T19" s="85"/>
      <c r="U19" s="85"/>
      <c r="V19" s="54"/>
      <c r="W19" s="50"/>
      <c r="X19" s="79"/>
      <c r="Y19" s="79"/>
      <c r="Z19" s="79"/>
      <c r="AA19" s="54"/>
      <c r="AB19" s="53"/>
      <c r="AC19" s="79"/>
      <c r="AD19" s="79"/>
      <c r="AE19" s="79"/>
      <c r="AF19" s="54"/>
      <c r="AG19" s="53"/>
      <c r="AH19" s="85" t="s">
        <v>41</v>
      </c>
      <c r="AI19" s="85"/>
      <c r="AJ19" s="85"/>
      <c r="AK19" s="54"/>
      <c r="AL19" s="52"/>
      <c r="AM19" s="52"/>
      <c r="AN19" s="52"/>
      <c r="AO19" s="52"/>
      <c r="AP19" s="52"/>
      <c r="AQ19" s="52"/>
      <c r="AR19" s="52"/>
      <c r="AS19" s="52"/>
      <c r="AT19" s="52"/>
    </row>
    <row r="20" spans="1:46" ht="20.100000" customHeight="1">
      <c r="A20" s="158"/>
      <c r="B20" s="158"/>
      <c r="C20" s="159"/>
      <c r="D20" s="69"/>
      <c r="E20" s="50"/>
      <c r="F20" s="50"/>
      <c r="G20" s="61"/>
      <c r="H20" s="50"/>
      <c r="I20" s="79"/>
      <c r="J20" s="79"/>
      <c r="K20" s="79"/>
      <c r="L20" s="54"/>
      <c r="M20" s="53"/>
      <c r="N20" s="79"/>
      <c r="O20" s="79"/>
      <c r="P20" s="79"/>
      <c r="Q20" s="54"/>
      <c r="R20" s="53"/>
      <c r="S20" s="85" t="s">
        <v>22</v>
      </c>
      <c r="T20" s="89">
        <f>J7-5</f>
        <v>90</v>
      </c>
      <c r="U20" s="85" t="s">
        <v>55</v>
      </c>
      <c r="V20" s="54"/>
      <c r="W20" s="50"/>
      <c r="X20" s="79"/>
      <c r="Y20" s="79"/>
      <c r="Z20" s="79"/>
      <c r="AA20" s="54"/>
      <c r="AB20" s="53"/>
      <c r="AC20" s="79"/>
      <c r="AD20" s="79"/>
      <c r="AE20" s="79"/>
      <c r="AF20" s="54"/>
      <c r="AG20" s="53"/>
      <c r="AH20" s="85" t="s">
        <v>22</v>
      </c>
      <c r="AI20" s="89">
        <f>Y7-5</f>
        <v>92.5</v>
      </c>
      <c r="AJ20" s="85" t="s">
        <v>55</v>
      </c>
      <c r="AK20" s="54"/>
      <c r="AL20" s="52"/>
      <c r="AM20" s="52"/>
      <c r="AN20" s="52"/>
      <c r="AO20" s="52"/>
      <c r="AP20" s="52"/>
      <c r="AQ20" s="52"/>
      <c r="AR20" s="52"/>
      <c r="AS20" s="52"/>
      <c r="AT20" s="52"/>
    </row>
    <row r="21" spans="1:46" ht="20.100000" customHeight="1">
      <c r="A21" s="158"/>
      <c r="B21" s="158"/>
      <c r="C21" s="159"/>
      <c r="D21" s="69"/>
      <c r="E21" s="50"/>
      <c r="F21" s="50"/>
      <c r="G21" s="61"/>
      <c r="H21" s="50"/>
      <c r="I21" s="81"/>
      <c r="J21" s="81"/>
      <c r="K21" s="81"/>
      <c r="L21" s="54"/>
      <c r="M21" s="53"/>
      <c r="N21" s="81"/>
      <c r="O21" s="79"/>
      <c r="P21" s="79"/>
      <c r="Q21" s="54"/>
      <c r="R21" s="53"/>
      <c r="S21" s="85" t="s">
        <v>23</v>
      </c>
      <c r="T21" s="89">
        <f>J8-5</f>
        <v>80</v>
      </c>
      <c r="U21" s="85" t="s">
        <v>54</v>
      </c>
      <c r="V21" s="54"/>
      <c r="W21" s="50"/>
      <c r="X21" s="81"/>
      <c r="Y21" s="81"/>
      <c r="Z21" s="81"/>
      <c r="AA21" s="54"/>
      <c r="AB21" s="53"/>
      <c r="AC21" s="81"/>
      <c r="AD21" s="79"/>
      <c r="AE21" s="79"/>
      <c r="AF21" s="54"/>
      <c r="AG21" s="53"/>
      <c r="AH21" s="85" t="s">
        <v>23</v>
      </c>
      <c r="AI21" s="89">
        <f>Y8-5</f>
        <v>82.5</v>
      </c>
      <c r="AJ21" s="85" t="s">
        <v>54</v>
      </c>
      <c r="AK21" s="54"/>
      <c r="AL21" s="52"/>
      <c r="AM21" s="52"/>
      <c r="AN21" s="52"/>
      <c r="AO21" s="52"/>
      <c r="AP21" s="52"/>
      <c r="AQ21" s="52"/>
      <c r="AR21" s="52"/>
      <c r="AS21" s="52"/>
      <c r="AT21" s="52"/>
    </row>
    <row r="22" spans="1:46" ht="20.100000" customHeight="1">
      <c r="A22" s="158"/>
      <c r="B22" s="158"/>
      <c r="C22" s="159"/>
      <c r="D22" s="69"/>
      <c r="E22" s="50"/>
      <c r="F22" s="50"/>
      <c r="G22" s="61"/>
      <c r="H22" s="50"/>
      <c r="I22" s="81"/>
      <c r="J22" s="81"/>
      <c r="K22" s="81"/>
      <c r="L22" s="54"/>
      <c r="M22" s="53"/>
      <c r="N22" s="79"/>
      <c r="O22" s="79"/>
      <c r="P22" s="79"/>
      <c r="Q22" s="54"/>
      <c r="R22" s="53"/>
      <c r="S22" s="85"/>
      <c r="T22" s="85"/>
      <c r="U22" s="85"/>
      <c r="V22" s="54"/>
      <c r="W22" s="50"/>
      <c r="X22" s="81"/>
      <c r="Y22" s="81"/>
      <c r="Z22" s="81"/>
      <c r="AA22" s="54"/>
      <c r="AB22" s="53"/>
      <c r="AC22" s="79"/>
      <c r="AD22" s="79"/>
      <c r="AE22" s="79"/>
      <c r="AF22" s="54"/>
      <c r="AG22" s="53"/>
      <c r="AH22" s="85"/>
      <c r="AI22" s="85"/>
      <c r="AJ22" s="85"/>
      <c r="AK22" s="54"/>
      <c r="AL22" s="52"/>
      <c r="AM22" s="52"/>
      <c r="AN22" s="52"/>
      <c r="AO22" s="52"/>
      <c r="AP22" s="52"/>
      <c r="AQ22" s="52"/>
      <c r="AR22" s="52"/>
      <c r="AS22" s="52"/>
      <c r="AT22" s="52"/>
    </row>
    <row r="23" spans="1:46" ht="20.100000" customHeight="1">
      <c r="A23" s="158"/>
      <c r="B23" s="158"/>
      <c r="C23" s="159"/>
      <c r="D23" s="69"/>
      <c r="E23" s="50"/>
      <c r="F23" s="50"/>
      <c r="G23" s="61"/>
      <c r="H23" s="50"/>
      <c r="I23" s="50"/>
      <c r="J23" s="50"/>
      <c r="K23" s="50"/>
      <c r="L23" s="54"/>
      <c r="M23" s="53"/>
      <c r="N23" s="50"/>
      <c r="O23" s="50"/>
      <c r="P23" s="50"/>
      <c r="Q23" s="54"/>
      <c r="R23" s="53"/>
      <c r="S23" s="85" t="s">
        <v>73</v>
      </c>
      <c r="T23" s="85"/>
      <c r="U23" s="85"/>
      <c r="V23" s="54"/>
      <c r="W23" s="50"/>
      <c r="X23" s="50"/>
      <c r="Y23" s="50"/>
      <c r="Z23" s="50"/>
      <c r="AA23" s="54"/>
      <c r="AB23" s="53"/>
      <c r="AC23" s="50"/>
      <c r="AD23" s="50"/>
      <c r="AE23" s="50"/>
      <c r="AF23" s="54"/>
      <c r="AG23" s="53"/>
      <c r="AH23" s="85" t="s">
        <v>73</v>
      </c>
      <c r="AI23" s="85"/>
      <c r="AJ23" s="85"/>
      <c r="AK23" s="54"/>
      <c r="AL23" s="52"/>
      <c r="AM23" s="52"/>
      <c r="AN23" s="52"/>
      <c r="AO23" s="52"/>
      <c r="AP23" s="52"/>
      <c r="AQ23" s="52"/>
      <c r="AR23" s="52"/>
      <c r="AS23" s="52"/>
      <c r="AT23" s="52"/>
    </row>
    <row r="24" spans="1:46" ht="20.100000" customHeight="1">
      <c r="A24" s="158"/>
      <c r="B24" s="158"/>
      <c r="C24" s="159"/>
      <c r="D24" s="69"/>
      <c r="E24" s="50"/>
      <c r="F24" s="50"/>
      <c r="G24" s="61"/>
      <c r="H24" s="50"/>
      <c r="I24" s="85" t="s">
        <v>56</v>
      </c>
      <c r="J24" s="85"/>
      <c r="K24" s="85"/>
      <c r="L24" s="54"/>
      <c r="M24" s="53"/>
      <c r="N24" s="85" t="s">
        <v>29</v>
      </c>
      <c r="O24" s="85"/>
      <c r="P24" s="85"/>
      <c r="Q24" s="54"/>
      <c r="R24" s="53"/>
      <c r="S24" s="85" t="s">
        <v>35</v>
      </c>
      <c r="T24" s="85"/>
      <c r="U24" s="85"/>
      <c r="V24" s="54"/>
      <c r="W24" s="50"/>
      <c r="X24" s="85" t="s">
        <v>56</v>
      </c>
      <c r="Y24" s="85"/>
      <c r="Z24" s="85"/>
      <c r="AA24" s="54"/>
      <c r="AB24" s="53"/>
      <c r="AC24" s="85" t="s">
        <v>29</v>
      </c>
      <c r="AD24" s="85"/>
      <c r="AE24" s="85"/>
      <c r="AF24" s="54"/>
      <c r="AG24" s="53"/>
      <c r="AH24" s="85" t="s">
        <v>35</v>
      </c>
      <c r="AI24" s="85"/>
      <c r="AJ24" s="85"/>
      <c r="AK24" s="54"/>
      <c r="AL24" s="52"/>
      <c r="AM24" s="52"/>
      <c r="AN24" s="52"/>
      <c r="AO24" s="52"/>
      <c r="AP24" s="52"/>
      <c r="AQ24" s="52"/>
      <c r="AR24" s="52"/>
      <c r="AS24" s="52"/>
      <c r="AT24" s="52"/>
    </row>
    <row r="25" spans="1:46" ht="20.100000" customHeight="1">
      <c r="A25" s="158"/>
      <c r="B25" s="158"/>
      <c r="C25" s="159"/>
      <c r="D25" s="69"/>
      <c r="E25" s="50"/>
      <c r="F25" s="50"/>
      <c r="G25" s="61"/>
      <c r="H25" s="50"/>
      <c r="I25" s="85" t="s">
        <v>22</v>
      </c>
      <c r="J25" s="86">
        <f>J7</f>
        <v>95</v>
      </c>
      <c r="K25" s="85"/>
      <c r="L25" s="54"/>
      <c r="M25" s="53"/>
      <c r="N25" s="85" t="s">
        <v>22</v>
      </c>
      <c r="O25" s="89">
        <f>FLOOR('1RM입력'!G37,2.5)</f>
        <v>62.5</v>
      </c>
      <c r="P25" s="85" t="s">
        <v>55</v>
      </c>
      <c r="Q25" s="54"/>
      <c r="R25" s="53"/>
      <c r="S25" s="88" t="s">
        <v>43</v>
      </c>
      <c r="T25" s="85"/>
      <c r="U25" s="85"/>
      <c r="V25" s="54"/>
      <c r="W25" s="50"/>
      <c r="X25" s="85" t="s">
        <v>22</v>
      </c>
      <c r="Y25" s="86">
        <f>Y7</f>
        <v>97.5</v>
      </c>
      <c r="Z25" s="85"/>
      <c r="AA25" s="54"/>
      <c r="AB25" s="53"/>
      <c r="AC25" s="85" t="s">
        <v>22</v>
      </c>
      <c r="AD25" s="89">
        <f>FLOOR('1RM입력'!G30*0.825,2.5)</f>
        <v>65</v>
      </c>
      <c r="AE25" s="85" t="s">
        <v>55</v>
      </c>
      <c r="AF25" s="54"/>
      <c r="AG25" s="53"/>
      <c r="AH25" s="88" t="s">
        <v>43</v>
      </c>
      <c r="AI25" s="85"/>
      <c r="AJ25" s="85"/>
      <c r="AK25" s="54"/>
      <c r="AL25" s="52"/>
      <c r="AM25" s="52"/>
      <c r="AN25" s="52"/>
      <c r="AO25" s="52"/>
      <c r="AP25" s="52"/>
      <c r="AQ25" s="52"/>
      <c r="AR25" s="52"/>
      <c r="AS25" s="52"/>
      <c r="AT25" s="52"/>
    </row>
    <row r="26" spans="1:46" ht="20.100000" customHeight="1">
      <c r="A26" s="158"/>
      <c r="B26" s="158"/>
      <c r="C26" s="159"/>
      <c r="D26" s="69"/>
      <c r="E26" s="50"/>
      <c r="F26" s="50"/>
      <c r="G26" s="61"/>
      <c r="H26" s="50"/>
      <c r="I26" s="85" t="s">
        <v>23</v>
      </c>
      <c r="J26" s="86">
        <f>J8</f>
        <v>85</v>
      </c>
      <c r="K26" s="85"/>
      <c r="L26" s="54"/>
      <c r="M26" s="53"/>
      <c r="N26" s="85" t="s">
        <v>23</v>
      </c>
      <c r="O26" s="89">
        <f>FLOOR(O25*0.9,2.5)</f>
        <v>55</v>
      </c>
      <c r="P26" s="85" t="s">
        <v>54</v>
      </c>
      <c r="Q26" s="54"/>
      <c r="R26" s="53"/>
      <c r="S26" s="88" t="s">
        <v>42</v>
      </c>
      <c r="T26" s="85"/>
      <c r="U26" s="85"/>
      <c r="V26" s="54"/>
      <c r="W26" s="50"/>
      <c r="X26" s="85" t="s">
        <v>23</v>
      </c>
      <c r="Y26" s="86">
        <f>Y8</f>
        <v>87.5</v>
      </c>
      <c r="Z26" s="85"/>
      <c r="AA26" s="54"/>
      <c r="AB26" s="53"/>
      <c r="AC26" s="85" t="s">
        <v>23</v>
      </c>
      <c r="AD26" s="89">
        <f>FLOOR(AD25*0.9,2.5)</f>
        <v>57.5</v>
      </c>
      <c r="AE26" s="85" t="s">
        <v>54</v>
      </c>
      <c r="AF26" s="54"/>
      <c r="AG26" s="53"/>
      <c r="AH26" s="88" t="s">
        <v>42</v>
      </c>
      <c r="AI26" s="85"/>
      <c r="AJ26" s="85"/>
      <c r="AK26" s="54"/>
      <c r="AL26" s="52"/>
      <c r="AM26" s="52"/>
      <c r="AN26" s="52"/>
      <c r="AO26" s="52"/>
      <c r="AP26" s="52"/>
      <c r="AQ26" s="52"/>
      <c r="AR26" s="52"/>
      <c r="AS26" s="52"/>
      <c r="AT26" s="52"/>
    </row>
    <row r="27" spans="1:46" ht="20.100000" customHeight="1">
      <c r="A27" s="158"/>
      <c r="B27" s="158"/>
      <c r="C27" s="159"/>
      <c r="D27" s="69"/>
      <c r="E27" s="50"/>
      <c r="F27" s="50"/>
      <c r="G27" s="61"/>
      <c r="H27" s="50"/>
      <c r="I27" s="85"/>
      <c r="J27" s="85"/>
      <c r="K27" s="85"/>
      <c r="L27" s="54"/>
      <c r="M27" s="53"/>
      <c r="N27" s="85"/>
      <c r="O27" s="85"/>
      <c r="P27" s="85"/>
      <c r="Q27" s="54"/>
      <c r="R27" s="53"/>
      <c r="S27" s="50"/>
      <c r="T27" s="50"/>
      <c r="U27" s="50"/>
      <c r="V27" s="54"/>
      <c r="W27" s="50"/>
      <c r="X27" s="85"/>
      <c r="Y27" s="85"/>
      <c r="Z27" s="85"/>
      <c r="AA27" s="54"/>
      <c r="AB27" s="53"/>
      <c r="AC27" s="85"/>
      <c r="AD27" s="85"/>
      <c r="AE27" s="85"/>
      <c r="AF27" s="54"/>
      <c r="AG27" s="53"/>
      <c r="AH27" s="50"/>
      <c r="AI27" s="50"/>
      <c r="AJ27" s="50"/>
      <c r="AK27" s="54"/>
      <c r="AL27" s="52"/>
      <c r="AM27" s="52"/>
      <c r="AN27" s="52"/>
      <c r="AO27" s="52"/>
      <c r="AP27" s="52"/>
      <c r="AQ27" s="52"/>
      <c r="AR27" s="52"/>
      <c r="AS27" s="52"/>
      <c r="AT27" s="52"/>
    </row>
    <row r="28" spans="1:46" ht="20.100000" customHeight="1">
      <c r="A28" s="158"/>
      <c r="B28" s="158"/>
      <c r="C28" s="159"/>
      <c r="D28" s="69"/>
      <c r="E28" s="50"/>
      <c r="F28" s="50"/>
      <c r="G28" s="61"/>
      <c r="H28" s="50"/>
      <c r="I28" s="85" t="s">
        <v>31</v>
      </c>
      <c r="J28" s="85"/>
      <c r="K28" s="85"/>
      <c r="L28" s="54"/>
      <c r="M28" s="53"/>
      <c r="N28" s="85" t="s">
        <v>33</v>
      </c>
      <c r="O28" s="85"/>
      <c r="P28" s="85"/>
      <c r="Q28" s="54"/>
      <c r="R28" s="53"/>
      <c r="S28" s="79" t="s">
        <v>71</v>
      </c>
      <c r="T28" s="79"/>
      <c r="U28" s="79"/>
      <c r="V28" s="54"/>
      <c r="W28" s="50"/>
      <c r="X28" s="85" t="s">
        <v>31</v>
      </c>
      <c r="Y28" s="85"/>
      <c r="Z28" s="85"/>
      <c r="AA28" s="54"/>
      <c r="AB28" s="53"/>
      <c r="AC28" s="85" t="s">
        <v>33</v>
      </c>
      <c r="AD28" s="85"/>
      <c r="AE28" s="85"/>
      <c r="AF28" s="54"/>
      <c r="AG28" s="53"/>
      <c r="AH28" s="79" t="s">
        <v>71</v>
      </c>
      <c r="AI28" s="79"/>
      <c r="AJ28" s="79"/>
      <c r="AK28" s="54"/>
      <c r="AL28" s="52"/>
      <c r="AM28" s="52"/>
      <c r="AN28" s="52"/>
      <c r="AO28" s="52"/>
      <c r="AP28" s="52"/>
      <c r="AQ28" s="52"/>
      <c r="AR28" s="52"/>
      <c r="AS28" s="52"/>
      <c r="AT28" s="52"/>
    </row>
    <row r="29" spans="1:46" ht="20.100000" customHeight="1">
      <c r="A29" s="158"/>
      <c r="B29" s="158"/>
      <c r="C29" s="159"/>
      <c r="D29" s="69"/>
      <c r="E29" s="50"/>
      <c r="F29" s="50"/>
      <c r="G29" s="61"/>
      <c r="H29" s="50"/>
      <c r="I29" s="85" t="s">
        <v>24</v>
      </c>
      <c r="J29" s="108">
        <f>$J$25-10</f>
        <v>85</v>
      </c>
      <c r="K29" s="85"/>
      <c r="L29" s="54"/>
      <c r="M29" s="53"/>
      <c r="N29" s="85" t="s">
        <v>24</v>
      </c>
      <c r="O29" s="108">
        <f>FLOOR('1RM입력'!$G$30*0.85*0.775,2.5)</f>
        <v>52.5</v>
      </c>
      <c r="P29" s="85"/>
      <c r="Q29" s="54"/>
      <c r="R29" s="53"/>
      <c r="S29" s="79" t="s">
        <v>35</v>
      </c>
      <c r="T29" s="79"/>
      <c r="U29" s="79"/>
      <c r="V29" s="54"/>
      <c r="W29" s="50"/>
      <c r="X29" s="85" t="s">
        <v>24</v>
      </c>
      <c r="Y29" s="117">
        <f>$Y$7-10</f>
        <v>87.5</v>
      </c>
      <c r="Z29" s="85"/>
      <c r="AA29" s="54"/>
      <c r="AB29" s="53"/>
      <c r="AC29" s="85" t="s">
        <v>24</v>
      </c>
      <c r="AD29" s="117">
        <f>FLOOR('1RM입력'!$G$30*0.85*0.8,2.5)</f>
        <v>52.5</v>
      </c>
      <c r="AE29" s="85"/>
      <c r="AF29" s="54"/>
      <c r="AG29" s="53"/>
      <c r="AH29" s="79" t="s">
        <v>35</v>
      </c>
      <c r="AI29" s="79"/>
      <c r="AJ29" s="79"/>
      <c r="AK29" s="54"/>
      <c r="AL29" s="52"/>
      <c r="AM29" s="52"/>
      <c r="AN29" s="52"/>
      <c r="AO29" s="52"/>
      <c r="AP29" s="52"/>
      <c r="AQ29" s="52"/>
      <c r="AR29" s="52"/>
      <c r="AS29" s="52"/>
      <c r="AT29" s="52"/>
    </row>
    <row r="30" spans="1:46" ht="20.100000" customHeight="1">
      <c r="A30" s="158"/>
      <c r="B30" s="158"/>
      <c r="C30" s="159"/>
      <c r="D30" s="69"/>
      <c r="E30" s="50"/>
      <c r="F30" s="50"/>
      <c r="G30" s="61"/>
      <c r="H30" s="50"/>
      <c r="I30" s="85" t="s">
        <v>25</v>
      </c>
      <c r="J30" s="108">
        <f>$J$25-10</f>
        <v>85</v>
      </c>
      <c r="K30" s="85"/>
      <c r="L30" s="54"/>
      <c r="M30" s="53"/>
      <c r="N30" s="85" t="s">
        <v>25</v>
      </c>
      <c r="O30" s="108">
        <f>FLOOR('1RM입력'!$G$30*0.85*0.775,2.5)</f>
        <v>52.5</v>
      </c>
      <c r="P30" s="85"/>
      <c r="Q30" s="54"/>
      <c r="R30" s="53"/>
      <c r="S30" s="81" t="s">
        <v>44</v>
      </c>
      <c r="T30" s="79"/>
      <c r="U30" s="79"/>
      <c r="V30" s="54"/>
      <c r="W30" s="50"/>
      <c r="X30" s="85" t="s">
        <v>25</v>
      </c>
      <c r="Y30" s="117">
        <f>$Y$7-10</f>
        <v>87.5</v>
      </c>
      <c r="Z30" s="85"/>
      <c r="AA30" s="54"/>
      <c r="AB30" s="53"/>
      <c r="AC30" s="85" t="s">
        <v>25</v>
      </c>
      <c r="AD30" s="117">
        <f>FLOOR('1RM입력'!$G$30*0.85*0.8,2.5)</f>
        <v>52.5</v>
      </c>
      <c r="AE30" s="85"/>
      <c r="AF30" s="54"/>
      <c r="AG30" s="53"/>
      <c r="AH30" s="81" t="s">
        <v>44</v>
      </c>
      <c r="AI30" s="79"/>
      <c r="AJ30" s="79"/>
      <c r="AK30" s="54"/>
      <c r="AL30" s="52"/>
      <c r="AM30" s="52"/>
      <c r="AN30" s="52"/>
      <c r="AO30" s="52"/>
      <c r="AP30" s="52"/>
      <c r="AQ30" s="52"/>
      <c r="AR30" s="52"/>
      <c r="AS30" s="52"/>
      <c r="AT30" s="52"/>
    </row>
    <row r="31" spans="1:46" ht="20.100000" customHeight="1">
      <c r="A31" s="158"/>
      <c r="B31" s="158"/>
      <c r="C31" s="159"/>
      <c r="D31" s="69"/>
      <c r="E31" s="50"/>
      <c r="F31" s="50"/>
      <c r="G31" s="61"/>
      <c r="H31" s="50"/>
      <c r="I31" s="85" t="s">
        <v>26</v>
      </c>
      <c r="J31" s="108">
        <f>$J$25-10</f>
        <v>85</v>
      </c>
      <c r="K31" s="85"/>
      <c r="L31" s="54"/>
      <c r="M31" s="53"/>
      <c r="N31" s="85" t="s">
        <v>26</v>
      </c>
      <c r="O31" s="108">
        <f>FLOOR('1RM입력'!$G$30*0.85*0.775,2.5)</f>
        <v>52.5</v>
      </c>
      <c r="P31" s="85"/>
      <c r="Q31" s="54"/>
      <c r="R31" s="53"/>
      <c r="S31" s="79"/>
      <c r="T31" s="79"/>
      <c r="U31" s="79"/>
      <c r="V31" s="54"/>
      <c r="W31" s="50"/>
      <c r="X31" s="85" t="s">
        <v>26</v>
      </c>
      <c r="Y31" s="117">
        <f>$Y$7-10</f>
        <v>87.5</v>
      </c>
      <c r="Z31" s="85"/>
      <c r="AA31" s="54"/>
      <c r="AB31" s="53"/>
      <c r="AC31" s="85" t="s">
        <v>26</v>
      </c>
      <c r="AD31" s="117">
        <f>FLOOR('1RM입력'!$G$30*0.85*0.8,2.5)</f>
        <v>52.5</v>
      </c>
      <c r="AE31" s="85"/>
      <c r="AF31" s="54"/>
      <c r="AG31" s="53"/>
      <c r="AH31" s="79"/>
      <c r="AI31" s="79"/>
      <c r="AJ31" s="79"/>
      <c r="AK31" s="54"/>
      <c r="AL31" s="52"/>
      <c r="AM31" s="52"/>
      <c r="AN31" s="52"/>
      <c r="AO31" s="52"/>
      <c r="AP31" s="52"/>
      <c r="AQ31" s="52"/>
      <c r="AR31" s="52"/>
      <c r="AS31" s="52"/>
      <c r="AT31" s="52"/>
    </row>
    <row r="32" spans="1:46" ht="20.100000" customHeight="1">
      <c r="A32" s="158"/>
      <c r="B32" s="158"/>
      <c r="C32" s="159"/>
      <c r="D32" s="69"/>
      <c r="E32" s="50"/>
      <c r="F32" s="50"/>
      <c r="G32" s="61"/>
      <c r="H32" s="50"/>
      <c r="I32" s="85"/>
      <c r="J32" s="85"/>
      <c r="K32" s="85"/>
      <c r="L32" s="54"/>
      <c r="M32" s="53"/>
      <c r="N32" s="85"/>
      <c r="O32" s="85"/>
      <c r="P32" s="85"/>
      <c r="Q32" s="54"/>
      <c r="R32" s="53"/>
      <c r="S32" s="79" t="s">
        <v>72</v>
      </c>
      <c r="T32" s="79"/>
      <c r="U32" s="79"/>
      <c r="V32" s="54"/>
      <c r="W32" s="50"/>
      <c r="X32" s="85"/>
      <c r="Y32" s="85"/>
      <c r="Z32" s="85"/>
      <c r="AA32" s="54"/>
      <c r="AB32" s="53"/>
      <c r="AC32" s="85"/>
      <c r="AD32" s="85"/>
      <c r="AE32" s="85"/>
      <c r="AF32" s="54"/>
      <c r="AG32" s="53"/>
      <c r="AH32" s="79" t="s">
        <v>72</v>
      </c>
      <c r="AI32" s="79"/>
      <c r="AJ32" s="79"/>
      <c r="AK32" s="54"/>
      <c r="AL32" s="52"/>
      <c r="AM32" s="52"/>
      <c r="AN32" s="52"/>
      <c r="AO32" s="52"/>
      <c r="AP32" s="52"/>
      <c r="AQ32" s="52"/>
      <c r="AR32" s="52"/>
      <c r="AS32" s="52"/>
      <c r="AT32" s="52"/>
    </row>
    <row r="33" spans="1:46" ht="20.100000" customHeight="1">
      <c r="A33" s="158"/>
      <c r="B33" s="158"/>
      <c r="C33" s="159"/>
      <c r="D33" s="69"/>
      <c r="E33" s="50"/>
      <c r="F33" s="50"/>
      <c r="G33" s="61"/>
      <c r="H33" s="50"/>
      <c r="I33" s="85" t="s">
        <v>70</v>
      </c>
      <c r="J33" s="85"/>
      <c r="K33" s="85"/>
      <c r="L33" s="54"/>
      <c r="M33" s="53"/>
      <c r="N33" s="85" t="s">
        <v>70</v>
      </c>
      <c r="O33" s="85"/>
      <c r="P33" s="85"/>
      <c r="Q33" s="54"/>
      <c r="R33" s="53"/>
      <c r="S33" s="79" t="s">
        <v>35</v>
      </c>
      <c r="T33" s="79"/>
      <c r="U33" s="79"/>
      <c r="V33" s="54"/>
      <c r="W33" s="50"/>
      <c r="X33" s="85" t="s">
        <v>70</v>
      </c>
      <c r="Y33" s="85"/>
      <c r="Z33" s="85"/>
      <c r="AA33" s="54"/>
      <c r="AB33" s="53"/>
      <c r="AC33" s="85" t="s">
        <v>70</v>
      </c>
      <c r="AD33" s="85"/>
      <c r="AE33" s="85"/>
      <c r="AF33" s="54"/>
      <c r="AG33" s="53"/>
      <c r="AH33" s="79" t="s">
        <v>35</v>
      </c>
      <c r="AI33" s="79"/>
      <c r="AJ33" s="79"/>
      <c r="AK33" s="54"/>
      <c r="AL33" s="52"/>
      <c r="AM33" s="52"/>
      <c r="AN33" s="52"/>
      <c r="AO33" s="52"/>
      <c r="AP33" s="52"/>
      <c r="AQ33" s="52"/>
      <c r="AR33" s="52"/>
      <c r="AS33" s="52"/>
      <c r="AT33" s="52"/>
    </row>
    <row r="34" spans="1:46" ht="20.100000" customHeight="1">
      <c r="A34" s="158"/>
      <c r="B34" s="158"/>
      <c r="C34" s="159"/>
      <c r="D34" s="69"/>
      <c r="E34" s="50"/>
      <c r="F34" s="50"/>
      <c r="G34" s="61"/>
      <c r="H34" s="50"/>
      <c r="I34" s="85" t="s">
        <v>35</v>
      </c>
      <c r="J34" s="85"/>
      <c r="K34" s="85"/>
      <c r="L34" s="54"/>
      <c r="M34" s="53"/>
      <c r="N34" s="85" t="s">
        <v>35</v>
      </c>
      <c r="O34" s="85"/>
      <c r="P34" s="85"/>
      <c r="Q34" s="54"/>
      <c r="R34" s="53"/>
      <c r="S34" s="81" t="s">
        <v>44</v>
      </c>
      <c r="T34" s="79"/>
      <c r="U34" s="79"/>
      <c r="V34" s="54"/>
      <c r="W34" s="50"/>
      <c r="X34" s="85" t="s">
        <v>35</v>
      </c>
      <c r="Y34" s="85"/>
      <c r="Z34" s="85"/>
      <c r="AA34" s="54"/>
      <c r="AB34" s="53"/>
      <c r="AC34" s="85" t="s">
        <v>35</v>
      </c>
      <c r="AD34" s="85"/>
      <c r="AE34" s="85"/>
      <c r="AF34" s="54"/>
      <c r="AG34" s="53"/>
      <c r="AH34" s="81" t="s">
        <v>44</v>
      </c>
      <c r="AI34" s="79"/>
      <c r="AJ34" s="79"/>
      <c r="AK34" s="54"/>
      <c r="AL34" s="52"/>
      <c r="AM34" s="52"/>
      <c r="AN34" s="52"/>
      <c r="AO34" s="52"/>
      <c r="AP34" s="52"/>
      <c r="AQ34" s="52"/>
      <c r="AR34" s="52"/>
      <c r="AS34" s="52"/>
      <c r="AT34" s="52"/>
    </row>
    <row r="35" spans="1:46" ht="20.100000" customHeight="1">
      <c r="A35" s="158"/>
      <c r="B35" s="158"/>
      <c r="C35" s="159"/>
      <c r="D35" s="69"/>
      <c r="E35" s="50"/>
      <c r="F35" s="50"/>
      <c r="G35" s="61"/>
      <c r="H35" s="60"/>
      <c r="I35" s="88" t="s">
        <v>38</v>
      </c>
      <c r="J35" s="88"/>
      <c r="K35" s="88"/>
      <c r="L35" s="61"/>
      <c r="M35" s="50"/>
      <c r="N35" s="88" t="s">
        <v>39</v>
      </c>
      <c r="O35" s="88"/>
      <c r="P35" s="88"/>
      <c r="Q35" s="54"/>
      <c r="R35" s="53"/>
      <c r="S35" s="79"/>
      <c r="T35" s="79"/>
      <c r="U35" s="79"/>
      <c r="V35" s="54"/>
      <c r="W35" s="60"/>
      <c r="X35" s="88" t="s">
        <v>38</v>
      </c>
      <c r="Y35" s="88"/>
      <c r="Z35" s="88"/>
      <c r="AA35" s="61"/>
      <c r="AB35" s="50"/>
      <c r="AC35" s="88" t="s">
        <v>39</v>
      </c>
      <c r="AD35" s="88"/>
      <c r="AE35" s="88"/>
      <c r="AF35" s="54"/>
      <c r="AG35" s="53"/>
      <c r="AH35" s="79"/>
      <c r="AI35" s="79"/>
      <c r="AJ35" s="79"/>
      <c r="AK35" s="54"/>
      <c r="AL35" s="52"/>
      <c r="AM35" s="52"/>
      <c r="AN35" s="52"/>
      <c r="AO35" s="52"/>
      <c r="AP35" s="52"/>
      <c r="AQ35" s="52"/>
      <c r="AR35" s="52"/>
      <c r="AS35" s="52"/>
      <c r="AT35" s="52"/>
    </row>
    <row r="36" spans="1:46" ht="20.100000" customHeight="1">
      <c r="A36" s="160"/>
      <c r="B36" s="160"/>
      <c r="C36" s="161"/>
      <c r="D36" s="57"/>
      <c r="E36" s="62"/>
      <c r="F36" s="62"/>
      <c r="G36" s="59"/>
      <c r="H36" s="57"/>
      <c r="I36" s="58"/>
      <c r="J36" s="58"/>
      <c r="K36" s="58"/>
      <c r="L36" s="59"/>
      <c r="M36" s="57"/>
      <c r="N36" s="62"/>
      <c r="O36" s="62"/>
      <c r="P36" s="62"/>
      <c r="Q36" s="62"/>
      <c r="R36" s="55"/>
      <c r="S36" s="63"/>
      <c r="T36" s="63"/>
      <c r="U36" s="63"/>
      <c r="V36" s="56"/>
      <c r="W36" s="57"/>
      <c r="X36" s="58"/>
      <c r="Y36" s="58"/>
      <c r="Z36" s="58"/>
      <c r="AA36" s="59"/>
      <c r="AB36" s="57"/>
      <c r="AC36" s="62"/>
      <c r="AD36" s="62"/>
      <c r="AE36" s="62"/>
      <c r="AF36" s="62"/>
      <c r="AG36" s="55"/>
      <c r="AH36" s="63"/>
      <c r="AI36" s="63"/>
      <c r="AJ36" s="63"/>
      <c r="AK36" s="56"/>
      <c r="AL36" s="52"/>
      <c r="AM36" s="52"/>
      <c r="AN36" s="52"/>
      <c r="AO36" s="52"/>
      <c r="AP36" s="52"/>
      <c r="AQ36" s="52"/>
      <c r="AR36" s="52"/>
      <c r="AS36" s="52"/>
      <c r="AT36" s="52"/>
    </row>
    <row r="37" spans="1:46">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0"/>
      <c r="AM37" s="50"/>
      <c r="AN37" s="50"/>
      <c r="AO37" s="50"/>
      <c r="AP37" s="52"/>
      <c r="AQ37" s="52"/>
      <c r="AR37" s="52"/>
      <c r="AS37" s="52"/>
      <c r="AT37" s="52"/>
    </row>
    <row r="38" spans="1:46" s="52" customFormat="1">
      <c r="AL38" s="50"/>
      <c r="AM38" s="50"/>
      <c r="AN38" s="50"/>
      <c r="AO38" s="50"/>
    </row>
    <row r="39" spans="1:46" s="52" customFormat="1">
      <c r="AL39" s="50"/>
      <c r="AM39" s="50"/>
      <c r="AN39" s="50"/>
      <c r="AO39" s="50"/>
    </row>
    <row r="40" spans="1:46" s="52" customFormat="1">
      <c r="AL40" s="50"/>
      <c r="AM40" s="50"/>
      <c r="AN40" s="50"/>
      <c r="AO40" s="50"/>
    </row>
    <row r="41" spans="1:46" s="52" customFormat="1">
      <c r="AL41" s="50"/>
      <c r="AM41" s="50"/>
      <c r="AN41" s="50"/>
      <c r="AO41" s="50"/>
    </row>
    <row r="42" spans="1:46" s="52" customFormat="1">
      <c r="AL42" s="50"/>
      <c r="AM42" s="50"/>
      <c r="AN42" s="50"/>
      <c r="AO42" s="50"/>
    </row>
    <row r="43" spans="1:46" s="52" customFormat="1">
      <c r="AL43" s="50"/>
      <c r="AM43" s="50"/>
      <c r="AN43" s="50"/>
      <c r="AO43" s="50"/>
    </row>
    <row r="44" spans="1:46" s="52" customFormat="1">
      <c r="AL44" s="50"/>
      <c r="AM44" s="50"/>
      <c r="AN44" s="50"/>
      <c r="AO44" s="50"/>
    </row>
    <row r="45" spans="1:46" s="52" customFormat="1">
      <c r="AL45" s="50"/>
      <c r="AM45" s="50"/>
      <c r="AN45" s="50"/>
      <c r="AO45" s="50"/>
    </row>
    <row r="46" spans="1:46" s="52" customFormat="1">
      <c r="AL46" s="50"/>
      <c r="AM46" s="50"/>
      <c r="AN46" s="50"/>
      <c r="AO46" s="50"/>
    </row>
    <row r="47" spans="1:46" s="52" customFormat="1">
      <c r="AL47" s="50"/>
      <c r="AM47" s="50"/>
      <c r="AN47" s="50"/>
      <c r="AO47" s="50"/>
    </row>
    <row r="48" spans="1:46" s="52" customFormat="1">
      <c r="AL48" s="50"/>
      <c r="AM48" s="50"/>
      <c r="AN48" s="50"/>
      <c r="AO48" s="50"/>
    </row>
    <row r="49" spans="38:41" s="52" customFormat="1">
      <c r="AL49" s="50"/>
      <c r="AM49" s="50"/>
      <c r="AN49" s="50"/>
      <c r="AO49" s="50"/>
    </row>
    <row r="50" spans="38:41" s="52" customFormat="1">
      <c r="AL50" s="50"/>
      <c r="AM50" s="50"/>
      <c r="AN50" s="50"/>
      <c r="AO50" s="50"/>
    </row>
    <row r="51" spans="38:41" s="52" customFormat="1">
      <c r="AL51" s="50"/>
      <c r="AM51" s="50"/>
      <c r="AN51" s="50"/>
      <c r="AO51" s="50"/>
    </row>
    <row r="52" spans="38:41" s="52" customFormat="1">
      <c r="AL52" s="50"/>
      <c r="AM52" s="50"/>
      <c r="AN52" s="50"/>
      <c r="AO52" s="50"/>
    </row>
    <row r="53" spans="38:41" s="52" customFormat="1">
      <c r="AL53" s="50"/>
      <c r="AM53" s="50"/>
      <c r="AN53" s="50"/>
      <c r="AO53" s="50"/>
    </row>
    <row r="54" spans="38:41" s="52" customFormat="1">
      <c r="AL54" s="50"/>
      <c r="AM54" s="50"/>
      <c r="AN54" s="50"/>
      <c r="AO54" s="50"/>
    </row>
    <row r="55" spans="38:41" s="52" customFormat="1">
      <c r="AL55" s="50"/>
      <c r="AM55" s="50"/>
      <c r="AN55" s="50"/>
      <c r="AO55" s="50"/>
    </row>
    <row r="56" spans="38:41" s="52" customFormat="1">
      <c r="AL56" s="50"/>
      <c r="AM56" s="50"/>
      <c r="AN56" s="50"/>
      <c r="AO56" s="50"/>
    </row>
    <row r="57" spans="38:41" s="52" customFormat="1">
      <c r="AL57" s="50"/>
      <c r="AM57" s="50"/>
      <c r="AN57" s="50"/>
      <c r="AO57" s="50"/>
    </row>
    <row r="58" spans="38:41" s="52" customFormat="1">
      <c r="AL58" s="50"/>
      <c r="AM58" s="50"/>
      <c r="AN58" s="50"/>
      <c r="AO58" s="50"/>
    </row>
    <row r="59" spans="38:41" s="52" customFormat="1">
      <c r="AL59" s="50"/>
      <c r="AM59" s="50"/>
      <c r="AN59" s="50"/>
      <c r="AO59" s="50"/>
    </row>
    <row r="60" spans="38:41" s="52" customFormat="1">
      <c r="AL60" s="50"/>
      <c r="AM60" s="50"/>
      <c r="AN60" s="50"/>
      <c r="AO60" s="50"/>
    </row>
    <row r="61" spans="38:41" s="52" customFormat="1">
      <c r="AL61" s="50"/>
      <c r="AM61" s="50"/>
      <c r="AN61" s="50"/>
      <c r="AO61" s="50"/>
    </row>
    <row r="62" spans="38:41" s="52" customFormat="1">
      <c r="AL62" s="50"/>
      <c r="AM62" s="50"/>
      <c r="AN62" s="50"/>
      <c r="AO62" s="50"/>
    </row>
    <row r="63" spans="38:41" s="52" customFormat="1">
      <c r="AL63" s="50"/>
      <c r="AM63" s="50"/>
      <c r="AN63" s="50"/>
      <c r="AO63" s="50"/>
    </row>
    <row r="64" spans="38:41" s="52" customFormat="1">
      <c r="AL64" s="50"/>
      <c r="AM64" s="50"/>
      <c r="AN64" s="50"/>
      <c r="AO64" s="50"/>
    </row>
    <row r="65" spans="38:41" s="52" customFormat="1">
      <c r="AL65" s="50"/>
      <c r="AM65" s="50"/>
      <c r="AN65" s="50"/>
      <c r="AO65" s="50"/>
    </row>
    <row r="66" spans="38:41" s="52" customFormat="1">
      <c r="AL66" s="50"/>
      <c r="AM66" s="50"/>
      <c r="AN66" s="50"/>
      <c r="AO66" s="50"/>
    </row>
    <row r="67" spans="38:41" s="52" customFormat="1">
      <c r="AL67" s="50"/>
      <c r="AM67" s="50"/>
      <c r="AN67" s="50"/>
      <c r="AO67" s="50"/>
    </row>
    <row r="68" spans="38:41">
      <c r="AL68" s="48"/>
      <c r="AM68" s="48"/>
      <c r="AN68" s="48"/>
      <c r="AO68" s="48"/>
    </row>
  </sheetData>
  <mergeCells count="19">
    <mergeCell ref="A1:AK2"/>
    <mergeCell ref="A3:AK3"/>
    <mergeCell ref="A4:C4"/>
    <mergeCell ref="D4:G4"/>
    <mergeCell ref="I4:K4"/>
    <mergeCell ref="N4:Q4"/>
    <mergeCell ref="S4:V4"/>
    <mergeCell ref="X4:AA4"/>
    <mergeCell ref="AC4:AF4"/>
    <mergeCell ref="AH4:AK4"/>
    <mergeCell ref="A5:C5"/>
    <mergeCell ref="D5:G5"/>
    <mergeCell ref="I5:K5"/>
    <mergeCell ref="N5:Q5"/>
    <mergeCell ref="S5:V5"/>
    <mergeCell ref="X5:AA5"/>
    <mergeCell ref="AC5:AF5"/>
    <mergeCell ref="AH5:AK5"/>
    <mergeCell ref="A6:C36"/>
  </mergeCells>
  <phoneticPr fontId="1" type="noConversion"/>
  <pageMargins left="0.71" right="0.71" top="0.75" bottom="0.75" header="0.31" footer="0.31"/>
  <pageSetup paperSize="9" scale="47" orientation="landscape"/>
  <drawing r:id="rId1"/>
</worksheet>
</file>

<file path=xl/worksheets/sheet7.xml><?xml version="1.0" encoding="utf-8"?>
<worksheet xmlns="http://schemas.openxmlformats.org/spreadsheetml/2006/main" xmlns:r="http://schemas.openxmlformats.org/officeDocument/2006/relationships">
  <dimension ref="A1:AT68"/>
  <sheetViews>
    <sheetView topLeftCell="A4" zoomScale="90" workbookViewId="0">
      <selection activeCell="AE15" sqref="AE15"/>
    </sheetView>
  </sheetViews>
  <sheetFormatPr defaultRowHeight="16.500000"/>
  <cols>
    <col min="7" max="7" width="2.88000011" customWidth="1" outlineLevel="0"/>
    <col min="8" max="8" width="1.63000000" customWidth="1" outlineLevel="0"/>
    <col min="10" max="10" width="11.63000011" customWidth="1" outlineLevel="0"/>
    <col min="12" max="13" width="1.63000000" customWidth="1" outlineLevel="0"/>
    <col min="15" max="15" width="13.88000011" customWidth="1" outlineLevel="0"/>
    <col min="16" max="16" width="9.00500011" customWidth="1" outlineLevel="0"/>
    <col min="17" max="18" width="1.63000000" customWidth="1" outlineLevel="0"/>
    <col min="20" max="20" width="10.25500011" customWidth="1" outlineLevel="0"/>
    <col min="21" max="21" width="9.00500011" customWidth="1" outlineLevel="0"/>
    <col min="22" max="23" width="1.63000000" customWidth="1" outlineLevel="0"/>
    <col min="25" max="25" width="11.63000011" customWidth="1" outlineLevel="0"/>
    <col min="26" max="26" width="9.00500011" customWidth="1" outlineLevel="0"/>
    <col min="27" max="28" width="1.63000000" customWidth="1" outlineLevel="0"/>
    <col min="30" max="30" width="13.88000011" customWidth="1" outlineLevel="0"/>
    <col min="31" max="31" width="9.00500011" customWidth="1" outlineLevel="0"/>
    <col min="32" max="33" width="1.63000000" customWidth="1" outlineLevel="0"/>
    <col min="35" max="35" width="11.25500011" customWidth="1" outlineLevel="0"/>
    <col min="37" max="37" width="1.63000000" customWidth="1" outlineLevel="0"/>
  </cols>
  <sheetData>
    <row r="1" spans="1:46" ht="38.250000" customHeight="1">
      <c r="A1" s="140" t="s">
        <v>45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1"/>
      <c r="AL1" s="90"/>
      <c r="AM1" s="90"/>
      <c r="AN1" s="52"/>
      <c r="AO1" s="52"/>
      <c r="AP1" s="52"/>
      <c r="AQ1" s="52"/>
      <c r="AR1" s="52"/>
      <c r="AS1" s="52"/>
      <c r="AT1" s="52"/>
    </row>
    <row r="2" spans="1:46" ht="38.25000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1"/>
      <c r="AL2" s="90"/>
      <c r="AM2" s="90"/>
      <c r="AN2" s="52"/>
      <c r="AO2" s="52"/>
      <c r="AP2" s="52"/>
      <c r="AQ2" s="52"/>
      <c r="AR2" s="52"/>
      <c r="AS2" s="52"/>
      <c r="AT2" s="52"/>
    </row>
    <row r="3" spans="1:46" ht="57.000000" customHeight="1">
      <c r="A3" s="170" t="s">
        <v>63</v>
      </c>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2"/>
      <c r="AL3" s="52"/>
      <c r="AM3" s="52"/>
      <c r="AN3" s="52"/>
      <c r="AO3" s="52"/>
      <c r="AP3" s="52"/>
      <c r="AQ3" s="52"/>
      <c r="AR3" s="52"/>
      <c r="AS3" s="52"/>
      <c r="AT3" s="52"/>
    </row>
    <row r="4" spans="1:46" ht="27.750000" customHeight="1">
      <c r="A4" s="145"/>
      <c r="B4" s="146"/>
      <c r="C4" s="146"/>
      <c r="D4" s="147" t="s">
        <v>10</v>
      </c>
      <c r="E4" s="148"/>
      <c r="F4" s="148"/>
      <c r="G4" s="149"/>
      <c r="H4" s="71"/>
      <c r="I4" s="70" t="s">
        <v>11</v>
      </c>
      <c r="J4" s="70"/>
      <c r="K4" s="70"/>
      <c r="L4" s="72"/>
      <c r="M4" s="73"/>
      <c r="N4" s="150" t="s">
        <v>12</v>
      </c>
      <c r="O4" s="150"/>
      <c r="P4" s="150"/>
      <c r="Q4" s="151"/>
      <c r="R4" s="73"/>
      <c r="S4" s="150" t="s">
        <v>13</v>
      </c>
      <c r="T4" s="150"/>
      <c r="U4" s="150"/>
      <c r="V4" s="151"/>
      <c r="W4" s="73"/>
      <c r="X4" s="150" t="s">
        <v>14</v>
      </c>
      <c r="Y4" s="150"/>
      <c r="Z4" s="150"/>
      <c r="AA4" s="151"/>
      <c r="AB4" s="73"/>
      <c r="AC4" s="150" t="s">
        <v>15</v>
      </c>
      <c r="AD4" s="150"/>
      <c r="AE4" s="150"/>
      <c r="AF4" s="151"/>
      <c r="AG4" s="70"/>
      <c r="AH4" s="70" t="s">
        <v>16</v>
      </c>
      <c r="AI4" s="70"/>
      <c r="AJ4" s="70"/>
      <c r="AK4" s="152"/>
      <c r="AL4" s="49"/>
      <c r="AM4" s="49"/>
      <c r="AN4" s="52"/>
      <c r="AO4" s="52"/>
      <c r="AP4" s="52"/>
      <c r="AQ4" s="52"/>
      <c r="AR4" s="52"/>
      <c r="AS4" s="52"/>
      <c r="AT4" s="52"/>
    </row>
    <row r="5" spans="1:46" ht="26.250000" customHeight="1">
      <c r="A5" s="162"/>
      <c r="B5" s="163"/>
      <c r="C5" s="163"/>
      <c r="D5" s="164" t="s">
        <v>20</v>
      </c>
      <c r="E5" s="165"/>
      <c r="F5" s="165"/>
      <c r="G5" s="166"/>
      <c r="H5" s="75"/>
      <c r="I5" s="167" t="s">
        <v>17</v>
      </c>
      <c r="J5" s="167"/>
      <c r="K5" s="167"/>
      <c r="L5" s="76"/>
      <c r="M5" s="77"/>
      <c r="N5" s="168" t="s">
        <v>18</v>
      </c>
      <c r="O5" s="168"/>
      <c r="P5" s="168"/>
      <c r="Q5" s="169"/>
      <c r="R5" s="77"/>
      <c r="S5" s="168" t="s">
        <v>19</v>
      </c>
      <c r="T5" s="168"/>
      <c r="U5" s="168"/>
      <c r="V5" s="169"/>
      <c r="W5" s="78"/>
      <c r="X5" s="153" t="s">
        <v>17</v>
      </c>
      <c r="Y5" s="153"/>
      <c r="Z5" s="153"/>
      <c r="AA5" s="154"/>
      <c r="AB5" s="78"/>
      <c r="AC5" s="153" t="s">
        <v>18</v>
      </c>
      <c r="AD5" s="153"/>
      <c r="AE5" s="153"/>
      <c r="AF5" s="154"/>
      <c r="AG5" s="74"/>
      <c r="AH5" s="74" t="s">
        <v>19</v>
      </c>
      <c r="AI5" s="74"/>
      <c r="AJ5" s="74"/>
      <c r="AK5" s="155"/>
      <c r="AL5" s="52"/>
      <c r="AM5" s="52"/>
      <c r="AN5" s="52"/>
      <c r="AO5" s="52"/>
      <c r="AP5" s="52"/>
      <c r="AQ5" s="52"/>
      <c r="AR5" s="52"/>
      <c r="AS5" s="52"/>
      <c r="AT5" s="52"/>
    </row>
    <row r="6" spans="1:46" ht="20.100000" customHeight="1">
      <c r="A6" s="156" t="s">
        <v>49</v>
      </c>
      <c r="B6" s="156"/>
      <c r="C6" s="157"/>
      <c r="D6" s="66"/>
      <c r="E6" s="67"/>
      <c r="F6" s="67"/>
      <c r="G6" s="68"/>
      <c r="H6" s="65"/>
      <c r="I6" s="82" t="s">
        <v>21</v>
      </c>
      <c r="J6" s="82"/>
      <c r="K6" s="82"/>
      <c r="L6" s="51"/>
      <c r="M6" s="53"/>
      <c r="N6" s="79" t="s">
        <v>27</v>
      </c>
      <c r="O6" s="79"/>
      <c r="P6" s="79"/>
      <c r="Q6" s="54"/>
      <c r="R6" s="64"/>
      <c r="S6" s="79" t="s">
        <v>57</v>
      </c>
      <c r="T6" s="79"/>
      <c r="U6" s="79"/>
      <c r="V6" s="54"/>
      <c r="W6" s="65"/>
      <c r="X6" s="82" t="s">
        <v>21</v>
      </c>
      <c r="Y6" s="82"/>
      <c r="Z6" s="82"/>
      <c r="AA6" s="51"/>
      <c r="AB6" s="53"/>
      <c r="AC6" s="79" t="s">
        <v>27</v>
      </c>
      <c r="AD6" s="79"/>
      <c r="AE6" s="79"/>
      <c r="AF6" s="54"/>
      <c r="AG6" s="64"/>
      <c r="AH6" s="79" t="s">
        <v>57</v>
      </c>
      <c r="AI6" s="79"/>
      <c r="AJ6" s="79"/>
      <c r="AK6" s="54"/>
      <c r="AL6" s="52"/>
      <c r="AM6" s="52"/>
      <c r="AN6" s="52"/>
      <c r="AO6" s="52"/>
      <c r="AP6" s="52"/>
      <c r="AQ6" s="52"/>
      <c r="AR6" s="52"/>
      <c r="AS6" s="52"/>
      <c r="AT6" s="52"/>
    </row>
    <row r="7" spans="1:46" ht="20.100000" customHeight="1">
      <c r="A7" s="158"/>
      <c r="B7" s="158"/>
      <c r="C7" s="159"/>
      <c r="D7" s="69"/>
      <c r="E7" s="50"/>
      <c r="F7" s="50"/>
      <c r="G7" s="61"/>
      <c r="H7" s="50"/>
      <c r="I7" s="79" t="s">
        <v>22</v>
      </c>
      <c r="J7" s="83">
        <f>'1RM입력'!G24</f>
        <v>100</v>
      </c>
      <c r="K7" s="79" t="s">
        <v>55</v>
      </c>
      <c r="L7" s="54"/>
      <c r="M7" s="53"/>
      <c r="N7" s="79" t="s">
        <v>22</v>
      </c>
      <c r="O7" s="80">
        <f>'1RM입력'!D24</f>
        <v>152.5</v>
      </c>
      <c r="P7" s="79" t="s">
        <v>55</v>
      </c>
      <c r="Q7" s="54"/>
      <c r="R7" s="53"/>
      <c r="S7" s="79" t="s">
        <v>22</v>
      </c>
      <c r="T7" s="80">
        <f>'1RM입력'!D38</f>
        <v>212.5</v>
      </c>
      <c r="U7" s="79"/>
      <c r="V7" s="54"/>
      <c r="W7" s="50"/>
      <c r="X7" s="79" t="s">
        <v>22</v>
      </c>
      <c r="Y7" s="104">
        <f>FLOOR(J7+3.75,2.5)</f>
        <v>102.5</v>
      </c>
      <c r="Z7" s="79" t="s">
        <v>55</v>
      </c>
      <c r="AA7" s="54"/>
      <c r="AB7" s="53"/>
      <c r="AC7" s="79" t="s">
        <v>22</v>
      </c>
      <c r="AD7" s="112">
        <f>FLOOR('1RM입력'!D16*0.875,2.5)</f>
        <v>157.5</v>
      </c>
      <c r="AE7" s="79" t="s">
        <v>55</v>
      </c>
      <c r="AF7" s="54"/>
      <c r="AG7" s="53"/>
      <c r="AH7" s="79" t="s">
        <v>22</v>
      </c>
      <c r="AI7" s="112">
        <f>FLOOR('1RM입력'!D30*0.875,2.5)</f>
        <v>217.5</v>
      </c>
      <c r="AJ7" s="79"/>
      <c r="AK7" s="54"/>
      <c r="AL7" s="52"/>
      <c r="AM7" s="52"/>
      <c r="AN7" s="52"/>
      <c r="AO7" s="52"/>
      <c r="AP7" s="52"/>
      <c r="AQ7" s="52"/>
      <c r="AR7" s="52"/>
      <c r="AS7" s="52"/>
      <c r="AT7" s="52"/>
    </row>
    <row r="8" spans="1:46" ht="20.100000" customHeight="1">
      <c r="A8" s="158"/>
      <c r="B8" s="158"/>
      <c r="C8" s="159"/>
      <c r="D8" s="69"/>
      <c r="E8" s="50"/>
      <c r="F8" s="50"/>
      <c r="G8" s="61"/>
      <c r="H8" s="50"/>
      <c r="I8" s="79" t="s">
        <v>23</v>
      </c>
      <c r="J8" s="83">
        <f>FLOOR(J7*0.9,2.5)</f>
        <v>90</v>
      </c>
      <c r="K8" s="79" t="s">
        <v>55</v>
      </c>
      <c r="L8" s="54"/>
      <c r="M8" s="53"/>
      <c r="N8" s="79" t="s">
        <v>23</v>
      </c>
      <c r="O8" s="80">
        <f>FLOOR(O7*0.9,2.5)</f>
        <v>135</v>
      </c>
      <c r="P8" s="79" t="s">
        <v>55</v>
      </c>
      <c r="Q8" s="54"/>
      <c r="R8" s="53"/>
      <c r="S8" s="79" t="s">
        <v>23</v>
      </c>
      <c r="T8" s="80">
        <f>FLOOR(T7*0.9,2.5)</f>
        <v>190</v>
      </c>
      <c r="U8" s="79"/>
      <c r="V8" s="54"/>
      <c r="W8" s="50"/>
      <c r="X8" s="79" t="s">
        <v>23</v>
      </c>
      <c r="Y8" s="104">
        <f>FLOOR(Y7*0.9,2.5)</f>
        <v>90</v>
      </c>
      <c r="Z8" s="79" t="s">
        <v>55</v>
      </c>
      <c r="AA8" s="54"/>
      <c r="AB8" s="53"/>
      <c r="AC8" s="79" t="s">
        <v>23</v>
      </c>
      <c r="AD8" s="112">
        <f>FLOOR(AD7*0.9,2.5)</f>
        <v>140</v>
      </c>
      <c r="AE8" s="79" t="s">
        <v>55</v>
      </c>
      <c r="AF8" s="54"/>
      <c r="AG8" s="53"/>
      <c r="AH8" s="79" t="s">
        <v>23</v>
      </c>
      <c r="AI8" s="112">
        <f>FLOOR(AI7*0.9,2.5)</f>
        <v>195</v>
      </c>
      <c r="AJ8" s="79"/>
      <c r="AK8" s="54"/>
      <c r="AL8" s="52"/>
      <c r="AM8" s="52"/>
      <c r="AN8" s="52"/>
      <c r="AO8" s="52"/>
      <c r="AP8" s="52"/>
      <c r="AQ8" s="52"/>
      <c r="AR8" s="52"/>
      <c r="AS8" s="52"/>
      <c r="AT8" s="52"/>
    </row>
    <row r="9" spans="1:46">
      <c r="A9" s="158"/>
      <c r="B9" s="158"/>
      <c r="C9" s="159"/>
      <c r="D9" s="69"/>
      <c r="E9" s="50"/>
      <c r="F9" s="50"/>
      <c r="G9" s="61"/>
      <c r="H9" s="50"/>
      <c r="I9" s="79"/>
      <c r="J9" s="83"/>
      <c r="K9" s="79"/>
      <c r="L9" s="54"/>
      <c r="M9" s="53"/>
      <c r="N9" s="79"/>
      <c r="O9" s="80"/>
      <c r="P9" s="79"/>
      <c r="Q9" s="54"/>
      <c r="R9" s="53"/>
      <c r="S9" s="79"/>
      <c r="T9" s="80"/>
      <c r="U9" s="79"/>
      <c r="V9" s="54"/>
      <c r="W9" s="50"/>
      <c r="X9" s="79"/>
      <c r="Y9" s="83"/>
      <c r="Z9" s="79"/>
      <c r="AA9" s="54"/>
      <c r="AB9" s="53"/>
      <c r="AC9" s="79"/>
      <c r="AD9" s="80"/>
      <c r="AE9" s="79"/>
      <c r="AF9" s="54"/>
      <c r="AG9" s="53"/>
      <c r="AH9" s="79"/>
      <c r="AI9" s="80"/>
      <c r="AJ9" s="79"/>
      <c r="AK9" s="54"/>
      <c r="AL9" s="52"/>
      <c r="AM9" s="52"/>
      <c r="AN9" s="52"/>
      <c r="AO9" s="52"/>
      <c r="AP9" s="52"/>
      <c r="AQ9" s="52"/>
      <c r="AR9" s="52"/>
      <c r="AS9" s="52"/>
      <c r="AT9" s="52"/>
    </row>
    <row r="10" spans="1:46">
      <c r="A10" s="158"/>
      <c r="B10" s="158"/>
      <c r="C10" s="159"/>
      <c r="D10" s="69"/>
      <c r="E10" s="50"/>
      <c r="F10" s="50"/>
      <c r="G10" s="61"/>
      <c r="H10" s="50"/>
      <c r="I10" s="79" t="s">
        <v>30</v>
      </c>
      <c r="J10" s="79"/>
      <c r="K10" s="79"/>
      <c r="L10" s="54"/>
      <c r="M10" s="53"/>
      <c r="N10" s="79" t="s">
        <v>28</v>
      </c>
      <c r="O10" s="79"/>
      <c r="P10" s="79"/>
      <c r="Q10" s="54"/>
      <c r="R10" s="53"/>
      <c r="S10" s="79"/>
      <c r="T10" s="114"/>
      <c r="U10" s="79"/>
      <c r="V10" s="54"/>
      <c r="W10" s="50"/>
      <c r="X10" s="79" t="s">
        <v>30</v>
      </c>
      <c r="Y10" s="79"/>
      <c r="Z10" s="79"/>
      <c r="AA10" s="54"/>
      <c r="AB10" s="53"/>
      <c r="AC10" s="79" t="s">
        <v>28</v>
      </c>
      <c r="AD10" s="79"/>
      <c r="AE10" s="79"/>
      <c r="AF10" s="54"/>
      <c r="AG10" s="53"/>
      <c r="AH10" s="79"/>
      <c r="AI10" s="115"/>
      <c r="AJ10" s="79"/>
      <c r="AK10" s="54"/>
      <c r="AL10" s="52"/>
      <c r="AM10" s="52"/>
      <c r="AN10" s="52"/>
      <c r="AO10" s="52"/>
      <c r="AP10" s="52"/>
      <c r="AQ10" s="52"/>
      <c r="AR10" s="52"/>
      <c r="AS10" s="52"/>
      <c r="AT10" s="52"/>
    </row>
    <row r="11" spans="1:46">
      <c r="A11" s="158"/>
      <c r="B11" s="158"/>
      <c r="C11" s="159"/>
      <c r="D11" s="69"/>
      <c r="E11" s="50"/>
      <c r="F11" s="50"/>
      <c r="G11" s="61"/>
      <c r="H11" s="50"/>
      <c r="I11" s="79" t="s">
        <v>24</v>
      </c>
      <c r="J11" s="83">
        <f>FLOOR('1RM입력'!$G$16*0.9*0.775,2.5)</f>
        <v>82.5</v>
      </c>
      <c r="K11" s="79"/>
      <c r="L11" s="54"/>
      <c r="M11" s="53"/>
      <c r="N11" s="79" t="s">
        <v>24</v>
      </c>
      <c r="O11" s="104">
        <f>FLOOR('1RM입력'!$D$16*0.7*0.825,2.5)</f>
        <v>102.5</v>
      </c>
      <c r="P11" s="79"/>
      <c r="Q11" s="54"/>
      <c r="R11" s="53"/>
      <c r="S11" s="79"/>
      <c r="T11" s="83"/>
      <c r="U11" s="79"/>
      <c r="V11" s="54"/>
      <c r="W11" s="50"/>
      <c r="X11" s="79" t="s">
        <v>24</v>
      </c>
      <c r="Y11" s="104">
        <f>FLOOR('1RM입력'!$G$16*0.9*0.8,2.5)</f>
        <v>85</v>
      </c>
      <c r="Z11" s="79"/>
      <c r="AA11" s="54"/>
      <c r="AB11" s="53"/>
      <c r="AC11" s="79" t="s">
        <v>24</v>
      </c>
      <c r="AD11" s="104">
        <f>FLOOR('1RM입력'!$D$16*0.7*0.85,2.5)</f>
        <v>105</v>
      </c>
      <c r="AE11" s="79"/>
      <c r="AF11" s="54"/>
      <c r="AG11" s="53"/>
      <c r="AH11" s="79"/>
      <c r="AI11" s="104"/>
      <c r="AJ11" s="79"/>
      <c r="AK11" s="54"/>
      <c r="AL11" s="52"/>
      <c r="AM11" s="52"/>
      <c r="AN11" s="52"/>
      <c r="AO11" s="52"/>
      <c r="AP11" s="52"/>
      <c r="AQ11" s="52"/>
      <c r="AR11" s="52"/>
      <c r="AS11" s="52"/>
      <c r="AT11" s="52"/>
    </row>
    <row r="12" spans="1:46">
      <c r="A12" s="158"/>
      <c r="B12" s="158"/>
      <c r="C12" s="159"/>
      <c r="D12" s="69"/>
      <c r="E12" s="50"/>
      <c r="F12" s="50"/>
      <c r="G12" s="61"/>
      <c r="H12" s="50"/>
      <c r="I12" s="79" t="s">
        <v>25</v>
      </c>
      <c r="J12" s="83">
        <f>FLOOR('1RM입력'!$G$16*0.9*0.775,2.5)</f>
        <v>82.5</v>
      </c>
      <c r="K12" s="79"/>
      <c r="L12" s="54"/>
      <c r="M12" s="53"/>
      <c r="N12" s="79" t="s">
        <v>25</v>
      </c>
      <c r="O12" s="104">
        <f>FLOOR('1RM입력'!$D$16*0.7*0.825,2.5)</f>
        <v>102.5</v>
      </c>
      <c r="P12" s="79"/>
      <c r="Q12" s="54"/>
      <c r="R12" s="53"/>
      <c r="S12" s="79"/>
      <c r="T12" s="83"/>
      <c r="U12" s="79"/>
      <c r="V12" s="54"/>
      <c r="W12" s="50"/>
      <c r="X12" s="79" t="s">
        <v>25</v>
      </c>
      <c r="Y12" s="104">
        <f>FLOOR('1RM입력'!$G$16*0.9*0.8,2.5)</f>
        <v>85</v>
      </c>
      <c r="Z12" s="79"/>
      <c r="AA12" s="54"/>
      <c r="AB12" s="53"/>
      <c r="AC12" s="79" t="s">
        <v>25</v>
      </c>
      <c r="AD12" s="104">
        <f>FLOOR('1RM입력'!$D$16*0.7*0.85,2.5)</f>
        <v>105</v>
      </c>
      <c r="AE12" s="79"/>
      <c r="AF12" s="54"/>
      <c r="AG12" s="53"/>
      <c r="AH12" s="79"/>
      <c r="AI12" s="104"/>
      <c r="AJ12" s="79"/>
      <c r="AK12" s="54"/>
      <c r="AL12" s="52"/>
      <c r="AM12" s="52"/>
      <c r="AN12" s="52"/>
      <c r="AO12" s="52"/>
      <c r="AP12" s="52"/>
      <c r="AQ12" s="52"/>
      <c r="AR12" s="52"/>
      <c r="AS12" s="52"/>
      <c r="AT12" s="52"/>
    </row>
    <row r="13" spans="1:46" ht="20.100000" customHeight="1">
      <c r="A13" s="158"/>
      <c r="B13" s="158"/>
      <c r="C13" s="159"/>
      <c r="D13" s="69"/>
      <c r="E13" s="50"/>
      <c r="F13" s="50"/>
      <c r="G13" s="61"/>
      <c r="H13" s="50"/>
      <c r="I13" s="79" t="s">
        <v>26</v>
      </c>
      <c r="J13" s="83">
        <f>FLOOR('1RM입력'!$G$16*0.9*0.775,2.5)</f>
        <v>82.5</v>
      </c>
      <c r="K13" s="79"/>
      <c r="L13" s="54"/>
      <c r="M13" s="53"/>
      <c r="N13" s="79" t="s">
        <v>26</v>
      </c>
      <c r="O13" s="104">
        <f>FLOOR('1RM입력'!$D$16*0.7*0.825,2.5)</f>
        <v>102.5</v>
      </c>
      <c r="P13" s="79"/>
      <c r="Q13" s="54"/>
      <c r="R13" s="53"/>
      <c r="S13" s="79"/>
      <c r="T13" s="79"/>
      <c r="U13" s="79"/>
      <c r="V13" s="54"/>
      <c r="W13" s="50"/>
      <c r="X13" s="79" t="s">
        <v>26</v>
      </c>
      <c r="Y13" s="104">
        <f>FLOOR('1RM입력'!$G$16*0.9*0.8,2.5)</f>
        <v>85</v>
      </c>
      <c r="Z13" s="79"/>
      <c r="AA13" s="54"/>
      <c r="AB13" s="53"/>
      <c r="AC13" s="79"/>
      <c r="AD13" s="104"/>
      <c r="AE13" s="79"/>
      <c r="AF13" s="54"/>
      <c r="AG13" s="53"/>
      <c r="AH13" s="79"/>
      <c r="AI13" s="79"/>
      <c r="AJ13" s="79"/>
      <c r="AK13" s="54"/>
      <c r="AL13" s="52"/>
      <c r="AM13" s="52"/>
      <c r="AN13" s="52"/>
      <c r="AO13" s="52"/>
      <c r="AP13" s="52"/>
      <c r="AQ13" s="52"/>
      <c r="AR13" s="52"/>
      <c r="AS13" s="52"/>
      <c r="AT13" s="52"/>
    </row>
    <row r="14" spans="1:46" ht="20.100000" customHeight="1">
      <c r="A14" s="158"/>
      <c r="B14" s="158"/>
      <c r="C14" s="159"/>
      <c r="D14" s="69"/>
      <c r="E14" s="50"/>
      <c r="F14" s="50"/>
      <c r="G14" s="61"/>
      <c r="H14" s="50"/>
      <c r="I14" s="79"/>
      <c r="J14" s="79"/>
      <c r="K14" s="79"/>
      <c r="L14" s="54"/>
      <c r="M14" s="53"/>
      <c r="N14" s="79"/>
      <c r="O14" s="79"/>
      <c r="P14" s="79"/>
      <c r="Q14" s="54"/>
      <c r="R14" s="53"/>
      <c r="S14" s="79" t="s">
        <v>70</v>
      </c>
      <c r="T14" s="79"/>
      <c r="U14" s="79"/>
      <c r="V14" s="54"/>
      <c r="W14" s="50"/>
      <c r="X14" s="79"/>
      <c r="Y14" s="79"/>
      <c r="Z14" s="79"/>
      <c r="AA14" s="54"/>
      <c r="AB14" s="53"/>
      <c r="AC14" s="79"/>
      <c r="AD14" s="79"/>
      <c r="AE14" s="79"/>
      <c r="AF14" s="54"/>
      <c r="AG14" s="53"/>
      <c r="AH14" s="79" t="s">
        <v>70</v>
      </c>
      <c r="AI14" s="79"/>
      <c r="AJ14" s="79"/>
      <c r="AK14" s="54"/>
      <c r="AL14" s="52"/>
      <c r="AM14" s="52"/>
      <c r="AN14" s="52"/>
      <c r="AO14" s="52"/>
      <c r="AP14" s="52"/>
      <c r="AQ14" s="52"/>
      <c r="AR14" s="52"/>
      <c r="AS14" s="52"/>
      <c r="AT14" s="52"/>
    </row>
    <row r="15" spans="1:46" ht="20.100000" customHeight="1">
      <c r="A15" s="158"/>
      <c r="B15" s="158"/>
      <c r="C15" s="159"/>
      <c r="D15" s="69"/>
      <c r="E15" s="50"/>
      <c r="F15" s="50"/>
      <c r="G15" s="61"/>
      <c r="H15" s="50"/>
      <c r="I15" s="79" t="s">
        <v>70</v>
      </c>
      <c r="J15" s="79"/>
      <c r="K15" s="79"/>
      <c r="L15" s="54"/>
      <c r="M15" s="53"/>
      <c r="N15" s="79" t="s">
        <v>70</v>
      </c>
      <c r="O15" s="79"/>
      <c r="P15" s="79"/>
      <c r="Q15" s="54"/>
      <c r="R15" s="53"/>
      <c r="S15" s="79" t="s">
        <v>35</v>
      </c>
      <c r="T15" s="79"/>
      <c r="U15" s="79"/>
      <c r="V15" s="54"/>
      <c r="W15" s="50"/>
      <c r="X15" s="79" t="s">
        <v>70</v>
      </c>
      <c r="Y15" s="79"/>
      <c r="Z15" s="79"/>
      <c r="AA15" s="54"/>
      <c r="AB15" s="53"/>
      <c r="AC15" s="79" t="s">
        <v>70</v>
      </c>
      <c r="AD15" s="79"/>
      <c r="AE15" s="79"/>
      <c r="AF15" s="54"/>
      <c r="AG15" s="53"/>
      <c r="AH15" s="79" t="s">
        <v>35</v>
      </c>
      <c r="AI15" s="79"/>
      <c r="AJ15" s="79"/>
      <c r="AK15" s="54"/>
      <c r="AL15" s="52"/>
      <c r="AM15" s="52"/>
      <c r="AN15" s="52"/>
      <c r="AO15" s="52"/>
      <c r="AP15" s="52"/>
      <c r="AQ15" s="52"/>
      <c r="AR15" s="52"/>
      <c r="AS15" s="52"/>
      <c r="AT15" s="52"/>
    </row>
    <row r="16" spans="1:46" ht="20.100000" customHeight="1">
      <c r="A16" s="158"/>
      <c r="B16" s="158"/>
      <c r="C16" s="159"/>
      <c r="D16" s="69"/>
      <c r="E16" s="50"/>
      <c r="F16" s="50"/>
      <c r="G16" s="61"/>
      <c r="H16" s="50"/>
      <c r="I16" s="79" t="s">
        <v>35</v>
      </c>
      <c r="J16" s="79"/>
      <c r="K16" s="79"/>
      <c r="L16" s="54"/>
      <c r="M16" s="53"/>
      <c r="N16" s="79" t="s">
        <v>35</v>
      </c>
      <c r="O16" s="79"/>
      <c r="P16" s="79"/>
      <c r="Q16" s="54"/>
      <c r="R16" s="53"/>
      <c r="S16" s="81" t="s">
        <v>66</v>
      </c>
      <c r="T16" s="79"/>
      <c r="U16" s="79"/>
      <c r="V16" s="54"/>
      <c r="W16" s="50"/>
      <c r="X16" s="79" t="s">
        <v>35</v>
      </c>
      <c r="Y16" s="79"/>
      <c r="Z16" s="79"/>
      <c r="AA16" s="54"/>
      <c r="AB16" s="53"/>
      <c r="AC16" s="79" t="s">
        <v>35</v>
      </c>
      <c r="AD16" s="79"/>
      <c r="AE16" s="79"/>
      <c r="AF16" s="54"/>
      <c r="AG16" s="53"/>
      <c r="AH16" s="81" t="s">
        <v>66</v>
      </c>
      <c r="AI16" s="79"/>
      <c r="AJ16" s="79"/>
      <c r="AK16" s="54"/>
      <c r="AL16" s="52"/>
      <c r="AM16" s="52"/>
      <c r="AN16" s="52"/>
      <c r="AO16" s="52"/>
      <c r="AP16" s="52"/>
      <c r="AQ16" s="52"/>
      <c r="AR16" s="52"/>
      <c r="AS16" s="52"/>
      <c r="AT16" s="52"/>
    </row>
    <row r="17" spans="1:46" ht="20.100000" customHeight="1">
      <c r="A17" s="158"/>
      <c r="B17" s="158"/>
      <c r="C17" s="159"/>
      <c r="D17" s="69"/>
      <c r="E17" s="50"/>
      <c r="F17" s="50"/>
      <c r="G17" s="61"/>
      <c r="H17" s="50"/>
      <c r="I17" s="81" t="s">
        <v>36</v>
      </c>
      <c r="J17" s="81"/>
      <c r="K17" s="81"/>
      <c r="L17" s="54"/>
      <c r="M17" s="53"/>
      <c r="N17" s="81" t="s">
        <v>40</v>
      </c>
      <c r="O17" s="79"/>
      <c r="P17" s="79"/>
      <c r="Q17" s="54"/>
      <c r="R17" s="53"/>
      <c r="S17" s="79"/>
      <c r="T17" s="79"/>
      <c r="U17" s="79"/>
      <c r="V17" s="54"/>
      <c r="W17" s="50"/>
      <c r="X17" s="81" t="s">
        <v>36</v>
      </c>
      <c r="Y17" s="81"/>
      <c r="Z17" s="81"/>
      <c r="AA17" s="54"/>
      <c r="AB17" s="53"/>
      <c r="AC17" s="81" t="s">
        <v>40</v>
      </c>
      <c r="AD17" s="79"/>
      <c r="AE17" s="79"/>
      <c r="AF17" s="54"/>
      <c r="AG17" s="53"/>
      <c r="AH17" s="79"/>
      <c r="AI17" s="79"/>
      <c r="AJ17" s="79"/>
      <c r="AK17" s="54"/>
      <c r="AL17" s="52"/>
      <c r="AM17" s="52"/>
      <c r="AN17" s="52"/>
      <c r="AO17" s="52"/>
      <c r="AP17" s="52"/>
      <c r="AQ17" s="52"/>
      <c r="AR17" s="52"/>
      <c r="AS17" s="52"/>
      <c r="AT17" s="52"/>
    </row>
    <row r="18" spans="1:46" ht="20.100000" customHeight="1">
      <c r="A18" s="158"/>
      <c r="B18" s="158"/>
      <c r="C18" s="159"/>
      <c r="D18" s="69"/>
      <c r="E18" s="50"/>
      <c r="F18" s="50"/>
      <c r="G18" s="61"/>
      <c r="H18" s="50"/>
      <c r="I18" s="81" t="s">
        <v>37</v>
      </c>
      <c r="J18" s="81"/>
      <c r="K18" s="81"/>
      <c r="L18" s="54"/>
      <c r="M18" s="53"/>
      <c r="N18" s="79"/>
      <c r="O18" s="79"/>
      <c r="P18" s="79"/>
      <c r="Q18" s="54"/>
      <c r="R18" s="53"/>
      <c r="S18" s="50"/>
      <c r="T18" s="50"/>
      <c r="U18" s="50"/>
      <c r="V18" s="54"/>
      <c r="W18" s="50"/>
      <c r="X18" s="81" t="s">
        <v>37</v>
      </c>
      <c r="Y18" s="81"/>
      <c r="Z18" s="81"/>
      <c r="AA18" s="54"/>
      <c r="AB18" s="53"/>
      <c r="AC18" s="79"/>
      <c r="AD18" s="79"/>
      <c r="AE18" s="79"/>
      <c r="AF18" s="54"/>
      <c r="AG18" s="53"/>
      <c r="AH18" s="50"/>
      <c r="AI18" s="50"/>
      <c r="AJ18" s="50"/>
      <c r="AK18" s="54"/>
      <c r="AL18" s="52"/>
      <c r="AM18" s="52"/>
      <c r="AN18" s="52"/>
      <c r="AO18" s="52"/>
      <c r="AP18" s="52"/>
      <c r="AQ18" s="52"/>
      <c r="AR18" s="52"/>
      <c r="AS18" s="52"/>
      <c r="AT18" s="52"/>
    </row>
    <row r="19" spans="1:46" ht="20.100000" customHeight="1">
      <c r="A19" s="158"/>
      <c r="B19" s="158"/>
      <c r="C19" s="159"/>
      <c r="D19" s="69"/>
      <c r="E19" s="50"/>
      <c r="F19" s="50"/>
      <c r="G19" s="61"/>
      <c r="H19" s="50"/>
      <c r="I19" s="79"/>
      <c r="J19" s="79"/>
      <c r="K19" s="79"/>
      <c r="L19" s="54"/>
      <c r="M19" s="53"/>
      <c r="N19" s="79"/>
      <c r="O19" s="79"/>
      <c r="P19" s="79"/>
      <c r="Q19" s="54"/>
      <c r="R19" s="53"/>
      <c r="S19" s="85" t="s">
        <v>41</v>
      </c>
      <c r="T19" s="85"/>
      <c r="U19" s="85"/>
      <c r="V19" s="54"/>
      <c r="W19" s="50"/>
      <c r="X19" s="79"/>
      <c r="Y19" s="79"/>
      <c r="Z19" s="79"/>
      <c r="AA19" s="54"/>
      <c r="AB19" s="53"/>
      <c r="AC19" s="79"/>
      <c r="AD19" s="79"/>
      <c r="AE19" s="79"/>
      <c r="AF19" s="54"/>
      <c r="AG19" s="53"/>
      <c r="AH19" s="85" t="s">
        <v>41</v>
      </c>
      <c r="AI19" s="85"/>
      <c r="AJ19" s="85"/>
      <c r="AK19" s="54"/>
      <c r="AL19" s="52"/>
      <c r="AM19" s="52"/>
      <c r="AN19" s="52"/>
      <c r="AO19" s="52"/>
      <c r="AP19" s="52"/>
      <c r="AQ19" s="52"/>
      <c r="AR19" s="52"/>
      <c r="AS19" s="52"/>
      <c r="AT19" s="52"/>
    </row>
    <row r="20" spans="1:46" ht="20.100000" customHeight="1">
      <c r="A20" s="158"/>
      <c r="B20" s="158"/>
      <c r="C20" s="159"/>
      <c r="D20" s="69"/>
      <c r="E20" s="50"/>
      <c r="F20" s="50"/>
      <c r="G20" s="61"/>
      <c r="H20" s="50"/>
      <c r="I20" s="79"/>
      <c r="J20" s="79"/>
      <c r="K20" s="79"/>
      <c r="L20" s="54"/>
      <c r="M20" s="53"/>
      <c r="N20" s="79"/>
      <c r="O20" s="79"/>
      <c r="P20" s="79"/>
      <c r="Q20" s="54"/>
      <c r="R20" s="53"/>
      <c r="S20" s="85" t="s">
        <v>22</v>
      </c>
      <c r="T20" s="89">
        <f>J7-5</f>
        <v>95</v>
      </c>
      <c r="U20" s="85" t="s">
        <v>55</v>
      </c>
      <c r="V20" s="54"/>
      <c r="W20" s="50"/>
      <c r="X20" s="79"/>
      <c r="Y20" s="79"/>
      <c r="Z20" s="79"/>
      <c r="AA20" s="54"/>
      <c r="AB20" s="53"/>
      <c r="AC20" s="79"/>
      <c r="AD20" s="79"/>
      <c r="AE20" s="79"/>
      <c r="AF20" s="54"/>
      <c r="AG20" s="53"/>
      <c r="AH20" s="85" t="s">
        <v>22</v>
      </c>
      <c r="AI20" s="119">
        <f>Y7-5</f>
        <v>97.5</v>
      </c>
      <c r="AJ20" s="85" t="s">
        <v>55</v>
      </c>
      <c r="AK20" s="54"/>
      <c r="AL20" s="52"/>
      <c r="AM20" s="52"/>
      <c r="AN20" s="52"/>
      <c r="AO20" s="52"/>
      <c r="AP20" s="52"/>
      <c r="AQ20" s="52"/>
      <c r="AR20" s="52"/>
      <c r="AS20" s="52"/>
      <c r="AT20" s="52"/>
    </row>
    <row r="21" spans="1:46" ht="20.100000" customHeight="1">
      <c r="A21" s="158"/>
      <c r="B21" s="158"/>
      <c r="C21" s="159"/>
      <c r="D21" s="69"/>
      <c r="E21" s="50"/>
      <c r="F21" s="50"/>
      <c r="G21" s="61"/>
      <c r="H21" s="50"/>
      <c r="I21" s="81"/>
      <c r="J21" s="81"/>
      <c r="K21" s="81"/>
      <c r="L21" s="54"/>
      <c r="M21" s="53"/>
      <c r="N21" s="81"/>
      <c r="O21" s="79"/>
      <c r="P21" s="79"/>
      <c r="Q21" s="54"/>
      <c r="R21" s="53"/>
      <c r="S21" s="85" t="s">
        <v>23</v>
      </c>
      <c r="T21" s="89">
        <f>J8-5</f>
        <v>85</v>
      </c>
      <c r="U21" s="85" t="s">
        <v>55</v>
      </c>
      <c r="V21" s="54"/>
      <c r="W21" s="50"/>
      <c r="X21" s="81"/>
      <c r="Y21" s="81"/>
      <c r="Z21" s="81"/>
      <c r="AA21" s="54"/>
      <c r="AB21" s="53"/>
      <c r="AC21" s="81"/>
      <c r="AD21" s="79"/>
      <c r="AE21" s="79"/>
      <c r="AF21" s="54"/>
      <c r="AG21" s="53"/>
      <c r="AH21" s="85" t="s">
        <v>23</v>
      </c>
      <c r="AI21" s="119">
        <f>Y8-5</f>
        <v>85</v>
      </c>
      <c r="AJ21" s="85" t="s">
        <v>55</v>
      </c>
      <c r="AK21" s="54"/>
      <c r="AL21" s="52"/>
      <c r="AM21" s="52"/>
      <c r="AN21" s="52"/>
      <c r="AO21" s="52"/>
      <c r="AP21" s="52"/>
      <c r="AQ21" s="52"/>
      <c r="AR21" s="52"/>
      <c r="AS21" s="52"/>
      <c r="AT21" s="52"/>
    </row>
    <row r="22" spans="1:46" ht="20.100000" customHeight="1">
      <c r="A22" s="158"/>
      <c r="B22" s="158"/>
      <c r="C22" s="159"/>
      <c r="D22" s="69"/>
      <c r="E22" s="50"/>
      <c r="F22" s="50"/>
      <c r="G22" s="61"/>
      <c r="H22" s="50"/>
      <c r="I22" s="81"/>
      <c r="J22" s="81"/>
      <c r="K22" s="81"/>
      <c r="L22" s="54"/>
      <c r="M22" s="53"/>
      <c r="N22" s="79"/>
      <c r="O22" s="79"/>
      <c r="P22" s="79"/>
      <c r="Q22" s="54"/>
      <c r="R22" s="53"/>
      <c r="S22" s="85"/>
      <c r="T22" s="85"/>
      <c r="U22" s="85"/>
      <c r="V22" s="54"/>
      <c r="W22" s="50"/>
      <c r="X22" s="81"/>
      <c r="Y22" s="81"/>
      <c r="Z22" s="81"/>
      <c r="AA22" s="54"/>
      <c r="AB22" s="53"/>
      <c r="AC22" s="79"/>
      <c r="AD22" s="79"/>
      <c r="AE22" s="79"/>
      <c r="AF22" s="54"/>
      <c r="AG22" s="53"/>
      <c r="AH22" s="85"/>
      <c r="AI22" s="85"/>
      <c r="AJ22" s="85"/>
      <c r="AK22" s="54"/>
      <c r="AL22" s="52"/>
      <c r="AM22" s="52"/>
      <c r="AN22" s="52"/>
      <c r="AO22" s="52"/>
      <c r="AP22" s="52"/>
      <c r="AQ22" s="52"/>
      <c r="AR22" s="52"/>
      <c r="AS22" s="52"/>
      <c r="AT22" s="52"/>
    </row>
    <row r="23" spans="1:46" ht="20.100000" customHeight="1">
      <c r="A23" s="158"/>
      <c r="B23" s="158"/>
      <c r="C23" s="159"/>
      <c r="D23" s="69"/>
      <c r="E23" s="50"/>
      <c r="F23" s="50"/>
      <c r="G23" s="61"/>
      <c r="H23" s="50"/>
      <c r="I23" s="50"/>
      <c r="J23" s="50"/>
      <c r="K23" s="50"/>
      <c r="L23" s="54"/>
      <c r="M23" s="53"/>
      <c r="N23" s="50"/>
      <c r="O23" s="50"/>
      <c r="P23" s="50"/>
      <c r="Q23" s="54"/>
      <c r="R23" s="53"/>
      <c r="S23" s="85" t="s">
        <v>73</v>
      </c>
      <c r="T23" s="85"/>
      <c r="U23" s="85"/>
      <c r="V23" s="54"/>
      <c r="W23" s="50"/>
      <c r="X23" s="50"/>
      <c r="Y23" s="50"/>
      <c r="Z23" s="50"/>
      <c r="AA23" s="54"/>
      <c r="AB23" s="53"/>
      <c r="AC23" s="50"/>
      <c r="AD23" s="50"/>
      <c r="AE23" s="50"/>
      <c r="AF23" s="54"/>
      <c r="AG23" s="53"/>
      <c r="AH23" s="85" t="s">
        <v>73</v>
      </c>
      <c r="AI23" s="85"/>
      <c r="AJ23" s="85"/>
      <c r="AK23" s="54"/>
      <c r="AL23" s="52"/>
      <c r="AM23" s="52"/>
      <c r="AN23" s="52"/>
      <c r="AO23" s="52"/>
      <c r="AP23" s="52"/>
      <c r="AQ23" s="52"/>
      <c r="AR23" s="52"/>
      <c r="AS23" s="52"/>
      <c r="AT23" s="52"/>
    </row>
    <row r="24" spans="1:46" ht="20.100000" customHeight="1">
      <c r="A24" s="158"/>
      <c r="B24" s="158"/>
      <c r="C24" s="159"/>
      <c r="D24" s="69"/>
      <c r="E24" s="50"/>
      <c r="F24" s="50"/>
      <c r="G24" s="61"/>
      <c r="H24" s="50"/>
      <c r="I24" s="85" t="s">
        <v>56</v>
      </c>
      <c r="J24" s="85"/>
      <c r="K24" s="85"/>
      <c r="L24" s="54"/>
      <c r="M24" s="53"/>
      <c r="N24" s="85" t="s">
        <v>29</v>
      </c>
      <c r="O24" s="85"/>
      <c r="P24" s="85"/>
      <c r="Q24" s="54"/>
      <c r="R24" s="53"/>
      <c r="S24" s="85" t="s">
        <v>35</v>
      </c>
      <c r="T24" s="85"/>
      <c r="U24" s="85"/>
      <c r="V24" s="54"/>
      <c r="W24" s="50"/>
      <c r="X24" s="85" t="s">
        <v>56</v>
      </c>
      <c r="Y24" s="85"/>
      <c r="Z24" s="85"/>
      <c r="AA24" s="54"/>
      <c r="AB24" s="53"/>
      <c r="AC24" s="85" t="s">
        <v>29</v>
      </c>
      <c r="AD24" s="85"/>
      <c r="AE24" s="85"/>
      <c r="AF24" s="54"/>
      <c r="AG24" s="53"/>
      <c r="AH24" s="85" t="s">
        <v>35</v>
      </c>
      <c r="AI24" s="85"/>
      <c r="AJ24" s="85"/>
      <c r="AK24" s="54"/>
      <c r="AL24" s="52"/>
      <c r="AM24" s="52"/>
      <c r="AN24" s="52"/>
      <c r="AO24" s="52"/>
      <c r="AP24" s="52"/>
      <c r="AQ24" s="52"/>
      <c r="AR24" s="52"/>
      <c r="AS24" s="52"/>
      <c r="AT24" s="52"/>
    </row>
    <row r="25" spans="1:46" ht="20.100000" customHeight="1">
      <c r="A25" s="158"/>
      <c r="B25" s="158"/>
      <c r="C25" s="159"/>
      <c r="D25" s="69"/>
      <c r="E25" s="50"/>
      <c r="F25" s="50"/>
      <c r="G25" s="61"/>
      <c r="H25" s="50"/>
      <c r="I25" s="85" t="s">
        <v>22</v>
      </c>
      <c r="J25" s="86">
        <f>J7</f>
        <v>100</v>
      </c>
      <c r="K25" s="85"/>
      <c r="L25" s="54"/>
      <c r="M25" s="53"/>
      <c r="N25" s="85" t="s">
        <v>22</v>
      </c>
      <c r="O25" s="89">
        <f>FLOOR('1RM입력'!G38,2.5)</f>
        <v>67.5</v>
      </c>
      <c r="P25" s="85" t="s">
        <v>55</v>
      </c>
      <c r="Q25" s="54"/>
      <c r="R25" s="53"/>
      <c r="S25" s="88" t="s">
        <v>43</v>
      </c>
      <c r="T25" s="85"/>
      <c r="U25" s="85"/>
      <c r="V25" s="54"/>
      <c r="W25" s="50"/>
      <c r="X25" s="85" t="s">
        <v>22</v>
      </c>
      <c r="Y25" s="119">
        <f>Y7</f>
        <v>102.5</v>
      </c>
      <c r="Z25" s="85"/>
      <c r="AA25" s="54"/>
      <c r="AB25" s="53"/>
      <c r="AC25" s="85" t="s">
        <v>22</v>
      </c>
      <c r="AD25" s="119">
        <f>FLOOR('1RM입력'!G30*0.875,2.5)</f>
        <v>70</v>
      </c>
      <c r="AE25" s="85" t="s">
        <v>55</v>
      </c>
      <c r="AF25" s="54"/>
      <c r="AG25" s="53"/>
      <c r="AH25" s="88" t="s">
        <v>43</v>
      </c>
      <c r="AI25" s="85"/>
      <c r="AJ25" s="85"/>
      <c r="AK25" s="54"/>
      <c r="AL25" s="52"/>
      <c r="AM25" s="52"/>
      <c r="AN25" s="52"/>
      <c r="AO25" s="52"/>
      <c r="AP25" s="52"/>
      <c r="AQ25" s="52"/>
      <c r="AR25" s="52"/>
      <c r="AS25" s="52"/>
      <c r="AT25" s="52"/>
    </row>
    <row r="26" spans="1:46" ht="20.100000" customHeight="1">
      <c r="A26" s="158"/>
      <c r="B26" s="158"/>
      <c r="C26" s="159"/>
      <c r="D26" s="69"/>
      <c r="E26" s="50"/>
      <c r="F26" s="50"/>
      <c r="G26" s="61"/>
      <c r="H26" s="50"/>
      <c r="I26" s="85" t="s">
        <v>23</v>
      </c>
      <c r="J26" s="86">
        <f>J8</f>
        <v>90</v>
      </c>
      <c r="K26" s="85"/>
      <c r="L26" s="54"/>
      <c r="M26" s="53"/>
      <c r="N26" s="85" t="s">
        <v>23</v>
      </c>
      <c r="O26" s="89">
        <f>FLOOR(O25*0.9,2.5)</f>
        <v>60</v>
      </c>
      <c r="P26" s="85" t="s">
        <v>55</v>
      </c>
      <c r="Q26" s="54"/>
      <c r="R26" s="53"/>
      <c r="S26" s="88" t="s">
        <v>42</v>
      </c>
      <c r="T26" s="85"/>
      <c r="U26" s="85"/>
      <c r="V26" s="54"/>
      <c r="W26" s="50"/>
      <c r="X26" s="85" t="s">
        <v>23</v>
      </c>
      <c r="Y26" s="119">
        <f>Y8</f>
        <v>90</v>
      </c>
      <c r="Z26" s="85"/>
      <c r="AA26" s="54"/>
      <c r="AB26" s="53"/>
      <c r="AC26" s="85" t="s">
        <v>23</v>
      </c>
      <c r="AD26" s="119">
        <f>FLOOR(AD25*0.9,2.5)</f>
        <v>62.5</v>
      </c>
      <c r="AE26" s="85" t="s">
        <v>55</v>
      </c>
      <c r="AF26" s="54"/>
      <c r="AG26" s="53"/>
      <c r="AH26" s="88" t="s">
        <v>42</v>
      </c>
      <c r="AI26" s="85"/>
      <c r="AJ26" s="85"/>
      <c r="AK26" s="54"/>
      <c r="AL26" s="52"/>
      <c r="AM26" s="52"/>
      <c r="AN26" s="52"/>
      <c r="AO26" s="52"/>
      <c r="AP26" s="52"/>
      <c r="AQ26" s="52"/>
      <c r="AR26" s="52"/>
      <c r="AS26" s="52"/>
      <c r="AT26" s="52"/>
    </row>
    <row r="27" spans="1:46" ht="20.100000" customHeight="1">
      <c r="A27" s="158"/>
      <c r="B27" s="158"/>
      <c r="C27" s="159"/>
      <c r="D27" s="69"/>
      <c r="E27" s="50"/>
      <c r="F27" s="50"/>
      <c r="G27" s="61"/>
      <c r="H27" s="50"/>
      <c r="I27" s="85"/>
      <c r="J27" s="85"/>
      <c r="K27" s="85"/>
      <c r="L27" s="54"/>
      <c r="M27" s="53"/>
      <c r="N27" s="85"/>
      <c r="O27" s="85"/>
      <c r="P27" s="85"/>
      <c r="Q27" s="54"/>
      <c r="R27" s="53"/>
      <c r="S27" s="50"/>
      <c r="T27" s="50"/>
      <c r="U27" s="50"/>
      <c r="V27" s="54"/>
      <c r="W27" s="50"/>
      <c r="X27" s="85"/>
      <c r="Y27" s="85"/>
      <c r="Z27" s="85"/>
      <c r="AA27" s="54"/>
      <c r="AB27" s="53"/>
      <c r="AC27" s="85"/>
      <c r="AD27" s="85"/>
      <c r="AE27" s="85"/>
      <c r="AF27" s="54"/>
      <c r="AG27" s="53"/>
      <c r="AH27" s="50"/>
      <c r="AI27" s="50"/>
      <c r="AJ27" s="50"/>
      <c r="AK27" s="54"/>
      <c r="AL27" s="52"/>
      <c r="AM27" s="52"/>
      <c r="AN27" s="52"/>
      <c r="AO27" s="52"/>
      <c r="AP27" s="52"/>
      <c r="AQ27" s="52"/>
      <c r="AR27" s="52"/>
      <c r="AS27" s="52"/>
      <c r="AT27" s="52"/>
    </row>
    <row r="28" spans="1:46" ht="20.100000" customHeight="1">
      <c r="A28" s="158"/>
      <c r="B28" s="158"/>
      <c r="C28" s="159"/>
      <c r="D28" s="69"/>
      <c r="E28" s="50"/>
      <c r="F28" s="50"/>
      <c r="G28" s="61"/>
      <c r="H28" s="50"/>
      <c r="I28" s="85" t="s">
        <v>31</v>
      </c>
      <c r="J28" s="85"/>
      <c r="K28" s="85"/>
      <c r="L28" s="54"/>
      <c r="M28" s="53"/>
      <c r="N28" s="85" t="s">
        <v>33</v>
      </c>
      <c r="O28" s="85"/>
      <c r="P28" s="85"/>
      <c r="Q28" s="54"/>
      <c r="R28" s="53"/>
      <c r="S28" s="79" t="s">
        <v>71</v>
      </c>
      <c r="T28" s="79"/>
      <c r="U28" s="79"/>
      <c r="V28" s="54"/>
      <c r="W28" s="50"/>
      <c r="X28" s="85" t="s">
        <v>31</v>
      </c>
      <c r="Y28" s="85"/>
      <c r="Z28" s="85"/>
      <c r="AA28" s="54"/>
      <c r="AB28" s="53"/>
      <c r="AC28" s="85" t="s">
        <v>33</v>
      </c>
      <c r="AD28" s="85"/>
      <c r="AE28" s="85"/>
      <c r="AF28" s="54"/>
      <c r="AG28" s="53"/>
      <c r="AH28" s="79" t="s">
        <v>71</v>
      </c>
      <c r="AI28" s="79"/>
      <c r="AJ28" s="79"/>
      <c r="AK28" s="54"/>
      <c r="AL28" s="52"/>
      <c r="AM28" s="52"/>
      <c r="AN28" s="52"/>
      <c r="AO28" s="52"/>
      <c r="AP28" s="52"/>
      <c r="AQ28" s="52"/>
      <c r="AR28" s="52"/>
      <c r="AS28" s="52"/>
      <c r="AT28" s="52"/>
    </row>
    <row r="29" spans="1:46" ht="20.100000" customHeight="1">
      <c r="A29" s="158"/>
      <c r="B29" s="158"/>
      <c r="C29" s="159"/>
      <c r="D29" s="69"/>
      <c r="E29" s="50"/>
      <c r="F29" s="50"/>
      <c r="G29" s="61"/>
      <c r="H29" s="50"/>
      <c r="I29" s="85" t="s">
        <v>24</v>
      </c>
      <c r="J29" s="86">
        <f>$J$25-10</f>
        <v>90</v>
      </c>
      <c r="K29" s="85"/>
      <c r="L29" s="54"/>
      <c r="M29" s="53"/>
      <c r="N29" s="85" t="s">
        <v>24</v>
      </c>
      <c r="O29" s="86">
        <f>FLOOR('1RM입력'!$G$30*0.85*0.825,2.5)</f>
        <v>55</v>
      </c>
      <c r="P29" s="85"/>
      <c r="Q29" s="54"/>
      <c r="R29" s="53"/>
      <c r="S29" s="79" t="s">
        <v>35</v>
      </c>
      <c r="T29" s="79"/>
      <c r="U29" s="79"/>
      <c r="V29" s="54"/>
      <c r="W29" s="50"/>
      <c r="X29" s="85" t="s">
        <v>24</v>
      </c>
      <c r="Y29" s="109">
        <f>$Y$7-10</f>
        <v>92.5</v>
      </c>
      <c r="Z29" s="85"/>
      <c r="AA29" s="54"/>
      <c r="AB29" s="53"/>
      <c r="AC29" s="85" t="s">
        <v>24</v>
      </c>
      <c r="AD29" s="109">
        <f>FLOOR('1RM입력'!$G$30*0.85*0.85,2.5)</f>
        <v>57.5</v>
      </c>
      <c r="AE29" s="85"/>
      <c r="AF29" s="54"/>
      <c r="AG29" s="53"/>
      <c r="AH29" s="79" t="s">
        <v>35</v>
      </c>
      <c r="AI29" s="79"/>
      <c r="AJ29" s="79"/>
      <c r="AK29" s="54"/>
      <c r="AL29" s="52"/>
      <c r="AM29" s="52"/>
      <c r="AN29" s="52"/>
      <c r="AO29" s="52"/>
      <c r="AP29" s="52"/>
      <c r="AQ29" s="52"/>
      <c r="AR29" s="52"/>
      <c r="AS29" s="52"/>
      <c r="AT29" s="52"/>
    </row>
    <row r="30" spans="1:46" ht="20.100000" customHeight="1">
      <c r="A30" s="158"/>
      <c r="B30" s="158"/>
      <c r="C30" s="159"/>
      <c r="D30" s="69"/>
      <c r="E30" s="50"/>
      <c r="F30" s="50"/>
      <c r="G30" s="61"/>
      <c r="H30" s="50"/>
      <c r="I30" s="85" t="s">
        <v>25</v>
      </c>
      <c r="J30" s="86">
        <f>$J$25-10</f>
        <v>90</v>
      </c>
      <c r="K30" s="85"/>
      <c r="L30" s="54"/>
      <c r="M30" s="53"/>
      <c r="N30" s="85" t="s">
        <v>25</v>
      </c>
      <c r="O30" s="86">
        <f>FLOOR('1RM입력'!$G$30*0.85*0.825,2.5)</f>
        <v>55</v>
      </c>
      <c r="P30" s="85"/>
      <c r="Q30" s="54"/>
      <c r="R30" s="53"/>
      <c r="S30" s="81" t="s">
        <v>44</v>
      </c>
      <c r="T30" s="79"/>
      <c r="U30" s="79"/>
      <c r="V30" s="54"/>
      <c r="W30" s="50"/>
      <c r="X30" s="85" t="s">
        <v>25</v>
      </c>
      <c r="Y30" s="109">
        <f>$Y$7-10</f>
        <v>92.5</v>
      </c>
      <c r="Z30" s="85"/>
      <c r="AA30" s="54"/>
      <c r="AB30" s="53"/>
      <c r="AC30" s="85" t="s">
        <v>25</v>
      </c>
      <c r="AD30" s="109">
        <f>FLOOR('1RM입력'!$G$30*0.85*0.85,2.5)</f>
        <v>57.5</v>
      </c>
      <c r="AE30" s="85"/>
      <c r="AF30" s="54"/>
      <c r="AG30" s="53"/>
      <c r="AH30" s="81" t="s">
        <v>44</v>
      </c>
      <c r="AI30" s="79"/>
      <c r="AJ30" s="79"/>
      <c r="AK30" s="54"/>
      <c r="AL30" s="52"/>
      <c r="AM30" s="52"/>
      <c r="AN30" s="52"/>
      <c r="AO30" s="52"/>
      <c r="AP30" s="52"/>
      <c r="AQ30" s="52"/>
      <c r="AR30" s="52"/>
      <c r="AS30" s="52"/>
      <c r="AT30" s="52"/>
    </row>
    <row r="31" spans="1:46" ht="20.100000" customHeight="1">
      <c r="A31" s="158"/>
      <c r="B31" s="158"/>
      <c r="C31" s="159"/>
      <c r="D31" s="69"/>
      <c r="E31" s="50"/>
      <c r="F31" s="50"/>
      <c r="G31" s="61"/>
      <c r="H31" s="50"/>
      <c r="I31" s="85" t="s">
        <v>26</v>
      </c>
      <c r="J31" s="86">
        <f>$J$25-10</f>
        <v>90</v>
      </c>
      <c r="K31" s="85"/>
      <c r="L31" s="54"/>
      <c r="M31" s="53"/>
      <c r="N31" s="85" t="s">
        <v>26</v>
      </c>
      <c r="O31" s="86">
        <f>FLOOR('1RM입력'!$G$30*0.85*0.825,2.5)</f>
        <v>55</v>
      </c>
      <c r="P31" s="85"/>
      <c r="Q31" s="54"/>
      <c r="R31" s="53"/>
      <c r="S31" s="79"/>
      <c r="T31" s="79"/>
      <c r="U31" s="79"/>
      <c r="V31" s="54"/>
      <c r="W31" s="50"/>
      <c r="X31" s="85" t="s">
        <v>26</v>
      </c>
      <c r="Y31" s="109">
        <f>$Y$7-10</f>
        <v>92.5</v>
      </c>
      <c r="Z31" s="85"/>
      <c r="AA31" s="54"/>
      <c r="AB31" s="53"/>
      <c r="AC31" s="85" t="s">
        <v>26</v>
      </c>
      <c r="AD31" s="109">
        <f>FLOOR('1RM입력'!$G$30*0.85*0.85,2.5)</f>
        <v>57.5</v>
      </c>
      <c r="AE31" s="85"/>
      <c r="AF31" s="54"/>
      <c r="AG31" s="53"/>
      <c r="AH31" s="79"/>
      <c r="AI31" s="79"/>
      <c r="AJ31" s="79"/>
      <c r="AK31" s="54"/>
      <c r="AL31" s="52"/>
      <c r="AM31" s="52"/>
      <c r="AN31" s="52"/>
      <c r="AO31" s="52"/>
      <c r="AP31" s="52"/>
      <c r="AQ31" s="52"/>
      <c r="AR31" s="52"/>
      <c r="AS31" s="52"/>
      <c r="AT31" s="52"/>
    </row>
    <row r="32" spans="1:46" ht="20.100000" customHeight="1">
      <c r="A32" s="158"/>
      <c r="B32" s="158"/>
      <c r="C32" s="159"/>
      <c r="D32" s="69"/>
      <c r="E32" s="50"/>
      <c r="F32" s="50"/>
      <c r="G32" s="61"/>
      <c r="H32" s="50"/>
      <c r="I32" s="85"/>
      <c r="J32" s="85"/>
      <c r="K32" s="85"/>
      <c r="L32" s="54"/>
      <c r="M32" s="53"/>
      <c r="N32" s="85"/>
      <c r="O32" s="85"/>
      <c r="P32" s="85"/>
      <c r="Q32" s="54"/>
      <c r="R32" s="53"/>
      <c r="S32" s="79" t="s">
        <v>72</v>
      </c>
      <c r="T32" s="79"/>
      <c r="U32" s="79"/>
      <c r="V32" s="54"/>
      <c r="W32" s="50"/>
      <c r="X32" s="85"/>
      <c r="Y32" s="85"/>
      <c r="Z32" s="85"/>
      <c r="AA32" s="54"/>
      <c r="AB32" s="53"/>
      <c r="AC32" s="85"/>
      <c r="AD32" s="85"/>
      <c r="AE32" s="85"/>
      <c r="AF32" s="54"/>
      <c r="AG32" s="53"/>
      <c r="AH32" s="79" t="s">
        <v>72</v>
      </c>
      <c r="AI32" s="79"/>
      <c r="AJ32" s="79"/>
      <c r="AK32" s="54"/>
      <c r="AL32" s="52"/>
      <c r="AM32" s="52"/>
      <c r="AN32" s="52"/>
      <c r="AO32" s="52"/>
      <c r="AP32" s="52"/>
      <c r="AQ32" s="52"/>
      <c r="AR32" s="52"/>
      <c r="AS32" s="52"/>
      <c r="AT32" s="52"/>
    </row>
    <row r="33" spans="1:46" ht="20.100000" customHeight="1">
      <c r="A33" s="158"/>
      <c r="B33" s="158"/>
      <c r="C33" s="159"/>
      <c r="D33" s="69"/>
      <c r="E33" s="50"/>
      <c r="F33" s="50"/>
      <c r="G33" s="61"/>
      <c r="H33" s="50"/>
      <c r="I33" s="85" t="s">
        <v>70</v>
      </c>
      <c r="J33" s="85"/>
      <c r="K33" s="85"/>
      <c r="L33" s="54"/>
      <c r="M33" s="53"/>
      <c r="N33" s="85" t="s">
        <v>70</v>
      </c>
      <c r="O33" s="85"/>
      <c r="P33" s="85"/>
      <c r="Q33" s="54"/>
      <c r="R33" s="53"/>
      <c r="S33" s="79" t="s">
        <v>35</v>
      </c>
      <c r="T33" s="79"/>
      <c r="U33" s="79"/>
      <c r="V33" s="54"/>
      <c r="W33" s="50"/>
      <c r="X33" s="85" t="s">
        <v>70</v>
      </c>
      <c r="Y33" s="85"/>
      <c r="Z33" s="85"/>
      <c r="AA33" s="54"/>
      <c r="AB33" s="53"/>
      <c r="AC33" s="85" t="s">
        <v>70</v>
      </c>
      <c r="AD33" s="85"/>
      <c r="AE33" s="85"/>
      <c r="AF33" s="54"/>
      <c r="AG33" s="53"/>
      <c r="AH33" s="79" t="s">
        <v>35</v>
      </c>
      <c r="AI33" s="79"/>
      <c r="AJ33" s="79"/>
      <c r="AK33" s="54"/>
      <c r="AL33" s="52"/>
      <c r="AM33" s="52"/>
      <c r="AN33" s="52"/>
      <c r="AO33" s="52"/>
      <c r="AP33" s="52"/>
      <c r="AQ33" s="52"/>
      <c r="AR33" s="52"/>
      <c r="AS33" s="52"/>
      <c r="AT33" s="52"/>
    </row>
    <row r="34" spans="1:46" ht="20.100000" customHeight="1">
      <c r="A34" s="158"/>
      <c r="B34" s="158"/>
      <c r="C34" s="159"/>
      <c r="D34" s="69"/>
      <c r="E34" s="50"/>
      <c r="F34" s="50"/>
      <c r="G34" s="61"/>
      <c r="H34" s="50"/>
      <c r="I34" s="85" t="s">
        <v>35</v>
      </c>
      <c r="J34" s="85"/>
      <c r="K34" s="85"/>
      <c r="L34" s="54"/>
      <c r="M34" s="53"/>
      <c r="N34" s="85" t="s">
        <v>35</v>
      </c>
      <c r="O34" s="85"/>
      <c r="P34" s="85"/>
      <c r="Q34" s="54"/>
      <c r="R34" s="53"/>
      <c r="S34" s="81" t="s">
        <v>44</v>
      </c>
      <c r="T34" s="79"/>
      <c r="U34" s="79"/>
      <c r="V34" s="54"/>
      <c r="W34" s="50"/>
      <c r="X34" s="85" t="s">
        <v>35</v>
      </c>
      <c r="Y34" s="85"/>
      <c r="Z34" s="85"/>
      <c r="AA34" s="54"/>
      <c r="AB34" s="53"/>
      <c r="AC34" s="85" t="s">
        <v>35</v>
      </c>
      <c r="AD34" s="85"/>
      <c r="AE34" s="85"/>
      <c r="AF34" s="54"/>
      <c r="AG34" s="53"/>
      <c r="AH34" s="81" t="s">
        <v>44</v>
      </c>
      <c r="AI34" s="79"/>
      <c r="AJ34" s="79"/>
      <c r="AK34" s="54"/>
      <c r="AL34" s="52"/>
      <c r="AM34" s="52"/>
      <c r="AN34" s="52"/>
      <c r="AO34" s="52"/>
      <c r="AP34" s="52"/>
      <c r="AQ34" s="52"/>
      <c r="AR34" s="52"/>
      <c r="AS34" s="52"/>
      <c r="AT34" s="52"/>
    </row>
    <row r="35" spans="1:46" ht="20.100000" customHeight="1">
      <c r="A35" s="158"/>
      <c r="B35" s="158"/>
      <c r="C35" s="159"/>
      <c r="D35" s="69"/>
      <c r="E35" s="50"/>
      <c r="F35" s="50"/>
      <c r="G35" s="61"/>
      <c r="H35" s="60"/>
      <c r="I35" s="88" t="s">
        <v>38</v>
      </c>
      <c r="J35" s="88"/>
      <c r="K35" s="88"/>
      <c r="L35" s="61"/>
      <c r="M35" s="50"/>
      <c r="N35" s="88" t="s">
        <v>39</v>
      </c>
      <c r="O35" s="88"/>
      <c r="P35" s="88"/>
      <c r="Q35" s="54"/>
      <c r="R35" s="53"/>
      <c r="S35" s="79"/>
      <c r="T35" s="79"/>
      <c r="U35" s="79"/>
      <c r="V35" s="54"/>
      <c r="W35" s="60"/>
      <c r="X35" s="88" t="s">
        <v>38</v>
      </c>
      <c r="Y35" s="88"/>
      <c r="Z35" s="88"/>
      <c r="AA35" s="61"/>
      <c r="AB35" s="50"/>
      <c r="AC35" s="88" t="s">
        <v>39</v>
      </c>
      <c r="AD35" s="88"/>
      <c r="AE35" s="88"/>
      <c r="AF35" s="54"/>
      <c r="AG35" s="53"/>
      <c r="AH35" s="79"/>
      <c r="AI35" s="79"/>
      <c r="AJ35" s="79"/>
      <c r="AK35" s="54"/>
      <c r="AL35" s="52"/>
      <c r="AM35" s="52"/>
      <c r="AN35" s="52"/>
      <c r="AO35" s="52"/>
      <c r="AP35" s="52"/>
      <c r="AQ35" s="52"/>
      <c r="AR35" s="52"/>
      <c r="AS35" s="52"/>
      <c r="AT35" s="52"/>
    </row>
    <row r="36" spans="1:46" ht="20.100000" customHeight="1">
      <c r="A36" s="160"/>
      <c r="B36" s="160"/>
      <c r="C36" s="161"/>
      <c r="D36" s="57"/>
      <c r="E36" s="62"/>
      <c r="F36" s="62"/>
      <c r="G36" s="59"/>
      <c r="H36" s="57"/>
      <c r="I36" s="58"/>
      <c r="J36" s="58"/>
      <c r="K36" s="58"/>
      <c r="L36" s="59"/>
      <c r="M36" s="57"/>
      <c r="N36" s="62"/>
      <c r="O36" s="62"/>
      <c r="P36" s="62"/>
      <c r="Q36" s="62"/>
      <c r="R36" s="55"/>
      <c r="S36" s="63"/>
      <c r="T36" s="63"/>
      <c r="U36" s="63"/>
      <c r="V36" s="56"/>
      <c r="W36" s="57"/>
      <c r="X36" s="58"/>
      <c r="Y36" s="58"/>
      <c r="Z36" s="58"/>
      <c r="AA36" s="59"/>
      <c r="AB36" s="57"/>
      <c r="AC36" s="62"/>
      <c r="AD36" s="62"/>
      <c r="AE36" s="62"/>
      <c r="AF36" s="62"/>
      <c r="AG36" s="55"/>
      <c r="AH36" s="63"/>
      <c r="AI36" s="63"/>
      <c r="AJ36" s="63"/>
      <c r="AK36" s="56"/>
      <c r="AL36" s="52"/>
      <c r="AM36" s="52"/>
      <c r="AN36" s="52"/>
      <c r="AO36" s="52"/>
      <c r="AP36" s="52"/>
      <c r="AQ36" s="52"/>
      <c r="AR36" s="52"/>
      <c r="AS36" s="52"/>
      <c r="AT36" s="52"/>
    </row>
    <row r="37" spans="1:46">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0"/>
      <c r="AM37" s="50"/>
      <c r="AN37" s="50"/>
      <c r="AO37" s="50"/>
      <c r="AP37" s="52"/>
      <c r="AQ37" s="52"/>
      <c r="AR37" s="52"/>
      <c r="AS37" s="52"/>
      <c r="AT37" s="52"/>
    </row>
    <row r="38" spans="1:46" s="52" customFormat="1">
      <c r="AL38" s="50"/>
      <c r="AM38" s="50"/>
      <c r="AN38" s="50"/>
      <c r="AO38" s="50"/>
    </row>
    <row r="39" spans="1:46" s="52" customFormat="1">
      <c r="AL39" s="50"/>
      <c r="AM39" s="50"/>
      <c r="AN39" s="50"/>
      <c r="AO39" s="50"/>
    </row>
    <row r="40" spans="1:46" s="52" customFormat="1">
      <c r="AL40" s="50"/>
      <c r="AM40" s="50"/>
      <c r="AN40" s="50"/>
      <c r="AO40" s="50"/>
    </row>
    <row r="41" spans="1:46" s="52" customFormat="1">
      <c r="AL41" s="50"/>
      <c r="AM41" s="50"/>
      <c r="AN41" s="50"/>
      <c r="AO41" s="50"/>
    </row>
    <row r="42" spans="1:46" s="52" customFormat="1">
      <c r="AL42" s="50"/>
      <c r="AM42" s="50"/>
      <c r="AN42" s="50"/>
      <c r="AO42" s="50"/>
    </row>
    <row r="43" spans="1:46" s="52" customFormat="1">
      <c r="AL43" s="50"/>
      <c r="AM43" s="50"/>
      <c r="AN43" s="50"/>
      <c r="AO43" s="50"/>
    </row>
    <row r="44" spans="1:46" s="52" customFormat="1">
      <c r="AL44" s="50"/>
      <c r="AM44" s="50"/>
      <c r="AN44" s="50"/>
      <c r="AO44" s="50"/>
    </row>
    <row r="45" spans="1:46" s="52" customFormat="1">
      <c r="AL45" s="50"/>
      <c r="AM45" s="50"/>
      <c r="AN45" s="50"/>
      <c r="AO45" s="50"/>
    </row>
    <row r="46" spans="1:46" s="52" customFormat="1">
      <c r="AL46" s="50"/>
      <c r="AM46" s="50"/>
      <c r="AN46" s="50"/>
      <c r="AO46" s="50"/>
    </row>
    <row r="47" spans="1:46" s="52" customFormat="1">
      <c r="AL47" s="50"/>
      <c r="AM47" s="50"/>
      <c r="AN47" s="50"/>
      <c r="AO47" s="50"/>
    </row>
    <row r="48" spans="1:46" s="52" customFormat="1">
      <c r="AL48" s="50"/>
      <c r="AM48" s="50"/>
      <c r="AN48" s="50"/>
      <c r="AO48" s="50"/>
    </row>
    <row r="49" spans="38:41" s="52" customFormat="1">
      <c r="AL49" s="50"/>
      <c r="AM49" s="50"/>
      <c r="AN49" s="50"/>
      <c r="AO49" s="50"/>
    </row>
    <row r="50" spans="38:41" s="52" customFormat="1">
      <c r="AL50" s="50"/>
      <c r="AM50" s="50"/>
      <c r="AN50" s="50"/>
      <c r="AO50" s="50"/>
    </row>
    <row r="51" spans="38:41" s="52" customFormat="1">
      <c r="AL51" s="50"/>
      <c r="AM51" s="50"/>
      <c r="AN51" s="50"/>
      <c r="AO51" s="50"/>
    </row>
    <row r="52" spans="38:41" s="52" customFormat="1">
      <c r="AL52" s="50"/>
      <c r="AM52" s="50"/>
      <c r="AN52" s="50"/>
      <c r="AO52" s="50"/>
    </row>
    <row r="53" spans="38:41" s="52" customFormat="1">
      <c r="AL53" s="50"/>
      <c r="AM53" s="50"/>
      <c r="AN53" s="50"/>
      <c r="AO53" s="50"/>
    </row>
    <row r="54" spans="38:41" s="52" customFormat="1">
      <c r="AL54" s="50"/>
      <c r="AM54" s="50"/>
      <c r="AN54" s="50"/>
      <c r="AO54" s="50"/>
    </row>
    <row r="55" spans="38:41" s="52" customFormat="1">
      <c r="AL55" s="50"/>
      <c r="AM55" s="50"/>
      <c r="AN55" s="50"/>
      <c r="AO55" s="50"/>
    </row>
    <row r="56" spans="38:41" s="52" customFormat="1">
      <c r="AL56" s="50"/>
      <c r="AM56" s="50"/>
      <c r="AN56" s="50"/>
      <c r="AO56" s="50"/>
    </row>
    <row r="57" spans="38:41" s="52" customFormat="1">
      <c r="AL57" s="50"/>
      <c r="AM57" s="50"/>
      <c r="AN57" s="50"/>
      <c r="AO57" s="50"/>
    </row>
    <row r="58" spans="38:41" s="52" customFormat="1">
      <c r="AL58" s="50"/>
      <c r="AM58" s="50"/>
      <c r="AN58" s="50"/>
      <c r="AO58" s="50"/>
    </row>
    <row r="59" spans="38:41" s="52" customFormat="1">
      <c r="AL59" s="50"/>
      <c r="AM59" s="50"/>
      <c r="AN59" s="50"/>
      <c r="AO59" s="50"/>
    </row>
    <row r="60" spans="38:41" s="52" customFormat="1">
      <c r="AL60" s="50"/>
      <c r="AM60" s="50"/>
      <c r="AN60" s="50"/>
      <c r="AO60" s="50"/>
    </row>
    <row r="61" spans="38:41" s="52" customFormat="1">
      <c r="AL61" s="50"/>
      <c r="AM61" s="50"/>
      <c r="AN61" s="50"/>
      <c r="AO61" s="50"/>
    </row>
    <row r="62" spans="38:41" s="52" customFormat="1">
      <c r="AL62" s="50"/>
      <c r="AM62" s="50"/>
      <c r="AN62" s="50"/>
      <c r="AO62" s="50"/>
    </row>
    <row r="63" spans="38:41" s="52" customFormat="1">
      <c r="AL63" s="50"/>
      <c r="AM63" s="50"/>
      <c r="AN63" s="50"/>
      <c r="AO63" s="50"/>
    </row>
    <row r="64" spans="38:41" s="52" customFormat="1">
      <c r="AL64" s="50"/>
      <c r="AM64" s="50"/>
      <c r="AN64" s="50"/>
      <c r="AO64" s="50"/>
    </row>
    <row r="65" spans="38:41" s="52" customFormat="1">
      <c r="AL65" s="50"/>
      <c r="AM65" s="50"/>
      <c r="AN65" s="50"/>
      <c r="AO65" s="50"/>
    </row>
    <row r="66" spans="38:41" s="52" customFormat="1">
      <c r="AL66" s="50"/>
      <c r="AM66" s="50"/>
      <c r="AN66" s="50"/>
      <c r="AO66" s="50"/>
    </row>
    <row r="67" spans="38:41" s="52" customFormat="1">
      <c r="AL67" s="50"/>
      <c r="AM67" s="50"/>
      <c r="AN67" s="50"/>
      <c r="AO67" s="50"/>
    </row>
    <row r="68" spans="38:41">
      <c r="AL68" s="48"/>
      <c r="AM68" s="48"/>
      <c r="AN68" s="48"/>
      <c r="AO68" s="48"/>
    </row>
  </sheetData>
  <mergeCells count="19">
    <mergeCell ref="A1:AK2"/>
    <mergeCell ref="A3:AK3"/>
    <mergeCell ref="A4:C4"/>
    <mergeCell ref="D4:G4"/>
    <mergeCell ref="I4:K4"/>
    <mergeCell ref="N4:Q4"/>
    <mergeCell ref="S4:V4"/>
    <mergeCell ref="X4:AA4"/>
    <mergeCell ref="AC4:AF4"/>
    <mergeCell ref="AH4:AK4"/>
    <mergeCell ref="A5:C5"/>
    <mergeCell ref="D5:G5"/>
    <mergeCell ref="I5:K5"/>
    <mergeCell ref="N5:Q5"/>
    <mergeCell ref="S5:V5"/>
    <mergeCell ref="X5:AA5"/>
    <mergeCell ref="AC5:AF5"/>
    <mergeCell ref="AH5:AK5"/>
    <mergeCell ref="A6:C36"/>
  </mergeCells>
  <phoneticPr fontId="1" type="noConversion"/>
  <pageMargins left="0.71" right="0.71" top="0.75" bottom="0.75" header="0.31" footer="0.31"/>
  <pageSetup paperSize="9" scale="47" orientation="landscape"/>
  <drawing r:id="rId1"/>
</worksheet>
</file>

<file path=xl/worksheets/sheet8.xml><?xml version="1.0" encoding="utf-8"?>
<worksheet xmlns="http://schemas.openxmlformats.org/spreadsheetml/2006/main" xmlns:r="http://schemas.openxmlformats.org/officeDocument/2006/relationships">
  <dimension ref="A1:AT68"/>
  <sheetViews>
    <sheetView topLeftCell="A4" zoomScale="90" workbookViewId="0">
      <selection activeCell="O15" sqref="O15"/>
    </sheetView>
  </sheetViews>
  <sheetFormatPr defaultRowHeight="16.500000"/>
  <cols>
    <col min="7" max="7" width="2.88000011" customWidth="1" outlineLevel="0"/>
    <col min="8" max="8" width="1.63000000" customWidth="1" outlineLevel="0"/>
    <col min="10" max="10" width="11.63000011" customWidth="1" outlineLevel="0"/>
    <col min="12" max="13" width="1.63000000" customWidth="1" outlineLevel="0"/>
    <col min="15" max="15" width="13.88000011" customWidth="1" outlineLevel="0"/>
    <col min="16" max="16" width="9.00500011" customWidth="1" outlineLevel="0"/>
    <col min="17" max="18" width="1.63000000" customWidth="1" outlineLevel="0"/>
    <col min="20" max="20" width="11.25500011" customWidth="1" outlineLevel="0"/>
    <col min="21" max="21" width="9.00500011" customWidth="1" outlineLevel="0"/>
    <col min="22" max="23" width="1.63000000" customWidth="1" outlineLevel="0"/>
    <col min="25" max="25" width="10.63000011" customWidth="1" outlineLevel="0"/>
    <col min="26" max="26" width="9.00500011" customWidth="1" outlineLevel="0"/>
    <col min="27" max="28" width="1.63000000" customWidth="1" outlineLevel="0"/>
    <col min="30" max="30" width="12.88000011" customWidth="1" outlineLevel="0"/>
    <col min="31" max="31" width="9.00500011" customWidth="1" outlineLevel="0"/>
    <col min="32" max="33" width="1.63000000" customWidth="1" outlineLevel="0"/>
    <col min="35" max="35" width="12.50500011" customWidth="1" outlineLevel="0"/>
    <col min="37" max="37" width="1.63000000" customWidth="1" outlineLevel="0"/>
  </cols>
  <sheetData>
    <row r="1" spans="1:46" ht="38.250000" customHeight="1">
      <c r="A1" s="140" t="s">
        <v>45</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1"/>
      <c r="AL1" s="90"/>
      <c r="AM1" s="90"/>
      <c r="AN1" s="52"/>
      <c r="AO1" s="52"/>
      <c r="AP1" s="52"/>
      <c r="AQ1" s="52"/>
      <c r="AR1" s="52"/>
      <c r="AS1" s="52"/>
      <c r="AT1" s="52"/>
    </row>
    <row r="2" spans="1:46" ht="38.25000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1"/>
      <c r="AL2" s="90"/>
      <c r="AM2" s="90"/>
      <c r="AN2" s="52"/>
      <c r="AO2" s="52"/>
      <c r="AP2" s="52"/>
      <c r="AQ2" s="52"/>
      <c r="AR2" s="52"/>
      <c r="AS2" s="52"/>
      <c r="AT2" s="52"/>
    </row>
    <row r="3" spans="1:46" ht="66.000000" customHeight="1">
      <c r="A3" s="170" t="s">
        <v>63</v>
      </c>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2"/>
      <c r="AL3" s="52"/>
      <c r="AM3" s="52"/>
      <c r="AN3" s="52"/>
      <c r="AO3" s="52"/>
      <c r="AP3" s="52"/>
      <c r="AQ3" s="52"/>
      <c r="AR3" s="52"/>
      <c r="AS3" s="52"/>
      <c r="AT3" s="52"/>
    </row>
    <row r="4" spans="1:46" ht="27.750000" customHeight="1">
      <c r="A4" s="145"/>
      <c r="B4" s="146"/>
      <c r="C4" s="146"/>
      <c r="D4" s="147" t="s">
        <v>10</v>
      </c>
      <c r="E4" s="148"/>
      <c r="F4" s="148"/>
      <c r="G4" s="149"/>
      <c r="H4" s="71"/>
      <c r="I4" s="70" t="s">
        <v>11</v>
      </c>
      <c r="J4" s="70"/>
      <c r="K4" s="70"/>
      <c r="L4" s="72"/>
      <c r="M4" s="73"/>
      <c r="N4" s="150" t="s">
        <v>12</v>
      </c>
      <c r="O4" s="150"/>
      <c r="P4" s="150"/>
      <c r="Q4" s="151"/>
      <c r="R4" s="73"/>
      <c r="S4" s="150" t="s">
        <v>13</v>
      </c>
      <c r="T4" s="150"/>
      <c r="U4" s="150"/>
      <c r="V4" s="151"/>
      <c r="W4" s="73"/>
      <c r="X4" s="150" t="s">
        <v>14</v>
      </c>
      <c r="Y4" s="150"/>
      <c r="Z4" s="150"/>
      <c r="AA4" s="151"/>
      <c r="AB4" s="73"/>
      <c r="AC4" s="150" t="s">
        <v>15</v>
      </c>
      <c r="AD4" s="150"/>
      <c r="AE4" s="150"/>
      <c r="AF4" s="151"/>
      <c r="AG4" s="70"/>
      <c r="AH4" s="70" t="s">
        <v>16</v>
      </c>
      <c r="AI4" s="70"/>
      <c r="AJ4" s="70"/>
      <c r="AK4" s="152"/>
      <c r="AL4" s="49"/>
      <c r="AM4" s="49"/>
      <c r="AN4" s="52"/>
      <c r="AO4" s="52"/>
      <c r="AP4" s="52"/>
      <c r="AQ4" s="52"/>
      <c r="AR4" s="52"/>
      <c r="AS4" s="52"/>
      <c r="AT4" s="52"/>
    </row>
    <row r="5" spans="1:46" ht="26.250000" customHeight="1">
      <c r="A5" s="162"/>
      <c r="B5" s="163"/>
      <c r="C5" s="163"/>
      <c r="D5" s="164" t="s">
        <v>20</v>
      </c>
      <c r="E5" s="165"/>
      <c r="F5" s="165"/>
      <c r="G5" s="166"/>
      <c r="H5" s="75"/>
      <c r="I5" s="167" t="s">
        <v>17</v>
      </c>
      <c r="J5" s="167"/>
      <c r="K5" s="167"/>
      <c r="L5" s="76"/>
      <c r="M5" s="77"/>
      <c r="N5" s="168" t="s">
        <v>18</v>
      </c>
      <c r="O5" s="168"/>
      <c r="P5" s="168"/>
      <c r="Q5" s="169"/>
      <c r="R5" s="77"/>
      <c r="S5" s="168" t="s">
        <v>19</v>
      </c>
      <c r="T5" s="168"/>
      <c r="U5" s="168"/>
      <c r="V5" s="169"/>
      <c r="W5" s="78"/>
      <c r="X5" s="153" t="s">
        <v>17</v>
      </c>
      <c r="Y5" s="153"/>
      <c r="Z5" s="153"/>
      <c r="AA5" s="154"/>
      <c r="AB5" s="78"/>
      <c r="AC5" s="153" t="s">
        <v>18</v>
      </c>
      <c r="AD5" s="153"/>
      <c r="AE5" s="153"/>
      <c r="AF5" s="154"/>
      <c r="AG5" s="74"/>
      <c r="AH5" s="74" t="s">
        <v>19</v>
      </c>
      <c r="AI5" s="74"/>
      <c r="AJ5" s="74"/>
      <c r="AK5" s="155"/>
      <c r="AL5" s="52"/>
      <c r="AM5" s="52"/>
      <c r="AN5" s="52"/>
      <c r="AO5" s="52"/>
      <c r="AP5" s="52"/>
      <c r="AQ5" s="52"/>
      <c r="AR5" s="52"/>
      <c r="AS5" s="52"/>
      <c r="AT5" s="52"/>
    </row>
    <row r="6" spans="1:46" ht="20.100000" customHeight="1">
      <c r="A6" s="156" t="s">
        <v>50</v>
      </c>
      <c r="B6" s="156"/>
      <c r="C6" s="157"/>
      <c r="D6" s="66"/>
      <c r="E6" s="67"/>
      <c r="F6" s="67"/>
      <c r="G6" s="68"/>
      <c r="H6" s="65"/>
      <c r="I6" s="82" t="s">
        <v>21</v>
      </c>
      <c r="J6" s="82"/>
      <c r="K6" s="82"/>
      <c r="L6" s="51"/>
      <c r="M6" s="53"/>
      <c r="N6" s="79" t="s">
        <v>27</v>
      </c>
      <c r="O6" s="79"/>
      <c r="P6" s="79"/>
      <c r="Q6" s="54"/>
      <c r="R6" s="64"/>
      <c r="S6" s="79" t="s">
        <v>57</v>
      </c>
      <c r="T6" s="79"/>
      <c r="U6" s="79"/>
      <c r="V6" s="54"/>
      <c r="W6" s="65"/>
      <c r="X6" s="82" t="s">
        <v>21</v>
      </c>
      <c r="Y6" s="82"/>
      <c r="Z6" s="82"/>
      <c r="AA6" s="51"/>
      <c r="AB6" s="53"/>
      <c r="AC6" s="79" t="s">
        <v>27</v>
      </c>
      <c r="AD6" s="79"/>
      <c r="AE6" s="79"/>
      <c r="AF6" s="54"/>
      <c r="AG6" s="64"/>
      <c r="AH6" s="79" t="s">
        <v>57</v>
      </c>
      <c r="AI6" s="79"/>
      <c r="AJ6" s="79"/>
      <c r="AK6" s="54"/>
      <c r="AL6" s="52"/>
      <c r="AM6" s="52"/>
      <c r="AN6" s="52"/>
      <c r="AO6" s="52"/>
      <c r="AP6" s="52"/>
      <c r="AQ6" s="52"/>
      <c r="AR6" s="52"/>
      <c r="AS6" s="52"/>
      <c r="AT6" s="52"/>
    </row>
    <row r="7" spans="1:46" ht="20.100000" customHeight="1">
      <c r="A7" s="158"/>
      <c r="B7" s="158"/>
      <c r="C7" s="159"/>
      <c r="D7" s="69"/>
      <c r="E7" s="50"/>
      <c r="F7" s="50"/>
      <c r="G7" s="61"/>
      <c r="H7" s="50"/>
      <c r="I7" s="79" t="s">
        <v>22</v>
      </c>
      <c r="J7" s="92">
        <f>'1RM입력'!G25</f>
        <v>107.5</v>
      </c>
      <c r="K7" s="79" t="s">
        <v>55</v>
      </c>
      <c r="L7" s="54"/>
      <c r="M7" s="53"/>
      <c r="N7" s="79" t="s">
        <v>22</v>
      </c>
      <c r="O7" s="91">
        <f>'1RM입력'!D25</f>
        <v>160</v>
      </c>
      <c r="P7" s="79" t="s">
        <v>55</v>
      </c>
      <c r="Q7" s="54"/>
      <c r="R7" s="53"/>
      <c r="S7" s="79" t="s">
        <v>22</v>
      </c>
      <c r="T7" s="91">
        <f>'1RM입력'!D39</f>
        <v>225</v>
      </c>
      <c r="U7" s="79"/>
      <c r="V7" s="54"/>
      <c r="W7" s="50"/>
      <c r="X7" s="79" t="s">
        <v>22</v>
      </c>
      <c r="Y7" s="92">
        <f>FLOOR('1RM입력'!G16*0.925,2.5)</f>
        <v>110</v>
      </c>
      <c r="Z7" s="79" t="s">
        <v>55</v>
      </c>
      <c r="AA7" s="54"/>
      <c r="AB7" s="53"/>
      <c r="AC7" s="79" t="s">
        <v>22</v>
      </c>
      <c r="AD7" s="92">
        <f>FLOOR('1RM입력'!D16*0.925,2.5)</f>
        <v>165</v>
      </c>
      <c r="AE7" s="79" t="s">
        <v>55</v>
      </c>
      <c r="AF7" s="54"/>
      <c r="AG7" s="53"/>
      <c r="AH7" s="79" t="s">
        <v>22</v>
      </c>
      <c r="AI7" s="91">
        <f>FLOOR('1RM입력'!D30*0.925,2.5)</f>
        <v>230</v>
      </c>
      <c r="AJ7" s="79"/>
      <c r="AK7" s="54"/>
      <c r="AL7" s="52"/>
      <c r="AM7" s="52"/>
      <c r="AN7" s="52"/>
      <c r="AO7" s="52"/>
      <c r="AP7" s="52"/>
      <c r="AQ7" s="52"/>
      <c r="AR7" s="52"/>
      <c r="AS7" s="52"/>
      <c r="AT7" s="52"/>
    </row>
    <row r="8" spans="1:46" ht="20.100000" customHeight="1">
      <c r="A8" s="158"/>
      <c r="B8" s="158"/>
      <c r="C8" s="159"/>
      <c r="D8" s="69"/>
      <c r="E8" s="50"/>
      <c r="F8" s="50"/>
      <c r="G8" s="61"/>
      <c r="H8" s="50"/>
      <c r="I8" s="79" t="s">
        <v>23</v>
      </c>
      <c r="J8" s="93">
        <f>FLOOR('1RM입력'!G16*0.925,2.5)</f>
        <v>110</v>
      </c>
      <c r="K8" s="79" t="s">
        <v>55</v>
      </c>
      <c r="L8" s="54"/>
      <c r="M8" s="53"/>
      <c r="N8" s="79" t="s">
        <v>23</v>
      </c>
      <c r="O8" s="96">
        <f>FLOOR('1RM입력'!D16*0.925,2.5)</f>
        <v>165</v>
      </c>
      <c r="P8" s="79" t="s">
        <v>55</v>
      </c>
      <c r="Q8" s="54"/>
      <c r="R8" s="53"/>
      <c r="S8" s="79" t="s">
        <v>23</v>
      </c>
      <c r="T8" s="96">
        <f>FLOOR('1RM입력'!D30*0.925,2.5)</f>
        <v>230</v>
      </c>
      <c r="U8" s="79"/>
      <c r="V8" s="54"/>
      <c r="W8" s="50"/>
      <c r="X8" s="79" t="s">
        <v>23</v>
      </c>
      <c r="Y8" s="93">
        <f>FLOOR('1RM입력'!G26,2.5)</f>
        <v>112.5</v>
      </c>
      <c r="Z8" s="79" t="s">
        <v>55</v>
      </c>
      <c r="AA8" s="54"/>
      <c r="AB8" s="53"/>
      <c r="AC8" s="79" t="s">
        <v>23</v>
      </c>
      <c r="AD8" s="96">
        <f>'1RM입력'!D26</f>
        <v>170</v>
      </c>
      <c r="AE8" s="79" t="s">
        <v>55</v>
      </c>
      <c r="AF8" s="54"/>
      <c r="AG8" s="53"/>
      <c r="AH8" s="79" t="s">
        <v>23</v>
      </c>
      <c r="AI8" s="96">
        <f>'1RM입력'!D40</f>
        <v>237.5</v>
      </c>
      <c r="AJ8" s="79"/>
      <c r="AK8" s="54"/>
      <c r="AL8" s="52"/>
      <c r="AM8" s="52"/>
      <c r="AN8" s="52"/>
      <c r="AO8" s="52"/>
      <c r="AP8" s="52"/>
      <c r="AQ8" s="52"/>
      <c r="AR8" s="52"/>
      <c r="AS8" s="52"/>
      <c r="AT8" s="52"/>
    </row>
    <row r="9" spans="1:46">
      <c r="A9" s="158"/>
      <c r="B9" s="158"/>
      <c r="C9" s="159"/>
      <c r="D9" s="69"/>
      <c r="E9" s="50"/>
      <c r="F9" s="50"/>
      <c r="G9" s="61"/>
      <c r="H9" s="50"/>
      <c r="I9" s="79"/>
      <c r="J9" s="104"/>
      <c r="K9" s="79"/>
      <c r="L9" s="54"/>
      <c r="M9" s="53"/>
      <c r="N9" s="79"/>
      <c r="O9" s="112"/>
      <c r="P9" s="79"/>
      <c r="Q9" s="54"/>
      <c r="R9" s="53"/>
      <c r="S9" s="79"/>
      <c r="T9" s="112"/>
      <c r="U9" s="79"/>
      <c r="V9" s="54"/>
      <c r="W9" s="50"/>
      <c r="X9" s="79"/>
      <c r="Y9" s="93"/>
      <c r="Z9" s="79"/>
      <c r="AA9" s="54"/>
      <c r="AB9" s="53"/>
      <c r="AC9" s="79"/>
      <c r="AD9" s="96"/>
      <c r="AE9" s="79"/>
      <c r="AF9" s="54"/>
      <c r="AG9" s="53"/>
      <c r="AH9" s="79"/>
      <c r="AI9" s="96"/>
      <c r="AJ9" s="79"/>
      <c r="AK9" s="54"/>
      <c r="AL9" s="52"/>
      <c r="AM9" s="52"/>
      <c r="AN9" s="52"/>
      <c r="AO9" s="52"/>
      <c r="AP9" s="52"/>
      <c r="AQ9" s="52"/>
      <c r="AR9" s="52"/>
      <c r="AS9" s="52"/>
      <c r="AT9" s="52"/>
    </row>
    <row r="10" spans="1:46" ht="82.500000" customHeight="1">
      <c r="A10" s="158"/>
      <c r="B10" s="158"/>
      <c r="C10" s="159"/>
      <c r="D10" s="69"/>
      <c r="E10" s="50"/>
      <c r="F10" s="50"/>
      <c r="G10" s="61"/>
      <c r="H10" s="50"/>
      <c r="I10" s="79" t="s">
        <v>30</v>
      </c>
      <c r="J10" s="79"/>
      <c r="K10" s="79"/>
      <c r="L10" s="54"/>
      <c r="M10" s="53"/>
      <c r="N10" s="79" t="s">
        <v>28</v>
      </c>
      <c r="O10" s="79"/>
      <c r="P10" s="79"/>
      <c r="Q10" s="54"/>
      <c r="R10" s="53"/>
      <c r="S10" s="79"/>
      <c r="T10" s="114"/>
      <c r="U10" s="79"/>
      <c r="V10" s="54"/>
      <c r="W10" s="50"/>
      <c r="X10" s="79" t="s">
        <v>30</v>
      </c>
      <c r="Y10" s="79"/>
      <c r="Z10" s="79"/>
      <c r="AA10" s="54"/>
      <c r="AB10" s="53"/>
      <c r="AC10" s="79" t="s">
        <v>28</v>
      </c>
      <c r="AD10" s="79"/>
      <c r="AE10" s="79"/>
      <c r="AF10" s="54"/>
      <c r="AG10" s="53"/>
      <c r="AH10" s="173" t="s">
        <v>77</v>
      </c>
      <c r="AI10" s="173"/>
      <c r="AJ10" s="173"/>
      <c r="AK10" s="54"/>
      <c r="AL10" s="52"/>
      <c r="AM10" s="52"/>
      <c r="AN10" s="52"/>
      <c r="AO10" s="52"/>
      <c r="AP10" s="52"/>
      <c r="AQ10" s="52"/>
      <c r="AR10" s="52"/>
      <c r="AS10" s="52"/>
      <c r="AT10" s="52"/>
    </row>
    <row r="11" spans="1:46">
      <c r="A11" s="158"/>
      <c r="B11" s="158"/>
      <c r="C11" s="159"/>
      <c r="D11" s="69"/>
      <c r="E11" s="50"/>
      <c r="F11" s="50"/>
      <c r="G11" s="61"/>
      <c r="H11" s="50"/>
      <c r="I11" s="79" t="s">
        <v>24</v>
      </c>
      <c r="J11" s="104">
        <f>FLOOR('1RM입력'!$G$16*0.9*0.825,2.5)</f>
        <v>87.5</v>
      </c>
      <c r="K11" s="79"/>
      <c r="L11" s="54"/>
      <c r="M11" s="53"/>
      <c r="N11" s="79" t="s">
        <v>24</v>
      </c>
      <c r="O11" s="104">
        <f>FLOOR('1RM입력'!$D$16*0.7*0.875,2.5)</f>
        <v>110</v>
      </c>
      <c r="P11" s="79"/>
      <c r="Q11" s="54"/>
      <c r="R11" s="53"/>
      <c r="S11" s="79"/>
      <c r="T11" s="104"/>
      <c r="U11" s="79"/>
      <c r="V11" s="54"/>
      <c r="W11" s="50"/>
      <c r="X11" s="79" t="s">
        <v>24</v>
      </c>
      <c r="Y11" s="92">
        <f>FLOOR(('1RM입력'!$G$16*0.9)*0.85,2.5)</f>
        <v>90</v>
      </c>
      <c r="Z11" s="79"/>
      <c r="AA11" s="54"/>
      <c r="AB11" s="53"/>
      <c r="AC11" s="79" t="s">
        <v>24</v>
      </c>
      <c r="AD11" s="92">
        <f>FLOOR('1RM입력'!$D$16*0.7*0.9,2.5)</f>
        <v>112.5</v>
      </c>
      <c r="AE11" s="79"/>
      <c r="AF11" s="54"/>
      <c r="AG11" s="53"/>
      <c r="AH11" s="79"/>
      <c r="AI11" s="92"/>
      <c r="AJ11" s="79"/>
      <c r="AK11" s="54"/>
      <c r="AL11" s="52"/>
      <c r="AM11" s="52"/>
      <c r="AN11" s="52"/>
      <c r="AO11" s="52"/>
      <c r="AP11" s="52"/>
      <c r="AQ11" s="52"/>
      <c r="AR11" s="52"/>
      <c r="AS11" s="52"/>
      <c r="AT11" s="52"/>
    </row>
    <row r="12" spans="1:46">
      <c r="A12" s="158"/>
      <c r="B12" s="158"/>
      <c r="C12" s="159"/>
      <c r="D12" s="69"/>
      <c r="E12" s="50"/>
      <c r="F12" s="50"/>
      <c r="G12" s="61"/>
      <c r="H12" s="50"/>
      <c r="I12" s="79" t="s">
        <v>25</v>
      </c>
      <c r="J12" s="104">
        <f>FLOOR('1RM입력'!$G$16*0.9*0.825,2.5)</f>
        <v>87.5</v>
      </c>
      <c r="K12" s="79"/>
      <c r="L12" s="54"/>
      <c r="M12" s="53"/>
      <c r="N12" s="79"/>
      <c r="O12" s="104"/>
      <c r="P12" s="79"/>
      <c r="Q12" s="54"/>
      <c r="R12" s="53"/>
      <c r="S12" s="79"/>
      <c r="T12" s="104"/>
      <c r="U12" s="79"/>
      <c r="V12" s="54"/>
      <c r="W12" s="50"/>
      <c r="X12" s="79"/>
      <c r="Y12" s="93"/>
      <c r="Z12" s="79"/>
      <c r="AA12" s="54"/>
      <c r="AB12" s="53"/>
      <c r="AC12" s="79"/>
      <c r="AD12" s="96"/>
      <c r="AE12" s="79"/>
      <c r="AF12" s="54"/>
      <c r="AG12" s="53"/>
      <c r="AH12" s="79"/>
      <c r="AI12" s="104"/>
      <c r="AJ12" s="79"/>
      <c r="AK12" s="54"/>
      <c r="AL12" s="52"/>
      <c r="AM12" s="52"/>
      <c r="AN12" s="52"/>
      <c r="AO12" s="52"/>
      <c r="AP12" s="52"/>
      <c r="AQ12" s="52"/>
      <c r="AR12" s="52"/>
      <c r="AS12" s="52"/>
      <c r="AT12" s="52"/>
    </row>
    <row r="13" spans="1:46" ht="20.100000" customHeight="1">
      <c r="A13" s="158"/>
      <c r="B13" s="158"/>
      <c r="C13" s="159"/>
      <c r="D13" s="69"/>
      <c r="E13" s="50"/>
      <c r="F13" s="50"/>
      <c r="G13" s="61"/>
      <c r="H13" s="50"/>
      <c r="I13" s="79"/>
      <c r="J13" s="79"/>
      <c r="K13" s="79"/>
      <c r="L13" s="54"/>
      <c r="M13" s="53"/>
      <c r="N13" s="79"/>
      <c r="O13" s="104"/>
      <c r="P13" s="79"/>
      <c r="Q13" s="54"/>
      <c r="R13" s="53"/>
      <c r="S13" s="79"/>
      <c r="T13" s="79"/>
      <c r="U13" s="79"/>
      <c r="V13" s="54"/>
      <c r="W13" s="50"/>
      <c r="X13" s="79"/>
      <c r="Y13" s="79"/>
      <c r="Z13" s="79"/>
      <c r="AA13" s="54"/>
      <c r="AB13" s="53"/>
      <c r="AC13" s="79"/>
      <c r="AD13" s="79"/>
      <c r="AE13" s="79"/>
      <c r="AF13" s="54"/>
      <c r="AG13" s="53"/>
      <c r="AH13" s="79"/>
      <c r="AI13" s="79"/>
      <c r="AJ13" s="79"/>
      <c r="AK13" s="54"/>
      <c r="AL13" s="52"/>
      <c r="AM13" s="52"/>
      <c r="AN13" s="52"/>
      <c r="AO13" s="52"/>
      <c r="AP13" s="52"/>
      <c r="AQ13" s="52"/>
      <c r="AR13" s="52"/>
      <c r="AS13" s="52"/>
      <c r="AT13" s="52"/>
    </row>
    <row r="14" spans="1:46" ht="20.100000" customHeight="1">
      <c r="A14" s="158"/>
      <c r="B14" s="158"/>
      <c r="C14" s="159"/>
      <c r="D14" s="69"/>
      <c r="E14" s="50"/>
      <c r="F14" s="50"/>
      <c r="G14" s="61"/>
      <c r="H14" s="50"/>
      <c r="I14" s="79"/>
      <c r="J14" s="79"/>
      <c r="K14" s="79"/>
      <c r="L14" s="54"/>
      <c r="M14" s="53"/>
      <c r="N14" s="79"/>
      <c r="O14" s="79"/>
      <c r="P14" s="79"/>
      <c r="Q14" s="54"/>
      <c r="R14" s="53"/>
      <c r="S14" s="79"/>
      <c r="T14" s="79"/>
      <c r="U14" s="79"/>
      <c r="V14" s="54"/>
      <c r="W14" s="50"/>
      <c r="X14" s="79"/>
      <c r="Y14" s="79"/>
      <c r="Z14" s="79"/>
      <c r="AA14" s="54"/>
      <c r="AB14" s="53"/>
      <c r="AC14" s="79"/>
      <c r="AD14" s="79"/>
      <c r="AE14" s="79"/>
      <c r="AF14" s="54"/>
      <c r="AG14" s="53"/>
      <c r="AH14" s="79"/>
      <c r="AI14" s="79"/>
      <c r="AJ14" s="79"/>
      <c r="AK14" s="54"/>
      <c r="AL14" s="52"/>
      <c r="AM14" s="52"/>
      <c r="AN14" s="52"/>
      <c r="AO14" s="52"/>
      <c r="AP14" s="52"/>
      <c r="AQ14" s="52"/>
      <c r="AR14" s="52"/>
      <c r="AS14" s="52"/>
      <c r="AT14" s="52"/>
    </row>
    <row r="15" spans="1:46" ht="20.100000" customHeight="1">
      <c r="A15" s="158"/>
      <c r="B15" s="158"/>
      <c r="C15" s="159"/>
      <c r="D15" s="69"/>
      <c r="E15" s="50"/>
      <c r="F15" s="50"/>
      <c r="G15" s="61"/>
      <c r="H15" s="50"/>
      <c r="I15" s="79"/>
      <c r="J15" s="79"/>
      <c r="K15" s="79"/>
      <c r="L15" s="54"/>
      <c r="M15" s="53"/>
      <c r="N15" s="79"/>
      <c r="O15" s="79"/>
      <c r="P15" s="79"/>
      <c r="Q15" s="54"/>
      <c r="R15" s="53"/>
      <c r="S15" s="79"/>
      <c r="T15" s="79"/>
      <c r="U15" s="79"/>
      <c r="V15" s="54"/>
      <c r="W15" s="50"/>
      <c r="X15" s="79"/>
      <c r="Y15" s="92"/>
      <c r="Z15" s="79"/>
      <c r="AA15" s="54"/>
      <c r="AB15" s="53"/>
      <c r="AC15" s="79"/>
      <c r="AD15" s="92"/>
      <c r="AE15" s="79"/>
      <c r="AF15" s="54"/>
      <c r="AG15" s="53"/>
      <c r="AH15" s="79"/>
      <c r="AI15" s="79"/>
      <c r="AJ15" s="79"/>
      <c r="AK15" s="54"/>
      <c r="AL15" s="52"/>
      <c r="AM15" s="52"/>
      <c r="AN15" s="52"/>
      <c r="AO15" s="52"/>
      <c r="AP15" s="52"/>
      <c r="AQ15" s="52"/>
      <c r="AR15" s="52"/>
      <c r="AS15" s="52"/>
      <c r="AT15" s="52"/>
    </row>
    <row r="16" spans="1:46" ht="20.100000" customHeight="1">
      <c r="A16" s="158"/>
      <c r="B16" s="158"/>
      <c r="C16" s="159"/>
      <c r="D16" s="69"/>
      <c r="E16" s="50"/>
      <c r="F16" s="50"/>
      <c r="G16" s="61"/>
      <c r="H16" s="50"/>
      <c r="I16" s="81"/>
      <c r="J16" s="81"/>
      <c r="K16" s="81"/>
      <c r="L16" s="54"/>
      <c r="M16" s="53"/>
      <c r="N16" s="79"/>
      <c r="O16" s="79"/>
      <c r="P16" s="79"/>
      <c r="Q16" s="54"/>
      <c r="R16" s="53"/>
      <c r="S16" s="81"/>
      <c r="T16" s="79"/>
      <c r="U16" s="79"/>
      <c r="V16" s="54"/>
      <c r="W16" s="50"/>
      <c r="X16" s="79"/>
      <c r="Y16" s="104"/>
      <c r="Z16" s="79"/>
      <c r="AA16" s="54"/>
      <c r="AB16" s="53"/>
      <c r="AC16" s="79"/>
      <c r="AD16" s="104"/>
      <c r="AE16" s="79"/>
      <c r="AF16" s="54"/>
      <c r="AG16" s="53"/>
      <c r="AH16" s="81"/>
      <c r="AI16" s="79"/>
      <c r="AJ16" s="79"/>
      <c r="AK16" s="54"/>
      <c r="AL16" s="52"/>
      <c r="AM16" s="52"/>
      <c r="AN16" s="52"/>
      <c r="AO16" s="52"/>
      <c r="AP16" s="52"/>
      <c r="AQ16" s="52"/>
      <c r="AR16" s="52"/>
      <c r="AS16" s="52"/>
      <c r="AT16" s="52"/>
    </row>
    <row r="17" spans="1:46" ht="20.100000" customHeight="1">
      <c r="A17" s="158"/>
      <c r="B17" s="158"/>
      <c r="C17" s="159"/>
      <c r="D17" s="69"/>
      <c r="E17" s="50"/>
      <c r="F17" s="50"/>
      <c r="G17" s="61"/>
      <c r="H17" s="50"/>
      <c r="I17" s="81"/>
      <c r="J17" s="81"/>
      <c r="K17" s="81"/>
      <c r="L17" s="54"/>
      <c r="M17" s="53"/>
      <c r="N17" s="81"/>
      <c r="O17" s="79"/>
      <c r="P17" s="79"/>
      <c r="Q17" s="54"/>
      <c r="R17" s="53"/>
      <c r="S17" s="79"/>
      <c r="T17" s="79"/>
      <c r="U17" s="79"/>
      <c r="V17" s="54"/>
      <c r="W17" s="50"/>
      <c r="X17" s="79"/>
      <c r="Y17" s="104"/>
      <c r="Z17" s="79"/>
      <c r="AA17" s="54"/>
      <c r="AB17" s="53"/>
      <c r="AC17" s="79"/>
      <c r="AD17" s="104"/>
      <c r="AE17" s="79"/>
      <c r="AF17" s="54"/>
      <c r="AG17" s="53"/>
      <c r="AH17" s="79"/>
      <c r="AI17" s="79"/>
      <c r="AJ17" s="79"/>
      <c r="AK17" s="54"/>
      <c r="AL17" s="52"/>
      <c r="AM17" s="52"/>
      <c r="AN17" s="52"/>
      <c r="AO17" s="52"/>
      <c r="AP17" s="52"/>
      <c r="AQ17" s="52"/>
      <c r="AR17" s="52"/>
      <c r="AS17" s="52"/>
      <c r="AT17" s="52"/>
    </row>
    <row r="18" spans="1:46" ht="20.100000" customHeight="1">
      <c r="A18" s="158"/>
      <c r="B18" s="158"/>
      <c r="C18" s="159"/>
      <c r="D18" s="69"/>
      <c r="E18" s="50"/>
      <c r="F18" s="50"/>
      <c r="G18" s="61"/>
      <c r="H18" s="50"/>
      <c r="I18" s="79"/>
      <c r="J18" s="79"/>
      <c r="K18" s="79"/>
      <c r="L18" s="54"/>
      <c r="M18" s="53"/>
      <c r="N18" s="79"/>
      <c r="O18" s="79"/>
      <c r="P18" s="79"/>
      <c r="Q18" s="54"/>
      <c r="R18" s="53"/>
      <c r="S18" s="50"/>
      <c r="T18" s="50"/>
      <c r="U18" s="50"/>
      <c r="V18" s="54"/>
      <c r="W18" s="50"/>
      <c r="X18" s="79"/>
      <c r="Y18" s="79"/>
      <c r="Z18" s="79"/>
      <c r="AA18" s="54"/>
      <c r="AB18" s="53"/>
      <c r="AC18" s="79"/>
      <c r="AD18" s="79"/>
      <c r="AE18" s="79"/>
      <c r="AF18" s="54"/>
      <c r="AG18" s="53"/>
      <c r="AH18" s="50"/>
      <c r="AI18" s="50"/>
      <c r="AJ18" s="50"/>
      <c r="AK18" s="54"/>
      <c r="AL18" s="52"/>
      <c r="AM18" s="52"/>
      <c r="AN18" s="52"/>
      <c r="AO18" s="52"/>
      <c r="AP18" s="52"/>
      <c r="AQ18" s="52"/>
      <c r="AR18" s="52"/>
      <c r="AS18" s="52"/>
      <c r="AT18" s="52"/>
    </row>
    <row r="19" spans="1:46" ht="20.100000" customHeight="1">
      <c r="A19" s="158"/>
      <c r="B19" s="158"/>
      <c r="C19" s="159"/>
      <c r="D19" s="69"/>
      <c r="E19" s="50"/>
      <c r="F19" s="50"/>
      <c r="G19" s="61"/>
      <c r="H19" s="50"/>
      <c r="I19" s="79"/>
      <c r="J19" s="79"/>
      <c r="K19" s="79"/>
      <c r="L19" s="54"/>
      <c r="M19" s="53"/>
      <c r="N19" s="79"/>
      <c r="O19" s="79"/>
      <c r="P19" s="79"/>
      <c r="Q19" s="54"/>
      <c r="R19" s="53"/>
      <c r="S19" s="85" t="s">
        <v>41</v>
      </c>
      <c r="T19" s="85"/>
      <c r="U19" s="85"/>
      <c r="V19" s="54"/>
      <c r="W19" s="50"/>
      <c r="X19" s="79"/>
      <c r="Y19" s="79"/>
      <c r="Z19" s="79"/>
      <c r="AA19" s="54"/>
      <c r="AB19" s="53"/>
      <c r="AC19" s="79"/>
      <c r="AD19" s="79"/>
      <c r="AE19" s="79"/>
      <c r="AF19" s="54"/>
      <c r="AG19" s="53"/>
      <c r="AH19" s="85" t="s">
        <v>41</v>
      </c>
      <c r="AI19" s="85"/>
      <c r="AJ19" s="85"/>
      <c r="AK19" s="54"/>
      <c r="AL19" s="52"/>
      <c r="AM19" s="52"/>
      <c r="AN19" s="52"/>
      <c r="AO19" s="52"/>
      <c r="AP19" s="52"/>
      <c r="AQ19" s="52"/>
      <c r="AR19" s="52"/>
      <c r="AS19" s="52"/>
      <c r="AT19" s="52"/>
    </row>
    <row r="20" spans="1:46" ht="20.100000" customHeight="1">
      <c r="A20" s="158"/>
      <c r="B20" s="158"/>
      <c r="C20" s="159"/>
      <c r="D20" s="69"/>
      <c r="E20" s="50"/>
      <c r="F20" s="50"/>
      <c r="G20" s="61"/>
      <c r="H20" s="50"/>
      <c r="I20" s="79"/>
      <c r="J20" s="79"/>
      <c r="K20" s="79"/>
      <c r="L20" s="54"/>
      <c r="M20" s="53"/>
      <c r="N20" s="79"/>
      <c r="O20" s="79"/>
      <c r="P20" s="79"/>
      <c r="Q20" s="54"/>
      <c r="R20" s="53"/>
      <c r="S20" s="85" t="s">
        <v>22</v>
      </c>
      <c r="T20" s="97">
        <f>J7-5</f>
        <v>102.5</v>
      </c>
      <c r="U20" s="85" t="s">
        <v>55</v>
      </c>
      <c r="V20" s="54"/>
      <c r="W20" s="50"/>
      <c r="X20" s="79"/>
      <c r="Y20" s="79"/>
      <c r="Z20" s="79"/>
      <c r="AA20" s="54"/>
      <c r="AB20" s="53"/>
      <c r="AC20" s="79"/>
      <c r="AD20" s="79"/>
      <c r="AE20" s="79"/>
      <c r="AF20" s="54"/>
      <c r="AG20" s="53"/>
      <c r="AH20" s="85" t="s">
        <v>22</v>
      </c>
      <c r="AI20" s="97">
        <f>Y7-5</f>
        <v>105</v>
      </c>
      <c r="AJ20" s="85" t="s">
        <v>55</v>
      </c>
      <c r="AK20" s="54"/>
      <c r="AL20" s="52"/>
      <c r="AM20" s="52"/>
      <c r="AN20" s="52"/>
      <c r="AO20" s="52"/>
      <c r="AP20" s="52"/>
      <c r="AQ20" s="52"/>
      <c r="AR20" s="52"/>
      <c r="AS20" s="52"/>
      <c r="AT20" s="52"/>
    </row>
    <row r="21" spans="1:46" ht="20.100000" customHeight="1">
      <c r="A21" s="158"/>
      <c r="B21" s="158"/>
      <c r="C21" s="159"/>
      <c r="D21" s="69"/>
      <c r="E21" s="50"/>
      <c r="F21" s="50"/>
      <c r="G21" s="61"/>
      <c r="H21" s="50"/>
      <c r="I21" s="81"/>
      <c r="J21" s="81"/>
      <c r="K21" s="81"/>
      <c r="L21" s="54"/>
      <c r="M21" s="53"/>
      <c r="N21" s="81"/>
      <c r="O21" s="79"/>
      <c r="P21" s="79"/>
      <c r="Q21" s="54"/>
      <c r="R21" s="53"/>
      <c r="S21" s="85" t="s">
        <v>23</v>
      </c>
      <c r="T21" s="113">
        <f>J8-5</f>
        <v>105</v>
      </c>
      <c r="U21" s="85" t="s">
        <v>55</v>
      </c>
      <c r="V21" s="54"/>
      <c r="W21" s="50"/>
      <c r="X21" s="81"/>
      <c r="Y21" s="81"/>
      <c r="Z21" s="81"/>
      <c r="AA21" s="54"/>
      <c r="AB21" s="53"/>
      <c r="AC21" s="81"/>
      <c r="AD21" s="79"/>
      <c r="AE21" s="79"/>
      <c r="AF21" s="54"/>
      <c r="AG21" s="53"/>
      <c r="AH21" s="85" t="s">
        <v>23</v>
      </c>
      <c r="AI21" s="113">
        <f>Y8-5</f>
        <v>107.5</v>
      </c>
      <c r="AJ21" s="85" t="s">
        <v>55</v>
      </c>
      <c r="AK21" s="54"/>
      <c r="AL21" s="52"/>
      <c r="AM21" s="52"/>
      <c r="AN21" s="52"/>
      <c r="AO21" s="52"/>
      <c r="AP21" s="52"/>
      <c r="AQ21" s="52"/>
      <c r="AR21" s="52"/>
      <c r="AS21" s="52"/>
      <c r="AT21" s="52"/>
    </row>
    <row r="22" spans="1:46" ht="20.100000" customHeight="1">
      <c r="A22" s="158"/>
      <c r="B22" s="158"/>
      <c r="C22" s="159"/>
      <c r="D22" s="69"/>
      <c r="E22" s="50"/>
      <c r="F22" s="50"/>
      <c r="G22" s="61"/>
      <c r="H22" s="50"/>
      <c r="I22" s="81"/>
      <c r="J22" s="81"/>
      <c r="K22" s="81"/>
      <c r="L22" s="54"/>
      <c r="M22" s="53"/>
      <c r="N22" s="79"/>
      <c r="O22" s="79"/>
      <c r="P22" s="79"/>
      <c r="Q22" s="54"/>
      <c r="R22" s="53"/>
      <c r="S22" s="85"/>
      <c r="T22" s="85"/>
      <c r="U22" s="85"/>
      <c r="V22" s="54"/>
      <c r="W22" s="50"/>
      <c r="X22" s="81"/>
      <c r="Y22" s="81"/>
      <c r="Z22" s="81"/>
      <c r="AA22" s="54"/>
      <c r="AB22" s="53"/>
      <c r="AC22" s="79"/>
      <c r="AD22" s="79"/>
      <c r="AE22" s="79"/>
      <c r="AF22" s="54"/>
      <c r="AG22" s="53"/>
      <c r="AH22" s="85"/>
      <c r="AI22" s="85"/>
      <c r="AJ22" s="85"/>
      <c r="AK22" s="54"/>
      <c r="AL22" s="52"/>
      <c r="AM22" s="52"/>
      <c r="AN22" s="52"/>
      <c r="AO22" s="52"/>
      <c r="AP22" s="52"/>
      <c r="AQ22" s="52"/>
      <c r="AR22" s="52"/>
      <c r="AS22" s="52"/>
      <c r="AT22" s="52"/>
    </row>
    <row r="23" spans="1:46" ht="20.100000" customHeight="1">
      <c r="A23" s="158"/>
      <c r="B23" s="158"/>
      <c r="C23" s="159"/>
      <c r="D23" s="69"/>
      <c r="E23" s="50"/>
      <c r="F23" s="50"/>
      <c r="G23" s="61"/>
      <c r="H23" s="50"/>
      <c r="I23" s="50"/>
      <c r="J23" s="50"/>
      <c r="K23" s="50"/>
      <c r="L23" s="54"/>
      <c r="M23" s="53"/>
      <c r="N23" s="50"/>
      <c r="O23" s="50"/>
      <c r="P23" s="50"/>
      <c r="Q23" s="54"/>
      <c r="R23" s="53"/>
      <c r="S23" s="85"/>
      <c r="T23" s="85"/>
      <c r="U23" s="85"/>
      <c r="V23" s="54"/>
      <c r="W23" s="50"/>
      <c r="X23" s="50"/>
      <c r="Y23" s="50"/>
      <c r="Z23" s="50"/>
      <c r="AA23" s="54"/>
      <c r="AB23" s="53"/>
      <c r="AC23" s="79"/>
      <c r="AD23" s="50"/>
      <c r="AE23" s="50"/>
      <c r="AF23" s="54"/>
      <c r="AG23" s="53"/>
      <c r="AH23" s="85"/>
      <c r="AI23" s="85"/>
      <c r="AJ23" s="85"/>
      <c r="AK23" s="54"/>
      <c r="AL23" s="52"/>
      <c r="AM23" s="52"/>
      <c r="AN23" s="52"/>
      <c r="AO23" s="52"/>
      <c r="AP23" s="52"/>
      <c r="AQ23" s="52"/>
      <c r="AR23" s="52"/>
      <c r="AS23" s="52"/>
      <c r="AT23" s="52"/>
    </row>
    <row r="24" spans="1:46" ht="20.100000" customHeight="1">
      <c r="A24" s="158"/>
      <c r="B24" s="158"/>
      <c r="C24" s="159"/>
      <c r="D24" s="69"/>
      <c r="E24" s="50"/>
      <c r="F24" s="50"/>
      <c r="G24" s="61"/>
      <c r="H24" s="50"/>
      <c r="I24" s="85" t="s">
        <v>56</v>
      </c>
      <c r="J24" s="85"/>
      <c r="K24" s="85"/>
      <c r="L24" s="54"/>
      <c r="M24" s="53"/>
      <c r="N24" s="85" t="s">
        <v>29</v>
      </c>
      <c r="O24" s="85"/>
      <c r="P24" s="85"/>
      <c r="Q24" s="54"/>
      <c r="R24" s="53"/>
      <c r="S24" s="85"/>
      <c r="T24" s="85"/>
      <c r="U24" s="85"/>
      <c r="V24" s="54"/>
      <c r="W24" s="50"/>
      <c r="X24" s="85" t="s">
        <v>56</v>
      </c>
      <c r="Y24" s="85"/>
      <c r="Z24" s="85"/>
      <c r="AA24" s="54"/>
      <c r="AB24" s="53"/>
      <c r="AC24" s="85" t="s">
        <v>29</v>
      </c>
      <c r="AD24" s="85"/>
      <c r="AE24" s="85"/>
      <c r="AF24" s="54"/>
      <c r="AG24" s="53"/>
      <c r="AH24" s="85"/>
      <c r="AI24" s="85"/>
      <c r="AJ24" s="85"/>
      <c r="AK24" s="54"/>
      <c r="AL24" s="52"/>
      <c r="AM24" s="52"/>
      <c r="AN24" s="52"/>
      <c r="AO24" s="52"/>
      <c r="AP24" s="52"/>
      <c r="AQ24" s="52"/>
      <c r="AR24" s="52"/>
      <c r="AS24" s="52"/>
      <c r="AT24" s="52"/>
    </row>
    <row r="25" spans="1:46" ht="20.100000" customHeight="1">
      <c r="A25" s="158"/>
      <c r="B25" s="158"/>
      <c r="C25" s="159"/>
      <c r="D25" s="69"/>
      <c r="E25" s="50"/>
      <c r="F25" s="50"/>
      <c r="G25" s="61"/>
      <c r="H25" s="50"/>
      <c r="I25" s="85" t="s">
        <v>22</v>
      </c>
      <c r="J25" s="94">
        <f>J7</f>
        <v>107.5</v>
      </c>
      <c r="K25" s="85"/>
      <c r="L25" s="54"/>
      <c r="M25" s="53"/>
      <c r="N25" s="85" t="s">
        <v>22</v>
      </c>
      <c r="O25" s="97">
        <f>'1RM입력'!G39</f>
        <v>70</v>
      </c>
      <c r="P25" s="85" t="s">
        <v>55</v>
      </c>
      <c r="Q25" s="54"/>
      <c r="R25" s="53"/>
      <c r="S25" s="88"/>
      <c r="T25" s="85"/>
      <c r="U25" s="85"/>
      <c r="V25" s="54"/>
      <c r="W25" s="50"/>
      <c r="X25" s="85" t="s">
        <v>22</v>
      </c>
      <c r="Y25" s="94">
        <f>Y7</f>
        <v>110</v>
      </c>
      <c r="Z25" s="85"/>
      <c r="AA25" s="54"/>
      <c r="AB25" s="53"/>
      <c r="AC25" s="85" t="s">
        <v>22</v>
      </c>
      <c r="AD25" s="97">
        <f>FLOOR('1RM입력'!G30*0.925,2.5)</f>
        <v>72.5</v>
      </c>
      <c r="AE25" s="85" t="s">
        <v>55</v>
      </c>
      <c r="AF25" s="54"/>
      <c r="AG25" s="53"/>
      <c r="AH25" s="88"/>
      <c r="AI25" s="85"/>
      <c r="AJ25" s="85"/>
      <c r="AK25" s="54"/>
      <c r="AL25" s="52"/>
      <c r="AM25" s="52"/>
      <c r="AN25" s="52"/>
      <c r="AO25" s="52"/>
      <c r="AP25" s="52"/>
      <c r="AQ25" s="52"/>
      <c r="AR25" s="52"/>
      <c r="AS25" s="52"/>
      <c r="AT25" s="52"/>
    </row>
    <row r="26" spans="1:46" ht="20.100000" customHeight="1">
      <c r="A26" s="158"/>
      <c r="B26" s="158"/>
      <c r="C26" s="159"/>
      <c r="D26" s="69"/>
      <c r="E26" s="50"/>
      <c r="F26" s="50"/>
      <c r="G26" s="61"/>
      <c r="H26" s="50"/>
      <c r="I26" s="85" t="s">
        <v>23</v>
      </c>
      <c r="J26" s="95">
        <f>J8</f>
        <v>110</v>
      </c>
      <c r="K26" s="85"/>
      <c r="L26" s="54"/>
      <c r="M26" s="53"/>
      <c r="N26" s="85" t="s">
        <v>23</v>
      </c>
      <c r="O26" s="113">
        <f>FLOOR('1RM입력'!G30*0.925,2.5)</f>
        <v>72.5</v>
      </c>
      <c r="P26" s="85" t="s">
        <v>55</v>
      </c>
      <c r="Q26" s="54"/>
      <c r="R26" s="53"/>
      <c r="S26" s="88"/>
      <c r="T26" s="85"/>
      <c r="U26" s="85"/>
      <c r="V26" s="54"/>
      <c r="W26" s="50"/>
      <c r="X26" s="85" t="s">
        <v>23</v>
      </c>
      <c r="Y26" s="95">
        <f>Y8</f>
        <v>112.5</v>
      </c>
      <c r="Z26" s="85"/>
      <c r="AA26" s="54"/>
      <c r="AB26" s="53"/>
      <c r="AC26" s="85" t="s">
        <v>23</v>
      </c>
      <c r="AD26" s="95">
        <f>'1RM입력'!G40</f>
        <v>75</v>
      </c>
      <c r="AE26" s="85" t="s">
        <v>55</v>
      </c>
      <c r="AF26" s="54"/>
      <c r="AG26" s="53"/>
      <c r="AH26" s="88"/>
      <c r="AI26" s="85"/>
      <c r="AJ26" s="85"/>
      <c r="AK26" s="54"/>
      <c r="AL26" s="52"/>
      <c r="AM26" s="52"/>
      <c r="AN26" s="52"/>
      <c r="AO26" s="52"/>
      <c r="AP26" s="52"/>
      <c r="AQ26" s="52"/>
      <c r="AR26" s="52"/>
      <c r="AS26" s="52"/>
      <c r="AT26" s="52"/>
    </row>
    <row r="27" spans="1:46" ht="20.100000" customHeight="1">
      <c r="A27" s="158"/>
      <c r="B27" s="158"/>
      <c r="C27" s="159"/>
      <c r="D27" s="69"/>
      <c r="E27" s="50"/>
      <c r="F27" s="50"/>
      <c r="G27" s="61"/>
      <c r="H27" s="50"/>
      <c r="I27" s="85"/>
      <c r="J27" s="85"/>
      <c r="K27" s="85"/>
      <c r="L27" s="54"/>
      <c r="M27" s="53"/>
      <c r="N27" s="85"/>
      <c r="O27" s="85"/>
      <c r="P27" s="85"/>
      <c r="Q27" s="54"/>
      <c r="R27" s="53"/>
      <c r="S27" s="50"/>
      <c r="T27" s="50"/>
      <c r="U27" s="50"/>
      <c r="V27" s="54"/>
      <c r="W27" s="50"/>
      <c r="X27" s="85"/>
      <c r="Y27" s="85"/>
      <c r="Z27" s="85"/>
      <c r="AA27" s="54"/>
      <c r="AB27" s="53"/>
      <c r="AC27" s="85"/>
      <c r="AD27" s="85"/>
      <c r="AE27" s="85"/>
      <c r="AF27" s="54"/>
      <c r="AG27" s="53"/>
      <c r="AH27" s="50"/>
      <c r="AI27" s="50"/>
      <c r="AJ27" s="50"/>
      <c r="AK27" s="54"/>
      <c r="AL27" s="52"/>
      <c r="AM27" s="52"/>
      <c r="AN27" s="52"/>
      <c r="AO27" s="52"/>
      <c r="AP27" s="52"/>
      <c r="AQ27" s="52"/>
      <c r="AR27" s="52"/>
      <c r="AS27" s="52"/>
      <c r="AT27" s="52"/>
    </row>
    <row r="28" spans="1:46" ht="20.100000" customHeight="1">
      <c r="A28" s="158"/>
      <c r="B28" s="158"/>
      <c r="C28" s="159"/>
      <c r="D28" s="69"/>
      <c r="E28" s="50"/>
      <c r="F28" s="50"/>
      <c r="G28" s="61"/>
      <c r="H28" s="50"/>
      <c r="I28" s="85" t="s">
        <v>31</v>
      </c>
      <c r="J28" s="85"/>
      <c r="K28" s="85"/>
      <c r="L28" s="54"/>
      <c r="M28" s="53"/>
      <c r="N28" s="85" t="s">
        <v>33</v>
      </c>
      <c r="O28" s="85"/>
      <c r="P28" s="85"/>
      <c r="Q28" s="54"/>
      <c r="R28" s="53"/>
      <c r="S28" s="79"/>
      <c r="T28" s="79"/>
      <c r="U28" s="79"/>
      <c r="V28" s="54"/>
      <c r="W28" s="50"/>
      <c r="X28" s="85" t="s">
        <v>31</v>
      </c>
      <c r="Y28" s="85"/>
      <c r="Z28" s="85"/>
      <c r="AA28" s="54"/>
      <c r="AB28" s="53"/>
      <c r="AC28" s="85" t="s">
        <v>33</v>
      </c>
      <c r="AD28" s="85"/>
      <c r="AE28" s="85"/>
      <c r="AF28" s="54"/>
      <c r="AG28" s="53"/>
      <c r="AH28" s="173" t="s">
        <v>78</v>
      </c>
      <c r="AI28" s="174"/>
      <c r="AJ28" s="174"/>
      <c r="AK28" s="54"/>
      <c r="AL28" s="52"/>
      <c r="AM28" s="52"/>
      <c r="AN28" s="52"/>
      <c r="AO28" s="52"/>
      <c r="AP28" s="52"/>
      <c r="AQ28" s="52"/>
      <c r="AR28" s="52"/>
      <c r="AS28" s="52"/>
      <c r="AT28" s="52"/>
    </row>
    <row r="29" spans="1:46" ht="20.100000" customHeight="1">
      <c r="A29" s="158"/>
      <c r="B29" s="158"/>
      <c r="C29" s="159"/>
      <c r="D29" s="69"/>
      <c r="E29" s="50"/>
      <c r="F29" s="50"/>
      <c r="G29" s="61"/>
      <c r="H29" s="50"/>
      <c r="I29" s="85" t="s">
        <v>24</v>
      </c>
      <c r="J29" s="109">
        <f>$J$25-10</f>
        <v>97.5</v>
      </c>
      <c r="K29" s="85"/>
      <c r="L29" s="54"/>
      <c r="M29" s="53"/>
      <c r="N29" s="85" t="s">
        <v>24</v>
      </c>
      <c r="O29" s="109">
        <f>FLOOR('1RM입력'!$G$30*0.85*0.875,2.5)</f>
        <v>57.5</v>
      </c>
      <c r="P29" s="85"/>
      <c r="Q29" s="54"/>
      <c r="R29" s="53"/>
      <c r="S29" s="79"/>
      <c r="T29" s="79"/>
      <c r="U29" s="79"/>
      <c r="V29" s="54"/>
      <c r="W29" s="50"/>
      <c r="X29" s="85" t="s">
        <v>24</v>
      </c>
      <c r="Y29" s="94">
        <f>$Y$7-10</f>
        <v>100</v>
      </c>
      <c r="Z29" s="85"/>
      <c r="AA29" s="54"/>
      <c r="AB29" s="53"/>
      <c r="AC29" s="85" t="s">
        <v>24</v>
      </c>
      <c r="AD29" s="94">
        <f>FLOOR('1RM입력'!$G$30*0.85*0.9,2.5)</f>
        <v>60</v>
      </c>
      <c r="AE29" s="85"/>
      <c r="AF29" s="54"/>
      <c r="AG29" s="53"/>
      <c r="AH29" s="174"/>
      <c r="AI29" s="174"/>
      <c r="AJ29" s="174"/>
      <c r="AK29" s="54"/>
      <c r="AL29" s="52"/>
      <c r="AM29" s="52"/>
      <c r="AN29" s="52"/>
      <c r="AO29" s="52"/>
      <c r="AP29" s="52"/>
      <c r="AQ29" s="52"/>
      <c r="AR29" s="52"/>
      <c r="AS29" s="52"/>
      <c r="AT29" s="52"/>
    </row>
    <row r="30" spans="1:46" ht="20.100000" customHeight="1">
      <c r="A30" s="158"/>
      <c r="B30" s="158"/>
      <c r="C30" s="159"/>
      <c r="D30" s="69"/>
      <c r="E30" s="50"/>
      <c r="F30" s="50"/>
      <c r="G30" s="61"/>
      <c r="H30" s="50"/>
      <c r="I30" s="85" t="s">
        <v>25</v>
      </c>
      <c r="J30" s="109">
        <f>$J$25-10</f>
        <v>97.5</v>
      </c>
      <c r="K30" s="85"/>
      <c r="L30" s="54"/>
      <c r="M30" s="53"/>
      <c r="N30" s="85" t="s">
        <v>25</v>
      </c>
      <c r="O30" s="109">
        <f>FLOOR('1RM입력'!$G$30*0.85*0.875,2.5)</f>
        <v>57.5</v>
      </c>
      <c r="P30" s="85"/>
      <c r="Q30" s="54"/>
      <c r="R30" s="53"/>
      <c r="S30" s="81"/>
      <c r="T30" s="79"/>
      <c r="U30" s="79"/>
      <c r="V30" s="54"/>
      <c r="W30" s="50"/>
      <c r="X30" s="85"/>
      <c r="Y30" s="109"/>
      <c r="Z30" s="85"/>
      <c r="AA30" s="54"/>
      <c r="AB30" s="53"/>
      <c r="AC30" s="85"/>
      <c r="AD30" s="109"/>
      <c r="AE30" s="85"/>
      <c r="AF30" s="54"/>
      <c r="AG30" s="53"/>
      <c r="AH30" s="174"/>
      <c r="AI30" s="174"/>
      <c r="AJ30" s="174"/>
      <c r="AK30" s="54"/>
      <c r="AL30" s="52"/>
      <c r="AM30" s="52"/>
      <c r="AN30" s="52"/>
      <c r="AO30" s="52"/>
      <c r="AP30" s="52"/>
      <c r="AQ30" s="52"/>
      <c r="AR30" s="52"/>
      <c r="AS30" s="52"/>
      <c r="AT30" s="52"/>
    </row>
    <row r="31" spans="1:46" ht="20.100000" customHeight="1">
      <c r="A31" s="158"/>
      <c r="B31" s="158"/>
      <c r="C31" s="159"/>
      <c r="D31" s="69"/>
      <c r="E31" s="50"/>
      <c r="F31" s="50"/>
      <c r="G31" s="61"/>
      <c r="H31" s="50"/>
      <c r="I31" s="85"/>
      <c r="J31" s="109"/>
      <c r="K31" s="85"/>
      <c r="L31" s="54"/>
      <c r="M31" s="53"/>
      <c r="N31" s="85"/>
      <c r="O31" s="109"/>
      <c r="P31" s="85"/>
      <c r="Q31" s="54"/>
      <c r="R31" s="53"/>
      <c r="S31" s="79"/>
      <c r="T31" s="79"/>
      <c r="U31" s="79"/>
      <c r="V31" s="54"/>
      <c r="W31" s="50"/>
      <c r="X31" s="85"/>
      <c r="Y31" s="109"/>
      <c r="Z31" s="85"/>
      <c r="AA31" s="54"/>
      <c r="AB31" s="53"/>
      <c r="AC31" s="85"/>
      <c r="AD31" s="109"/>
      <c r="AE31" s="85"/>
      <c r="AF31" s="54"/>
      <c r="AG31" s="53"/>
      <c r="AH31" s="79"/>
      <c r="AI31" s="79"/>
      <c r="AJ31" s="79"/>
      <c r="AK31" s="54"/>
      <c r="AL31" s="52"/>
      <c r="AM31" s="52"/>
      <c r="AN31" s="52"/>
      <c r="AO31" s="52"/>
      <c r="AP31" s="52"/>
      <c r="AQ31" s="52"/>
      <c r="AR31" s="52"/>
      <c r="AS31" s="52"/>
      <c r="AT31" s="52"/>
    </row>
    <row r="32" spans="1:46" ht="20.100000" customHeight="1">
      <c r="A32" s="158"/>
      <c r="B32" s="158"/>
      <c r="C32" s="159"/>
      <c r="D32" s="69"/>
      <c r="E32" s="50"/>
      <c r="F32" s="50"/>
      <c r="G32" s="61"/>
      <c r="H32" s="50"/>
      <c r="I32" s="85"/>
      <c r="J32" s="85"/>
      <c r="K32" s="85"/>
      <c r="L32" s="54"/>
      <c r="M32" s="53"/>
      <c r="N32" s="85"/>
      <c r="O32" s="85"/>
      <c r="P32" s="85"/>
      <c r="Q32" s="54"/>
      <c r="R32" s="53"/>
      <c r="S32" s="79"/>
      <c r="T32" s="79"/>
      <c r="U32" s="79"/>
      <c r="V32" s="54"/>
      <c r="W32" s="50"/>
      <c r="X32" s="85"/>
      <c r="Y32" s="85"/>
      <c r="Z32" s="85"/>
      <c r="AA32" s="54"/>
      <c r="AB32" s="53"/>
      <c r="AC32" s="85"/>
      <c r="AD32" s="85"/>
      <c r="AE32" s="85"/>
      <c r="AF32" s="54"/>
      <c r="AG32" s="53"/>
      <c r="AH32" s="79"/>
      <c r="AI32" s="79"/>
      <c r="AJ32" s="79"/>
      <c r="AK32" s="54"/>
      <c r="AL32" s="52"/>
      <c r="AM32" s="52"/>
      <c r="AN32" s="52"/>
      <c r="AO32" s="52"/>
      <c r="AP32" s="52"/>
      <c r="AQ32" s="52"/>
      <c r="AR32" s="52"/>
      <c r="AS32" s="52"/>
      <c r="AT32" s="52"/>
    </row>
    <row r="33" spans="1:46" ht="20.100000" customHeight="1">
      <c r="A33" s="158"/>
      <c r="B33" s="158"/>
      <c r="C33" s="159"/>
      <c r="D33" s="69"/>
      <c r="E33" s="50"/>
      <c r="F33" s="50"/>
      <c r="G33" s="61"/>
      <c r="H33" s="50"/>
      <c r="I33" s="85"/>
      <c r="J33" s="85"/>
      <c r="K33" s="85"/>
      <c r="L33" s="54"/>
      <c r="M33" s="53"/>
      <c r="N33" s="85"/>
      <c r="O33" s="85"/>
      <c r="P33" s="85"/>
      <c r="Q33" s="54"/>
      <c r="R33" s="53"/>
      <c r="S33" s="79"/>
      <c r="T33" s="79"/>
      <c r="U33" s="79"/>
      <c r="V33" s="54"/>
      <c r="W33" s="50"/>
      <c r="X33" s="85"/>
      <c r="Y33" s="85"/>
      <c r="Z33" s="85"/>
      <c r="AA33" s="54"/>
      <c r="AB33" s="53"/>
      <c r="AC33" s="85"/>
      <c r="AD33" s="85"/>
      <c r="AE33" s="85"/>
      <c r="AF33" s="54"/>
      <c r="AG33" s="53"/>
      <c r="AH33" s="79"/>
      <c r="AI33" s="79"/>
      <c r="AJ33" s="79"/>
      <c r="AK33" s="54"/>
      <c r="AL33" s="52"/>
      <c r="AM33" s="52"/>
      <c r="AN33" s="52"/>
      <c r="AO33" s="52"/>
      <c r="AP33" s="52"/>
      <c r="AQ33" s="52"/>
      <c r="AR33" s="52"/>
      <c r="AS33" s="52"/>
      <c r="AT33" s="52"/>
    </row>
    <row r="34" spans="1:46" ht="20.100000" customHeight="1">
      <c r="A34" s="158"/>
      <c r="B34" s="158"/>
      <c r="C34" s="159"/>
      <c r="D34" s="69"/>
      <c r="E34" s="50"/>
      <c r="F34" s="50"/>
      <c r="G34" s="61"/>
      <c r="H34" s="50"/>
      <c r="I34" s="85"/>
      <c r="J34" s="85"/>
      <c r="K34" s="85"/>
      <c r="L34" s="54"/>
      <c r="M34" s="53"/>
      <c r="N34" s="85"/>
      <c r="O34" s="85"/>
      <c r="P34" s="85"/>
      <c r="Q34" s="54"/>
      <c r="R34" s="53"/>
      <c r="S34" s="81"/>
      <c r="T34" s="79"/>
      <c r="U34" s="79"/>
      <c r="V34" s="54"/>
      <c r="W34" s="50"/>
      <c r="X34" s="85"/>
      <c r="Y34" s="85"/>
      <c r="Z34" s="85"/>
      <c r="AA34" s="54"/>
      <c r="AB34" s="53"/>
      <c r="AC34" s="85"/>
      <c r="AD34" s="85"/>
      <c r="AE34" s="85"/>
      <c r="AF34" s="54"/>
      <c r="AG34" s="53"/>
      <c r="AH34" s="81"/>
      <c r="AI34" s="79"/>
      <c r="AJ34" s="79"/>
      <c r="AK34" s="54"/>
      <c r="AL34" s="52"/>
      <c r="AM34" s="52"/>
      <c r="AN34" s="52"/>
      <c r="AO34" s="52"/>
      <c r="AP34" s="52"/>
      <c r="AQ34" s="52"/>
      <c r="AR34" s="52"/>
      <c r="AS34" s="52"/>
      <c r="AT34" s="52"/>
    </row>
    <row r="35" spans="1:46" ht="20.100000" customHeight="1">
      <c r="A35" s="158"/>
      <c r="B35" s="158"/>
      <c r="C35" s="159"/>
      <c r="D35" s="69"/>
      <c r="E35" s="50"/>
      <c r="F35" s="50"/>
      <c r="G35" s="61"/>
      <c r="H35" s="60"/>
      <c r="I35" s="88"/>
      <c r="J35" s="88"/>
      <c r="K35" s="88"/>
      <c r="L35" s="61"/>
      <c r="M35" s="50"/>
      <c r="N35" s="88"/>
      <c r="O35" s="88"/>
      <c r="P35" s="88"/>
      <c r="Q35" s="54"/>
      <c r="R35" s="53"/>
      <c r="S35" s="79"/>
      <c r="T35" s="79"/>
      <c r="U35" s="79"/>
      <c r="V35" s="54"/>
      <c r="W35" s="60"/>
      <c r="X35" s="88"/>
      <c r="Y35" s="88"/>
      <c r="Z35" s="88"/>
      <c r="AA35" s="61"/>
      <c r="AB35" s="50"/>
      <c r="AC35" s="88"/>
      <c r="AD35" s="88"/>
      <c r="AE35" s="88"/>
      <c r="AF35" s="54"/>
      <c r="AG35" s="53"/>
      <c r="AH35" s="79"/>
      <c r="AI35" s="79"/>
      <c r="AJ35" s="79"/>
      <c r="AK35" s="54"/>
      <c r="AL35" s="52"/>
      <c r="AM35" s="52"/>
      <c r="AN35" s="52"/>
      <c r="AO35" s="52"/>
      <c r="AP35" s="52"/>
      <c r="AQ35" s="52"/>
      <c r="AR35" s="52"/>
      <c r="AS35" s="52"/>
      <c r="AT35" s="52"/>
    </row>
    <row r="36" spans="1:46" ht="20.100000" customHeight="1">
      <c r="A36" s="160"/>
      <c r="B36" s="160"/>
      <c r="C36" s="161"/>
      <c r="D36" s="57"/>
      <c r="E36" s="62"/>
      <c r="F36" s="62"/>
      <c r="G36" s="59"/>
      <c r="H36" s="57"/>
      <c r="I36" s="58"/>
      <c r="J36" s="58"/>
      <c r="K36" s="58"/>
      <c r="L36" s="59"/>
      <c r="M36" s="57"/>
      <c r="N36" s="62"/>
      <c r="O36" s="62"/>
      <c r="P36" s="62"/>
      <c r="Q36" s="62"/>
      <c r="R36" s="55"/>
      <c r="S36" s="63"/>
      <c r="T36" s="63"/>
      <c r="U36" s="63"/>
      <c r="V36" s="56"/>
      <c r="W36" s="57"/>
      <c r="X36" s="58"/>
      <c r="Y36" s="58"/>
      <c r="Z36" s="58"/>
      <c r="AA36" s="59"/>
      <c r="AB36" s="57"/>
      <c r="AC36" s="62"/>
      <c r="AD36" s="62"/>
      <c r="AE36" s="62"/>
      <c r="AF36" s="62"/>
      <c r="AG36" s="55"/>
      <c r="AH36" s="63"/>
      <c r="AI36" s="63"/>
      <c r="AJ36" s="63"/>
      <c r="AK36" s="56"/>
      <c r="AL36" s="52"/>
      <c r="AM36" s="52"/>
      <c r="AN36" s="52"/>
      <c r="AO36" s="52"/>
      <c r="AP36" s="52"/>
      <c r="AQ36" s="52"/>
      <c r="AR36" s="52"/>
      <c r="AS36" s="52"/>
      <c r="AT36" s="52"/>
    </row>
    <row r="37" spans="1:46">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0"/>
      <c r="AM37" s="50"/>
      <c r="AN37" s="50"/>
      <c r="AO37" s="50"/>
      <c r="AP37" s="52"/>
      <c r="AQ37" s="52"/>
      <c r="AR37" s="52"/>
      <c r="AS37" s="52"/>
      <c r="AT37" s="52"/>
    </row>
    <row r="38" spans="1:46" s="52" customFormat="1">
      <c r="AL38" s="50"/>
      <c r="AM38" s="50"/>
      <c r="AN38" s="50"/>
      <c r="AO38" s="50"/>
    </row>
    <row r="39" spans="1:46" s="52" customFormat="1">
      <c r="AL39" s="50"/>
      <c r="AM39" s="50"/>
      <c r="AN39" s="50"/>
      <c r="AO39" s="50"/>
    </row>
    <row r="40" spans="1:46" s="52" customFormat="1">
      <c r="AL40" s="50"/>
      <c r="AM40" s="50"/>
      <c r="AN40" s="50"/>
      <c r="AO40" s="50"/>
    </row>
    <row r="41" spans="1:46" s="52" customFormat="1">
      <c r="AL41" s="50"/>
      <c r="AM41" s="50"/>
      <c r="AN41" s="50"/>
      <c r="AO41" s="50"/>
    </row>
    <row r="42" spans="1:46" s="52" customFormat="1">
      <c r="AL42" s="50"/>
      <c r="AM42" s="50"/>
      <c r="AN42" s="50"/>
      <c r="AO42" s="50"/>
    </row>
    <row r="43" spans="1:46" s="52" customFormat="1">
      <c r="AL43" s="50"/>
      <c r="AM43" s="50"/>
      <c r="AN43" s="50"/>
      <c r="AO43" s="50"/>
    </row>
    <row r="44" spans="1:46" s="52" customFormat="1">
      <c r="AL44" s="50"/>
      <c r="AM44" s="50"/>
      <c r="AN44" s="50"/>
      <c r="AO44" s="50"/>
    </row>
    <row r="45" spans="1:46" s="52" customFormat="1">
      <c r="AL45" s="50"/>
      <c r="AM45" s="50"/>
      <c r="AN45" s="50"/>
      <c r="AO45" s="50"/>
    </row>
    <row r="46" spans="1:46" s="52" customFormat="1">
      <c r="AL46" s="50"/>
      <c r="AM46" s="50"/>
      <c r="AN46" s="50"/>
      <c r="AO46" s="50"/>
    </row>
    <row r="47" spans="1:46" s="52" customFormat="1">
      <c r="AL47" s="50"/>
      <c r="AM47" s="50"/>
      <c r="AN47" s="50"/>
      <c r="AO47" s="50"/>
    </row>
    <row r="48" spans="1:46" s="52" customFormat="1">
      <c r="AL48" s="50"/>
      <c r="AM48" s="50"/>
      <c r="AN48" s="50"/>
      <c r="AO48" s="50"/>
    </row>
    <row r="49" spans="38:41" s="52" customFormat="1">
      <c r="AL49" s="50"/>
      <c r="AM49" s="50"/>
      <c r="AN49" s="50"/>
      <c r="AO49" s="50"/>
    </row>
    <row r="50" spans="38:41" s="52" customFormat="1">
      <c r="AL50" s="50"/>
      <c r="AM50" s="50"/>
      <c r="AN50" s="50"/>
      <c r="AO50" s="50"/>
    </row>
    <row r="51" spans="38:41" s="52" customFormat="1">
      <c r="AL51" s="50"/>
      <c r="AM51" s="50"/>
      <c r="AN51" s="50"/>
      <c r="AO51" s="50"/>
    </row>
    <row r="52" spans="38:41" s="52" customFormat="1">
      <c r="AL52" s="50"/>
      <c r="AM52" s="50"/>
      <c r="AN52" s="50"/>
      <c r="AO52" s="50"/>
    </row>
    <row r="53" spans="38:41" s="52" customFormat="1">
      <c r="AL53" s="50"/>
      <c r="AM53" s="50"/>
      <c r="AN53" s="50"/>
      <c r="AO53" s="50"/>
    </row>
    <row r="54" spans="38:41" s="52" customFormat="1">
      <c r="AL54" s="50"/>
      <c r="AM54" s="50"/>
      <c r="AN54" s="50"/>
      <c r="AO54" s="50"/>
    </row>
    <row r="55" spans="38:41" s="52" customFormat="1">
      <c r="AL55" s="50"/>
      <c r="AM55" s="50"/>
      <c r="AN55" s="50"/>
      <c r="AO55" s="50"/>
    </row>
    <row r="56" spans="38:41" s="52" customFormat="1">
      <c r="AL56" s="50"/>
      <c r="AM56" s="50"/>
      <c r="AN56" s="50"/>
      <c r="AO56" s="50"/>
    </row>
    <row r="57" spans="38:41" s="52" customFormat="1">
      <c r="AL57" s="50"/>
      <c r="AM57" s="50"/>
      <c r="AN57" s="50"/>
      <c r="AO57" s="50"/>
    </row>
    <row r="58" spans="38:41" s="52" customFormat="1">
      <c r="AL58" s="50"/>
      <c r="AM58" s="50"/>
      <c r="AN58" s="50"/>
      <c r="AO58" s="50"/>
    </row>
    <row r="59" spans="38:41" s="52" customFormat="1">
      <c r="AL59" s="50"/>
      <c r="AM59" s="50"/>
      <c r="AN59" s="50"/>
      <c r="AO59" s="50"/>
    </row>
    <row r="60" spans="38:41" s="52" customFormat="1">
      <c r="AL60" s="50"/>
      <c r="AM60" s="50"/>
      <c r="AN60" s="50"/>
      <c r="AO60" s="50"/>
    </row>
    <row r="61" spans="38:41" s="52" customFormat="1">
      <c r="AL61" s="50"/>
      <c r="AM61" s="50"/>
      <c r="AN61" s="50"/>
      <c r="AO61" s="50"/>
    </row>
    <row r="62" spans="38:41" s="52" customFormat="1">
      <c r="AL62" s="50"/>
      <c r="AM62" s="50"/>
      <c r="AN62" s="50"/>
      <c r="AO62" s="50"/>
    </row>
    <row r="63" spans="38:41" s="52" customFormat="1">
      <c r="AL63" s="50"/>
      <c r="AM63" s="50"/>
      <c r="AN63" s="50"/>
      <c r="AO63" s="50"/>
    </row>
    <row r="64" spans="38:41" s="52" customFormat="1">
      <c r="AL64" s="50"/>
      <c r="AM64" s="50"/>
      <c r="AN64" s="50"/>
      <c r="AO64" s="50"/>
    </row>
    <row r="65" spans="38:41" s="52" customFormat="1">
      <c r="AL65" s="50"/>
      <c r="AM65" s="50"/>
      <c r="AN65" s="50"/>
      <c r="AO65" s="50"/>
    </row>
    <row r="66" spans="38:41" s="52" customFormat="1">
      <c r="AL66" s="50"/>
      <c r="AM66" s="50"/>
      <c r="AN66" s="50"/>
      <c r="AO66" s="50"/>
    </row>
    <row r="67" spans="38:41" s="52" customFormat="1">
      <c r="AL67" s="50"/>
      <c r="AM67" s="50"/>
      <c r="AN67" s="50"/>
      <c r="AO67" s="50"/>
    </row>
    <row r="68" spans="38:41">
      <c r="AL68" s="48"/>
      <c r="AM68" s="48"/>
      <c r="AN68" s="48"/>
      <c r="AO68" s="48"/>
    </row>
  </sheetData>
  <mergeCells count="21">
    <mergeCell ref="A1:AK2"/>
    <mergeCell ref="A3:AK3"/>
    <mergeCell ref="A4:C4"/>
    <mergeCell ref="D4:G4"/>
    <mergeCell ref="I4:K4"/>
    <mergeCell ref="N4:Q4"/>
    <mergeCell ref="S4:V4"/>
    <mergeCell ref="X4:AA4"/>
    <mergeCell ref="AC4:AF4"/>
    <mergeCell ref="AH4:AK4"/>
    <mergeCell ref="A5:C5"/>
    <mergeCell ref="D5:G5"/>
    <mergeCell ref="I5:K5"/>
    <mergeCell ref="N5:Q5"/>
    <mergeCell ref="S5:V5"/>
    <mergeCell ref="X5:AA5"/>
    <mergeCell ref="AC5:AF5"/>
    <mergeCell ref="AH5:AK5"/>
    <mergeCell ref="A6:C36"/>
    <mergeCell ref="AH10:AJ10"/>
    <mergeCell ref="AH28:AJ30"/>
  </mergeCells>
  <phoneticPr fontId="1" type="noConversion"/>
  <pageMargins left="0.71" right="0.71" top="0.75" bottom="0.75" header="0.31" footer="0.31"/>
  <pageSetup paperSize="9" scale="47" orientation="landscape"/>
  <drawing r:id="rId1"/>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8</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피규맨 TV</dc:creator>
  <cp:lastModifiedBy>권혁</cp:lastModifiedBy>
  <dc:title>Budget planner 2</dc:title>
  <cp:version>9.103.103.45589</cp:version>
  <dcterms:modified xsi:type="dcterms:W3CDTF">2021-10-28T06:50:07Z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TC019273699991</vt:lpwstr>
  </property>
</Properties>
</file>