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755" activeTab="2"/>
  </bookViews>
  <sheets>
    <sheet name="CONTRACT" sheetId="1" r:id="rId1"/>
    <sheet name="JOINT" sheetId="2" r:id="rId2"/>
    <sheet name="SERVI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B7" i="3"/>
  <c r="D34" i="2"/>
  <c r="C27" i="2"/>
  <c r="D27" i="2"/>
  <c r="B27" i="2"/>
  <c r="F13" i="2"/>
  <c r="F12" i="2"/>
  <c r="F11" i="2"/>
  <c r="F10" i="2"/>
  <c r="E12" i="2"/>
  <c r="E11" i="2"/>
  <c r="E10" i="2"/>
  <c r="D13" i="2"/>
  <c r="D10" i="2"/>
  <c r="D11" i="2"/>
  <c r="D12" i="2"/>
  <c r="B6" i="2"/>
  <c r="C33" i="1"/>
  <c r="D40" i="1"/>
  <c r="D41" i="1"/>
  <c r="D39" i="1"/>
  <c r="C41" i="1"/>
  <c r="B41" i="1"/>
  <c r="D36" i="1"/>
  <c r="D37" i="1"/>
  <c r="D35" i="1"/>
  <c r="B37" i="1"/>
  <c r="C37" i="1"/>
  <c r="D33" i="1"/>
  <c r="B33" i="1"/>
  <c r="C10" i="1"/>
  <c r="D10" i="1"/>
  <c r="B10" i="1"/>
  <c r="C6" i="1"/>
  <c r="D6" i="1"/>
  <c r="B6" i="1"/>
</calcChain>
</file>

<file path=xl/sharedStrings.xml><?xml version="1.0" encoding="utf-8"?>
<sst xmlns="http://schemas.openxmlformats.org/spreadsheetml/2006/main" count="88" uniqueCount="80">
  <si>
    <t>CENTRE POINT. CO</t>
  </si>
  <si>
    <t>N,000</t>
  </si>
  <si>
    <t>Initial amount of revenue agreed in the contract</t>
  </si>
  <si>
    <t xml:space="preserve">Variation </t>
  </si>
  <si>
    <t xml:space="preserve">Contract cost incurred to date </t>
  </si>
  <si>
    <t>Contract cost to complete</t>
  </si>
  <si>
    <t>Total contract revenue (A)</t>
  </si>
  <si>
    <t>Total estimated contract cost (B)</t>
  </si>
  <si>
    <t>Estimated profit (A-B)</t>
  </si>
  <si>
    <t>Stage of completion (Wk 1)</t>
  </si>
  <si>
    <t xml:space="preserve">Workings </t>
  </si>
  <si>
    <t>Stage of completion has been calculated using the formula:</t>
  </si>
  <si>
    <t>Cost to date /Total estimated cost</t>
  </si>
  <si>
    <t>2016 = 105,040 / 404,000= 0.26 or 26%</t>
  </si>
  <si>
    <t>2017= The stage of completion in 2017 is calculated by deducting the 5 Million of materials held for the following period from the cost incurred up till that year end</t>
  </si>
  <si>
    <t>I.e 274.7m - 5m= 269.7m</t>
  </si>
  <si>
    <t xml:space="preserve">269.7m/410m = 0.66 or 66% </t>
  </si>
  <si>
    <t>2018= 410m/410m = 1 or 100%</t>
  </si>
  <si>
    <t>REVENUE, COST AND PROFIT WILL BE RECOGNIZED IN PROFIT OR LOSS AS FOLLOWS:</t>
  </si>
  <si>
    <t>To Date</t>
  </si>
  <si>
    <t>Recognized in prior year</t>
  </si>
  <si>
    <t>N'000</t>
  </si>
  <si>
    <t>Recognized in the current year</t>
  </si>
  <si>
    <t xml:space="preserve">          Cost (404m*26%)                 B</t>
  </si>
  <si>
    <t>2016: Revenue(440m* 26%)      A</t>
  </si>
  <si>
    <t xml:space="preserve">                                         (A - B)</t>
  </si>
  <si>
    <t>2017: Revenue (440m* 66%)    A</t>
  </si>
  <si>
    <t xml:space="preserve">           Cost(410m*66%)                B</t>
  </si>
  <si>
    <t>2018: Revenue (450m*100%)   A</t>
  </si>
  <si>
    <t xml:space="preserve">           Cost(410m*100%)              B</t>
  </si>
  <si>
    <t>T &amp;T COMPANY</t>
  </si>
  <si>
    <t>Total Cost</t>
  </si>
  <si>
    <t>N</t>
  </si>
  <si>
    <t>Material</t>
  </si>
  <si>
    <t xml:space="preserve">Labour </t>
  </si>
  <si>
    <t>Overhead</t>
  </si>
  <si>
    <t>Apportionment of Joint Cost using Market Value</t>
  </si>
  <si>
    <t>Product</t>
  </si>
  <si>
    <t>Selling Price</t>
  </si>
  <si>
    <t>QTY</t>
  </si>
  <si>
    <t>Revenue(N)</t>
  </si>
  <si>
    <t>Apportionment</t>
  </si>
  <si>
    <t>Gross Profit</t>
  </si>
  <si>
    <t>Q</t>
  </si>
  <si>
    <t xml:space="preserve">P </t>
  </si>
  <si>
    <t>R</t>
  </si>
  <si>
    <t>Gross Profit (N)</t>
  </si>
  <si>
    <t>To get apportionment= Revenue of  each product/ Total revenue</t>
  </si>
  <si>
    <t>To ger gross profit= Apportionment of each product * Total Cost</t>
  </si>
  <si>
    <t>Gross Profit For Each Product</t>
  </si>
  <si>
    <t>P(N)</t>
  </si>
  <si>
    <t>Q(N)</t>
  </si>
  <si>
    <t>R(N)</t>
  </si>
  <si>
    <t>Futher Gross cost:</t>
  </si>
  <si>
    <t>Factory Overhead (D)</t>
  </si>
  <si>
    <t>Direct Labour        ( C )</t>
  </si>
  <si>
    <t>Appoortionment of joint cost                (B)</t>
  </si>
  <si>
    <t>Revenue                (A)</t>
  </si>
  <si>
    <t>Gross profit: A-(B+C+D)</t>
  </si>
  <si>
    <t>B) Decide whether chemical P should be sold at split off point</t>
  </si>
  <si>
    <t>Sales @ split off point (N45 * 20,000)</t>
  </si>
  <si>
    <t>Apportionment of Joint Cost</t>
  </si>
  <si>
    <t>1. Calculation of cost per month</t>
  </si>
  <si>
    <t>Particulars</t>
  </si>
  <si>
    <t>Salary to software engineer (5 persons)</t>
  </si>
  <si>
    <t>Salary to project leaders (2 persons)</t>
  </si>
  <si>
    <t>Salary to project manager</t>
  </si>
  <si>
    <t>Total per Annum</t>
  </si>
  <si>
    <t>Per person per Annum</t>
  </si>
  <si>
    <t>Per person per month</t>
  </si>
  <si>
    <t>Project Cost Sheet</t>
  </si>
  <si>
    <t>Salary Cost:</t>
  </si>
  <si>
    <t>Salary of Software Engineers (3*100*6 months)</t>
  </si>
  <si>
    <t>Salary of project leader (150,000 * 6 months)</t>
  </si>
  <si>
    <t>Salary of Project manager (200,000* 2 months)</t>
  </si>
  <si>
    <t>Total Salary</t>
  </si>
  <si>
    <t>Travelling Expenses</t>
  </si>
  <si>
    <t>Depreciation of Laptops (700,000/4 )</t>
  </si>
  <si>
    <t>Total Project Cost</t>
  </si>
  <si>
    <t>Working 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</si>
</sst>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/>
    <xf numFmtId="3" fontId="2" fillId="0" borderId="1" xfId="0" applyNumberFormat="1" applyFont="1" applyBorder="1"/>
    <xf numFmtId="43" fontId="0" fillId="0" borderId="0" xfId="1" applyFont="1"/>
    <xf numFmtId="43" fontId="2" fillId="0" borderId="1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43" fontId="2" fillId="0" borderId="4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3" fontId="2" fillId="0" borderId="0" xfId="1" applyFont="1"/>
    <xf numFmtId="43" fontId="2" fillId="0" borderId="5" xfId="1" applyFont="1" applyBorder="1"/>
    <xf numFmtId="43" fontId="2" fillId="0" borderId="6" xfId="1" applyFont="1" applyBorder="1"/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0" workbookViewId="0">
      <selection activeCell="E33" sqref="E33"/>
    </sheetView>
  </sheetViews>
  <sheetFormatPr defaultRowHeight="15" x14ac:dyDescent="0.25"/>
  <cols>
    <col min="1" max="1" width="42.7109375" customWidth="1"/>
    <col min="2" max="2" width="13.42578125" bestFit="1" customWidth="1"/>
    <col min="3" max="3" width="11" customWidth="1"/>
    <col min="4" max="4" width="11.42578125" customWidth="1"/>
  </cols>
  <sheetData>
    <row r="1" spans="1:4" x14ac:dyDescent="0.25">
      <c r="A1" s="1" t="s">
        <v>0</v>
      </c>
    </row>
    <row r="2" spans="1:4" x14ac:dyDescent="0.25">
      <c r="B2" s="2">
        <v>2016</v>
      </c>
      <c r="C2">
        <v>2017</v>
      </c>
      <c r="D2">
        <v>2018</v>
      </c>
    </row>
    <row r="3" spans="1:4" x14ac:dyDescent="0.25">
      <c r="B3" s="2" t="s">
        <v>1</v>
      </c>
      <c r="C3" t="s">
        <v>1</v>
      </c>
      <c r="D3" t="s">
        <v>1</v>
      </c>
    </row>
    <row r="4" spans="1:4" x14ac:dyDescent="0.25">
      <c r="A4" t="s">
        <v>2</v>
      </c>
      <c r="B4" s="3">
        <v>440000</v>
      </c>
      <c r="C4" s="3">
        <v>440000</v>
      </c>
      <c r="D4" s="3">
        <v>440000</v>
      </c>
    </row>
    <row r="5" spans="1:4" x14ac:dyDescent="0.25">
      <c r="A5" t="s">
        <v>3</v>
      </c>
      <c r="B5">
        <v>0</v>
      </c>
      <c r="C5" s="3">
        <v>10000</v>
      </c>
      <c r="D5" s="3">
        <v>10000</v>
      </c>
    </row>
    <row r="6" spans="1:4" x14ac:dyDescent="0.25">
      <c r="A6" t="s">
        <v>6</v>
      </c>
      <c r="B6" s="4">
        <f>B4+B5</f>
        <v>440000</v>
      </c>
      <c r="C6" s="4">
        <f t="shared" ref="C6:D6" si="0">C4+C5</f>
        <v>450000</v>
      </c>
      <c r="D6" s="4">
        <f t="shared" si="0"/>
        <v>450000</v>
      </c>
    </row>
    <row r="7" spans="1:4" x14ac:dyDescent="0.25">
      <c r="A7" t="s">
        <v>4</v>
      </c>
      <c r="B7" s="3">
        <v>105040</v>
      </c>
      <c r="C7" s="3">
        <v>274700</v>
      </c>
      <c r="D7" s="3">
        <v>410000</v>
      </c>
    </row>
    <row r="8" spans="1:4" ht="15.75" thickBot="1" x14ac:dyDescent="0.3">
      <c r="A8" t="s">
        <v>5</v>
      </c>
      <c r="B8" s="3">
        <v>258960</v>
      </c>
      <c r="C8" s="3">
        <v>135300</v>
      </c>
      <c r="D8" s="3">
        <v>0</v>
      </c>
    </row>
    <row r="9" spans="1:4" ht="15.75" thickBot="1" x14ac:dyDescent="0.3">
      <c r="A9" t="s">
        <v>7</v>
      </c>
      <c r="B9" s="5">
        <v>404000</v>
      </c>
      <c r="C9" s="6">
        <v>410000</v>
      </c>
      <c r="D9" s="7">
        <v>410000</v>
      </c>
    </row>
    <row r="10" spans="1:4" x14ac:dyDescent="0.25">
      <c r="A10" t="s">
        <v>8</v>
      </c>
      <c r="B10" s="3">
        <f>B6-B9</f>
        <v>36000</v>
      </c>
      <c r="C10" s="3">
        <f t="shared" ref="C10:D10" si="1">C6-C9</f>
        <v>40000</v>
      </c>
      <c r="D10" s="3">
        <f t="shared" si="1"/>
        <v>40000</v>
      </c>
    </row>
    <row r="11" spans="1:4" x14ac:dyDescent="0.25">
      <c r="A11" t="s">
        <v>9</v>
      </c>
      <c r="B11" s="8">
        <v>0.26</v>
      </c>
      <c r="C11" s="8">
        <v>0.66</v>
      </c>
      <c r="D11" s="8">
        <v>1</v>
      </c>
    </row>
    <row r="15" spans="1:4" x14ac:dyDescent="0.25">
      <c r="A15" t="s">
        <v>10</v>
      </c>
    </row>
    <row r="16" spans="1:4" ht="30" x14ac:dyDescent="0.25">
      <c r="A16" s="10" t="s">
        <v>11</v>
      </c>
    </row>
    <row r="17" spans="1:4" x14ac:dyDescent="0.25">
      <c r="A17" t="s">
        <v>12</v>
      </c>
    </row>
    <row r="19" spans="1:4" x14ac:dyDescent="0.25">
      <c r="A19" t="s">
        <v>13</v>
      </c>
    </row>
    <row r="20" spans="1:4" ht="60" x14ac:dyDescent="0.25">
      <c r="A20" s="10" t="s">
        <v>14</v>
      </c>
    </row>
    <row r="21" spans="1:4" x14ac:dyDescent="0.25">
      <c r="A21" t="s">
        <v>15</v>
      </c>
    </row>
    <row r="22" spans="1:4" x14ac:dyDescent="0.25">
      <c r="A22" t="s">
        <v>16</v>
      </c>
    </row>
    <row r="23" spans="1:4" x14ac:dyDescent="0.25">
      <c r="A23" t="s">
        <v>17</v>
      </c>
    </row>
    <row r="28" spans="1:4" x14ac:dyDescent="0.25">
      <c r="A28" s="1" t="s">
        <v>18</v>
      </c>
    </row>
    <row r="29" spans="1:4" ht="42.75" customHeight="1" x14ac:dyDescent="0.25">
      <c r="B29" s="9" t="s">
        <v>19</v>
      </c>
      <c r="C29" s="10" t="s">
        <v>20</v>
      </c>
      <c r="D29" s="11" t="s">
        <v>22</v>
      </c>
    </row>
    <row r="30" spans="1:4" x14ac:dyDescent="0.25">
      <c r="B30" t="s">
        <v>21</v>
      </c>
      <c r="C30" t="s">
        <v>21</v>
      </c>
      <c r="D30" t="s">
        <v>21</v>
      </c>
    </row>
    <row r="31" spans="1:4" x14ac:dyDescent="0.25">
      <c r="A31" t="s">
        <v>24</v>
      </c>
      <c r="B31" s="3">
        <v>114400</v>
      </c>
      <c r="C31">
        <v>0</v>
      </c>
      <c r="D31" s="3">
        <v>114000</v>
      </c>
    </row>
    <row r="32" spans="1:4" ht="15.75" thickBot="1" x14ac:dyDescent="0.3">
      <c r="A32" s="12" t="s">
        <v>23</v>
      </c>
      <c r="B32" s="13">
        <v>105040</v>
      </c>
      <c r="C32">
        <v>0</v>
      </c>
      <c r="D32" s="13">
        <v>105040</v>
      </c>
    </row>
    <row r="33" spans="1:4" ht="15.75" thickBot="1" x14ac:dyDescent="0.3">
      <c r="A33" t="s">
        <v>25</v>
      </c>
      <c r="B33" s="14">
        <f>B31-B32</f>
        <v>9360</v>
      </c>
      <c r="C33" s="6">
        <f>C31-C32</f>
        <v>0</v>
      </c>
      <c r="D33" s="14">
        <f t="shared" ref="C33:D33" si="2">D31-D32</f>
        <v>8960</v>
      </c>
    </row>
    <row r="35" spans="1:4" x14ac:dyDescent="0.25">
      <c r="A35" t="s">
        <v>26</v>
      </c>
      <c r="B35" s="3">
        <v>297000</v>
      </c>
      <c r="C35" s="3">
        <v>114400</v>
      </c>
      <c r="D35" s="3">
        <f>B35-C35</f>
        <v>182600</v>
      </c>
    </row>
    <row r="36" spans="1:4" ht="15.75" thickBot="1" x14ac:dyDescent="0.3">
      <c r="A36" t="s">
        <v>27</v>
      </c>
      <c r="B36" s="3">
        <v>270600</v>
      </c>
      <c r="C36" s="13">
        <v>105040</v>
      </c>
      <c r="D36" s="3">
        <f t="shared" ref="D36:D37" si="3">B36-C36</f>
        <v>165560</v>
      </c>
    </row>
    <row r="37" spans="1:4" ht="15.75" thickBot="1" x14ac:dyDescent="0.3">
      <c r="A37" t="s">
        <v>25</v>
      </c>
      <c r="B37" s="5">
        <f>B35-B36</f>
        <v>26400</v>
      </c>
      <c r="C37" s="14">
        <f>C35-C36</f>
        <v>9360</v>
      </c>
      <c r="D37" s="7">
        <f t="shared" si="3"/>
        <v>17040</v>
      </c>
    </row>
    <row r="39" spans="1:4" x14ac:dyDescent="0.25">
      <c r="A39" t="s">
        <v>28</v>
      </c>
      <c r="B39" s="3">
        <v>450000</v>
      </c>
      <c r="C39" s="3">
        <v>297000</v>
      </c>
      <c r="D39" s="3">
        <f>B39-C39</f>
        <v>153000</v>
      </c>
    </row>
    <row r="40" spans="1:4" ht="15.75" thickBot="1" x14ac:dyDescent="0.3">
      <c r="A40" t="s">
        <v>29</v>
      </c>
      <c r="B40" s="3">
        <v>410000</v>
      </c>
      <c r="C40" s="3">
        <v>270600</v>
      </c>
      <c r="D40" s="3">
        <f t="shared" ref="D40:D41" si="4">B40-C40</f>
        <v>139400</v>
      </c>
    </row>
    <row r="41" spans="1:4" ht="15.75" thickBot="1" x14ac:dyDescent="0.3">
      <c r="A41" t="s">
        <v>25</v>
      </c>
      <c r="B41" s="5">
        <f>B39-B40</f>
        <v>40000</v>
      </c>
      <c r="C41" s="6">
        <f>C39-C40</f>
        <v>26400</v>
      </c>
      <c r="D41" s="7">
        <f t="shared" si="4"/>
        <v>13600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4" workbookViewId="0">
      <selection activeCell="A34" sqref="A34"/>
    </sheetView>
  </sheetViews>
  <sheetFormatPr defaultRowHeight="15" x14ac:dyDescent="0.25"/>
  <cols>
    <col min="1" max="1" width="22" customWidth="1"/>
    <col min="2" max="2" width="13.28515625" bestFit="1" customWidth="1"/>
    <col min="3" max="3" width="14.28515625" bestFit="1" customWidth="1"/>
    <col min="4" max="4" width="13.28515625" customWidth="1"/>
    <col min="5" max="5" width="16.5703125" customWidth="1"/>
    <col min="6" max="6" width="14.7109375" customWidth="1"/>
  </cols>
  <sheetData>
    <row r="1" spans="1:6" x14ac:dyDescent="0.25">
      <c r="A1" s="1" t="s">
        <v>30</v>
      </c>
    </row>
    <row r="2" spans="1:6" x14ac:dyDescent="0.25">
      <c r="A2" s="1" t="s">
        <v>31</v>
      </c>
      <c r="B2" t="s">
        <v>32</v>
      </c>
    </row>
    <row r="3" spans="1:6" x14ac:dyDescent="0.25">
      <c r="A3" t="s">
        <v>33</v>
      </c>
      <c r="B3" s="3">
        <v>1800000</v>
      </c>
    </row>
    <row r="4" spans="1:6" x14ac:dyDescent="0.25">
      <c r="A4" t="s">
        <v>34</v>
      </c>
      <c r="B4" s="3">
        <v>1000000</v>
      </c>
    </row>
    <row r="5" spans="1:6" ht="15.75" thickBot="1" x14ac:dyDescent="0.3">
      <c r="A5" t="s">
        <v>35</v>
      </c>
      <c r="B5" s="3">
        <v>700000</v>
      </c>
    </row>
    <row r="6" spans="1:6" ht="15.75" thickBot="1" x14ac:dyDescent="0.3">
      <c r="B6" s="14">
        <f>SUM(B3:B5)</f>
        <v>3500000</v>
      </c>
    </row>
    <row r="8" spans="1:6" x14ac:dyDescent="0.25">
      <c r="A8" s="12" t="s">
        <v>36</v>
      </c>
    </row>
    <row r="9" spans="1:6" ht="30.75" customHeight="1" x14ac:dyDescent="0.25">
      <c r="A9" s="2" t="s">
        <v>37</v>
      </c>
      <c r="B9" s="11" t="s">
        <v>38</v>
      </c>
      <c r="C9" t="s">
        <v>39</v>
      </c>
      <c r="D9" t="s">
        <v>40</v>
      </c>
      <c r="E9" t="s">
        <v>41</v>
      </c>
      <c r="F9" t="s">
        <v>46</v>
      </c>
    </row>
    <row r="10" spans="1:6" x14ac:dyDescent="0.25">
      <c r="A10" s="2" t="s">
        <v>44</v>
      </c>
      <c r="B10">
        <v>70</v>
      </c>
      <c r="C10" s="3">
        <v>20000</v>
      </c>
      <c r="D10" s="15">
        <f>B10*C10</f>
        <v>1400000</v>
      </c>
      <c r="E10">
        <f>D10/D13</f>
        <v>0.22222222222222221</v>
      </c>
      <c r="F10" s="15">
        <f>E10*B6</f>
        <v>777777.77777777775</v>
      </c>
    </row>
    <row r="11" spans="1:6" x14ac:dyDescent="0.25">
      <c r="A11" s="2" t="s">
        <v>43</v>
      </c>
      <c r="B11">
        <v>50</v>
      </c>
      <c r="C11" s="3">
        <v>50000</v>
      </c>
      <c r="D11" s="15">
        <f t="shared" ref="D11:D12" si="0">B11*C11</f>
        <v>2500000</v>
      </c>
      <c r="E11">
        <f>D11/D13</f>
        <v>0.3968253968253968</v>
      </c>
      <c r="F11" s="15">
        <f>E11*B6</f>
        <v>1388888.8888888888</v>
      </c>
    </row>
    <row r="12" spans="1:6" ht="15.75" thickBot="1" x14ac:dyDescent="0.3">
      <c r="A12" s="2" t="s">
        <v>45</v>
      </c>
      <c r="B12">
        <v>80</v>
      </c>
      <c r="C12" s="3">
        <v>30000</v>
      </c>
      <c r="D12" s="15">
        <f t="shared" si="0"/>
        <v>2400000</v>
      </c>
      <c r="E12">
        <f>D12/D13</f>
        <v>0.38095238095238093</v>
      </c>
      <c r="F12" s="15">
        <f>E12*B6</f>
        <v>1333333.3333333333</v>
      </c>
    </row>
    <row r="13" spans="1:6" ht="15.75" thickBot="1" x14ac:dyDescent="0.3">
      <c r="D13" s="16">
        <f>SUM(D10:D12)</f>
        <v>6300000</v>
      </c>
      <c r="F13" s="15">
        <f>SUM(F10:F12)</f>
        <v>3500000</v>
      </c>
    </row>
    <row r="16" spans="1:6" x14ac:dyDescent="0.25">
      <c r="A16" s="1" t="s">
        <v>47</v>
      </c>
    </row>
    <row r="17" spans="1:4" x14ac:dyDescent="0.25">
      <c r="A17" s="1" t="s">
        <v>48</v>
      </c>
    </row>
    <row r="20" spans="1:4" x14ac:dyDescent="0.25">
      <c r="A20" t="s">
        <v>49</v>
      </c>
    </row>
    <row r="21" spans="1:4" x14ac:dyDescent="0.25">
      <c r="B21" s="2" t="s">
        <v>50</v>
      </c>
      <c r="C21" s="2" t="s">
        <v>51</v>
      </c>
      <c r="D21" s="2" t="s">
        <v>52</v>
      </c>
    </row>
    <row r="22" spans="1:4" x14ac:dyDescent="0.25">
      <c r="A22" t="s">
        <v>57</v>
      </c>
      <c r="B22" s="15">
        <v>1400000</v>
      </c>
      <c r="C22" s="15">
        <v>25000000</v>
      </c>
      <c r="D22" s="15">
        <v>2400000</v>
      </c>
    </row>
    <row r="23" spans="1:4" ht="30" x14ac:dyDescent="0.25">
      <c r="A23" s="10" t="s">
        <v>56</v>
      </c>
      <c r="B23" s="15">
        <v>777778</v>
      </c>
      <c r="C23" s="15">
        <v>1388889</v>
      </c>
      <c r="D23" s="15">
        <v>1333333</v>
      </c>
    </row>
    <row r="24" spans="1:4" x14ac:dyDescent="0.25">
      <c r="A24" t="s">
        <v>53</v>
      </c>
    </row>
    <row r="25" spans="1:4" x14ac:dyDescent="0.25">
      <c r="A25" t="s">
        <v>55</v>
      </c>
      <c r="B25" s="15">
        <v>250000</v>
      </c>
      <c r="C25" s="15">
        <v>350000</v>
      </c>
      <c r="D25" s="15">
        <v>180000</v>
      </c>
    </row>
    <row r="26" spans="1:4" ht="15.75" thickBot="1" x14ac:dyDescent="0.3">
      <c r="A26" t="s">
        <v>54</v>
      </c>
      <c r="B26" s="15">
        <v>150000</v>
      </c>
      <c r="C26" s="15">
        <v>250000</v>
      </c>
      <c r="D26" s="15">
        <v>120000</v>
      </c>
    </row>
    <row r="27" spans="1:4" ht="15.75" thickBot="1" x14ac:dyDescent="0.3">
      <c r="A27" t="s">
        <v>58</v>
      </c>
      <c r="B27" s="17">
        <f>B22-B23-B25-B26</f>
        <v>222222</v>
      </c>
      <c r="C27" s="18">
        <f t="shared" ref="C27:D27" si="1">C22-C23-C25-C26</f>
        <v>23011111</v>
      </c>
      <c r="D27" s="19">
        <f t="shared" si="1"/>
        <v>766667</v>
      </c>
    </row>
    <row r="30" spans="1:4" x14ac:dyDescent="0.25">
      <c r="A30" t="s">
        <v>59</v>
      </c>
    </row>
    <row r="31" spans="1:4" x14ac:dyDescent="0.25">
      <c r="D31" s="2" t="s">
        <v>32</v>
      </c>
    </row>
    <row r="32" spans="1:4" x14ac:dyDescent="0.25">
      <c r="A32" t="s">
        <v>60</v>
      </c>
      <c r="D32" s="15">
        <v>900000</v>
      </c>
    </row>
    <row r="33" spans="1:4" ht="15.75" thickBot="1" x14ac:dyDescent="0.3">
      <c r="A33" t="s">
        <v>61</v>
      </c>
      <c r="D33" s="15">
        <v>777778</v>
      </c>
    </row>
    <row r="34" spans="1:4" ht="15.75" thickBot="1" x14ac:dyDescent="0.3">
      <c r="A34" s="1" t="s">
        <v>42</v>
      </c>
      <c r="D34" s="16">
        <f>D32-D33</f>
        <v>122222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10" sqref="F10"/>
    </sheetView>
  </sheetViews>
  <sheetFormatPr defaultRowHeight="15" x14ac:dyDescent="0.25"/>
  <cols>
    <col min="1" max="1" width="41.28515625" customWidth="1"/>
    <col min="2" max="2" width="16.7109375" customWidth="1"/>
    <col min="3" max="3" width="14.42578125" customWidth="1"/>
    <col min="4" max="4" width="12.7109375" customWidth="1"/>
  </cols>
  <sheetData>
    <row r="1" spans="1:4" x14ac:dyDescent="0.25">
      <c r="A1" s="1" t="s">
        <v>79</v>
      </c>
    </row>
    <row r="2" spans="1:4" x14ac:dyDescent="0.25">
      <c r="A2" t="s">
        <v>62</v>
      </c>
    </row>
    <row r="3" spans="1:4" ht="60" x14ac:dyDescent="0.25">
      <c r="A3" s="20" t="s">
        <v>63</v>
      </c>
      <c r="B3" s="21" t="s">
        <v>67</v>
      </c>
      <c r="C3" s="21" t="s">
        <v>68</v>
      </c>
      <c r="D3" s="21" t="s">
        <v>69</v>
      </c>
    </row>
    <row r="4" spans="1:4" x14ac:dyDescent="0.25">
      <c r="A4" t="s">
        <v>64</v>
      </c>
      <c r="B4" s="15">
        <v>6000000</v>
      </c>
      <c r="C4" s="15">
        <v>1200000</v>
      </c>
      <c r="D4" s="15">
        <v>100000</v>
      </c>
    </row>
    <row r="5" spans="1:4" x14ac:dyDescent="0.25">
      <c r="A5" t="s">
        <v>65</v>
      </c>
      <c r="B5" s="15">
        <v>3600000</v>
      </c>
      <c r="C5" s="15">
        <v>1800000</v>
      </c>
      <c r="D5" s="15">
        <v>150000</v>
      </c>
    </row>
    <row r="6" spans="1:4" x14ac:dyDescent="0.25">
      <c r="A6" t="s">
        <v>66</v>
      </c>
      <c r="B6" s="15">
        <v>2400000</v>
      </c>
      <c r="C6" s="15">
        <v>2400000</v>
      </c>
      <c r="D6" s="15">
        <v>200000</v>
      </c>
    </row>
    <row r="7" spans="1:4" ht="15.75" thickBot="1" x14ac:dyDescent="0.3">
      <c r="B7" s="24">
        <f>SUM(B4:B6)</f>
        <v>12000000</v>
      </c>
      <c r="D7" s="23">
        <f>SUM(D4:D6)</f>
        <v>450000</v>
      </c>
    </row>
    <row r="8" spans="1:4" ht="15.75" thickTop="1" x14ac:dyDescent="0.25"/>
    <row r="10" spans="1:4" x14ac:dyDescent="0.25">
      <c r="A10" s="25" t="s">
        <v>70</v>
      </c>
    </row>
    <row r="11" spans="1:4" x14ac:dyDescent="0.25">
      <c r="C11" s="2" t="s">
        <v>32</v>
      </c>
    </row>
    <row r="12" spans="1:4" x14ac:dyDescent="0.25">
      <c r="A12" t="s">
        <v>71</v>
      </c>
    </row>
    <row r="13" spans="1:4" x14ac:dyDescent="0.25">
      <c r="A13" t="s">
        <v>72</v>
      </c>
      <c r="C13" s="15">
        <v>1800000</v>
      </c>
    </row>
    <row r="14" spans="1:4" x14ac:dyDescent="0.25">
      <c r="A14" t="s">
        <v>73</v>
      </c>
      <c r="C14" s="15">
        <v>900000</v>
      </c>
    </row>
    <row r="15" spans="1:4" x14ac:dyDescent="0.25">
      <c r="A15" t="s">
        <v>74</v>
      </c>
      <c r="C15" s="15">
        <v>400000</v>
      </c>
    </row>
    <row r="16" spans="1:4" x14ac:dyDescent="0.25">
      <c r="A16" s="1" t="s">
        <v>75</v>
      </c>
      <c r="C16" s="22">
        <v>3100000</v>
      </c>
    </row>
    <row r="17" spans="1:3" x14ac:dyDescent="0.25">
      <c r="A17" t="s">
        <v>76</v>
      </c>
      <c r="C17" s="15">
        <v>187500</v>
      </c>
    </row>
    <row r="18" spans="1:3" x14ac:dyDescent="0.25">
      <c r="A18" t="s">
        <v>77</v>
      </c>
      <c r="C18" s="15">
        <v>175000</v>
      </c>
    </row>
    <row r="19" spans="1:3" x14ac:dyDescent="0.25">
      <c r="A19" s="1" t="s">
        <v>78</v>
      </c>
      <c r="C19" s="22">
        <v>3462500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</vt:lpstr>
      <vt:lpstr>JOINT</vt:lpstr>
      <vt:lpstr>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2022-04-14T04:30:52Z</dcterms:created>
  <dcterms:modified xsi:type="dcterms:W3CDTF">2022-04-14T06:03:16Z</dcterms:modified>
</cp:coreProperties>
</file>