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OST ACC\"/>
    </mc:Choice>
  </mc:AlternateContent>
  <bookViews>
    <workbookView xWindow="240" yWindow="60" windowWidth="20115" windowHeight="8010" firstSheet="4" activeTab="4"/>
  </bookViews>
  <sheets>
    <sheet name="Asgmt. 1 Inventory Contol" sheetId="1" r:id="rId1"/>
    <sheet name="Asgmt. 2 Job Costing" sheetId="2" r:id="rId2"/>
    <sheet name="Asgmt. 3 Batch Costing" sheetId="3" r:id="rId3"/>
    <sheet name="Asgmt. 4 Contract costing" sheetId="4" r:id="rId4"/>
    <sheet name="Asgmt. 5 Process Costing" sheetId="5" r:id="rId5"/>
    <sheet name="Asgmt. 6 Service Costing" sheetId="6" r:id="rId6"/>
  </sheets>
  <calcPr calcId="152511"/>
</workbook>
</file>

<file path=xl/calcChain.xml><?xml version="1.0" encoding="utf-8"?>
<calcChain xmlns="http://schemas.openxmlformats.org/spreadsheetml/2006/main">
  <c r="C41" i="5" l="1"/>
  <c r="C39" i="5"/>
  <c r="B39" i="5"/>
  <c r="D8" i="6" l="1"/>
  <c r="B8" i="6"/>
  <c r="D35" i="5"/>
  <c r="D28" i="5"/>
  <c r="C28" i="5"/>
  <c r="B28" i="5"/>
  <c r="D13" i="5"/>
  <c r="D12" i="5"/>
  <c r="D11" i="5"/>
  <c r="B7" i="5"/>
  <c r="C42" i="4"/>
  <c r="B42" i="4"/>
  <c r="D41" i="4"/>
  <c r="D40" i="4"/>
  <c r="C38" i="4"/>
  <c r="B38" i="4"/>
  <c r="D37" i="4"/>
  <c r="D36" i="4"/>
  <c r="D34" i="4"/>
  <c r="C34" i="4"/>
  <c r="B34" i="4"/>
  <c r="D7" i="4"/>
  <c r="D11" i="4" s="1"/>
  <c r="C7" i="4"/>
  <c r="C11" i="4" s="1"/>
  <c r="B7" i="4"/>
  <c r="B11" i="4" s="1"/>
  <c r="D38" i="4" l="1"/>
  <c r="D42" i="4"/>
  <c r="D14" i="5"/>
  <c r="E13" i="5" s="1"/>
  <c r="F13" i="5" s="1"/>
  <c r="E10" i="3"/>
  <c r="E11" i="3" s="1"/>
  <c r="E13" i="3" s="1"/>
  <c r="D10" i="3"/>
  <c r="D11" i="3" s="1"/>
  <c r="D13" i="3" s="1"/>
  <c r="C10" i="3"/>
  <c r="C11" i="3" s="1"/>
  <c r="C13" i="3" s="1"/>
  <c r="B36" i="2"/>
  <c r="B38" i="2" s="1"/>
  <c r="B29" i="2"/>
  <c r="D22" i="2"/>
  <c r="D23" i="2"/>
  <c r="B24" i="2"/>
  <c r="C24" i="2"/>
  <c r="D21" i="2"/>
  <c r="C17" i="2"/>
  <c r="B10" i="2"/>
  <c r="I4" i="1"/>
  <c r="I5" i="1" s="1"/>
  <c r="I6" i="1" s="1"/>
  <c r="I7" i="1" s="1"/>
  <c r="I8" i="1" s="1"/>
  <c r="I9" i="1" s="1"/>
  <c r="I10" i="1" s="1"/>
  <c r="I11" i="1" s="1"/>
  <c r="I12" i="1" s="1"/>
  <c r="I13" i="1" s="1"/>
  <c r="D5" i="1"/>
  <c r="D6" i="1"/>
  <c r="D7" i="1"/>
  <c r="D8" i="1"/>
  <c r="D9" i="1"/>
  <c r="D10" i="1"/>
  <c r="D11" i="1"/>
  <c r="D12" i="1"/>
  <c r="D13" i="1"/>
  <c r="D4" i="1"/>
  <c r="E12" i="5" l="1"/>
  <c r="F12" i="5" s="1"/>
  <c r="E11" i="5"/>
  <c r="F11" i="5" s="1"/>
  <c r="F14" i="5"/>
  <c r="E12" i="1"/>
  <c r="E6" i="1"/>
  <c r="D14" i="1"/>
  <c r="E10" i="1" s="1"/>
  <c r="D24" i="2"/>
  <c r="E9" i="1" l="1"/>
  <c r="E5" i="1"/>
  <c r="E13" i="1"/>
  <c r="E4" i="1"/>
  <c r="E14" i="1" s="1"/>
  <c r="E11" i="1"/>
  <c r="E7" i="1"/>
  <c r="E8" i="1"/>
</calcChain>
</file>

<file path=xl/sharedStrings.xml><?xml version="1.0" encoding="utf-8"?>
<sst xmlns="http://schemas.openxmlformats.org/spreadsheetml/2006/main" count="168" uniqueCount="148">
  <si>
    <t xml:space="preserve">Inventory line </t>
  </si>
  <si>
    <t>Cost Per Unit N</t>
  </si>
  <si>
    <t>Annual Usage</t>
  </si>
  <si>
    <t>Total Cost</t>
  </si>
  <si>
    <t xml:space="preserve">% of Total Cost </t>
  </si>
  <si>
    <t>Ranking</t>
  </si>
  <si>
    <t xml:space="preserve">Ascending Ranking </t>
  </si>
  <si>
    <t xml:space="preserve">Ranking of Cost </t>
  </si>
  <si>
    <t xml:space="preserve">Cummulative % of Cost </t>
  </si>
  <si>
    <t xml:space="preserve">Group </t>
  </si>
  <si>
    <t xml:space="preserve">                                   INVENTORY CONTROL SYSTEM </t>
  </si>
  <si>
    <r>
      <t xml:space="preserve">Total Cost </t>
    </r>
    <r>
      <rPr>
        <b/>
        <sz val="11"/>
        <color theme="1"/>
        <rFont val="Calibri"/>
        <family val="2"/>
      </rPr>
      <t>#</t>
    </r>
  </si>
  <si>
    <t>4th</t>
  </si>
  <si>
    <t>2nd</t>
  </si>
  <si>
    <t>7th</t>
  </si>
  <si>
    <t>5th</t>
  </si>
  <si>
    <t>8th</t>
  </si>
  <si>
    <t>6th</t>
  </si>
  <si>
    <t>9th</t>
  </si>
  <si>
    <t>3rd</t>
  </si>
  <si>
    <t>1st</t>
  </si>
  <si>
    <t>10th</t>
  </si>
  <si>
    <t xml:space="preserve">(a) Labour Cost Overhead Absorption Rate </t>
  </si>
  <si>
    <t xml:space="preserve">Overhead Cost / Overhead Absorption Rate </t>
  </si>
  <si>
    <t xml:space="preserve">                                                                    ROCK STAR INCORPORATION</t>
  </si>
  <si>
    <t xml:space="preserve">                                                                                      JOB COSTING     </t>
  </si>
  <si>
    <t>OR</t>
  </si>
  <si>
    <t xml:space="preserve">Overhead Cost / Direct Labour Cost </t>
  </si>
  <si>
    <t xml:space="preserve">Overhead Cost        </t>
  </si>
  <si>
    <t xml:space="preserve">Direct Labour Cost </t>
  </si>
  <si>
    <t>N</t>
  </si>
  <si>
    <t>Direct Materials</t>
  </si>
  <si>
    <t>Direct Labour</t>
  </si>
  <si>
    <t xml:space="preserve">Overhead </t>
  </si>
  <si>
    <t>Job 1</t>
  </si>
  <si>
    <t>Job 2</t>
  </si>
  <si>
    <t>Job 3</t>
  </si>
  <si>
    <t>Overhead  (1.25 X Labour)</t>
  </si>
  <si>
    <t>TOTAL COST</t>
  </si>
  <si>
    <r>
      <t>(</t>
    </r>
    <r>
      <rPr>
        <b/>
        <sz val="11"/>
        <color theme="1"/>
        <rFont val="Calibri"/>
        <family val="2"/>
        <scheme val="minor"/>
      </rPr>
      <t xml:space="preserve">b) Value of Cost Work-in-Progress of Job 3 </t>
    </r>
  </si>
  <si>
    <r>
      <rPr>
        <b/>
        <sz val="11"/>
        <color theme="1"/>
        <rFont val="Calibri"/>
        <family val="2"/>
        <scheme val="minor"/>
      </rPr>
      <t>(ci) Determination of Total Cos</t>
    </r>
    <r>
      <rPr>
        <sz val="11"/>
        <color theme="1"/>
        <rFont val="Calibri"/>
        <family val="2"/>
        <scheme val="minor"/>
      </rPr>
      <t xml:space="preserve">t  </t>
    </r>
  </si>
  <si>
    <t>(cii) Total Revenue = 60% of TC x TC</t>
  </si>
  <si>
    <t>60% x 690,000</t>
  </si>
  <si>
    <t xml:space="preserve">Total Cost </t>
  </si>
  <si>
    <t>TOTAL REVENUE</t>
  </si>
  <si>
    <t xml:space="preserve">(d) Total Overhead Applied </t>
  </si>
  <si>
    <t xml:space="preserve">Job 1 </t>
  </si>
  <si>
    <t>Less Overhead Cost</t>
  </si>
  <si>
    <t>Remark: Underapplied</t>
  </si>
  <si>
    <t xml:space="preserve">Cost Account </t>
  </si>
  <si>
    <t>Balance c/f      8,000.00</t>
  </si>
  <si>
    <t xml:space="preserve">Overhead Account </t>
  </si>
  <si>
    <t>Cost                     8,000.00</t>
  </si>
  <si>
    <t>Balance c/d              8,000.00</t>
  </si>
  <si>
    <t>Overhead              8,000.00</t>
  </si>
  <si>
    <t>BATCH COSTING</t>
  </si>
  <si>
    <t>AYINGBA PRESS LIMITED</t>
  </si>
  <si>
    <t xml:space="preserve">Batches </t>
  </si>
  <si>
    <t>Paper &amp; Other Materials (N30*each batches)</t>
  </si>
  <si>
    <t>Wage (N20*each batches)</t>
  </si>
  <si>
    <t>Variable Overhead (12% of Wages)</t>
  </si>
  <si>
    <t xml:space="preserve">Layout </t>
  </si>
  <si>
    <t xml:space="preserve">Fixed Cost </t>
  </si>
  <si>
    <t xml:space="preserve">Total Cost Per Batch </t>
  </si>
  <si>
    <t xml:space="preserve">Cost per Unit </t>
  </si>
  <si>
    <t xml:space="preserve">Profit margin = </t>
  </si>
  <si>
    <t>Selling Price</t>
  </si>
  <si>
    <t>CENTRE POINT. CO</t>
  </si>
  <si>
    <t>N,000</t>
  </si>
  <si>
    <t>Initial amount of revenue agreed in the contract</t>
  </si>
  <si>
    <t xml:space="preserve">Variation </t>
  </si>
  <si>
    <t>Total contract revenue (A)</t>
  </si>
  <si>
    <t xml:space="preserve">Contract cost incurred to date </t>
  </si>
  <si>
    <t>Contract cost to complete</t>
  </si>
  <si>
    <t>Total estimated contract cost (B)</t>
  </si>
  <si>
    <t>Estimated profit (A-B)</t>
  </si>
  <si>
    <t>Stage of completion (Wk 1)</t>
  </si>
  <si>
    <t xml:space="preserve">Workings </t>
  </si>
  <si>
    <t>Stage of completion has been calculated using the formula:</t>
  </si>
  <si>
    <t>Cost to date /Total estimated cost</t>
  </si>
  <si>
    <t>2016 = 105,040 / 404,000= 0.26 or 26%</t>
  </si>
  <si>
    <t>2017= The stage of completion in 2017 is calculated by deducting the 5 Million of materials held for the following period from the cost incurred up till that year end</t>
  </si>
  <si>
    <t>I.e 274.7m - 5m= 269.7m</t>
  </si>
  <si>
    <t xml:space="preserve">269.7m/410m = 0.66 or 66% </t>
  </si>
  <si>
    <t>2018= 410m/410m = 1 or 100%</t>
  </si>
  <si>
    <t>REVENUE, COST AND PROFIT WILL BE RECOGNIZED IN PROFIT OR LOSS AS FOLLOWS:</t>
  </si>
  <si>
    <t>Recognized in prior year</t>
  </si>
  <si>
    <t>Recognized in the current year</t>
  </si>
  <si>
    <t>N'000</t>
  </si>
  <si>
    <t>2016: Revenue(440m* 26%)      A</t>
  </si>
  <si>
    <t xml:space="preserve">          Cost (404m*26%)                 B</t>
  </si>
  <si>
    <t xml:space="preserve">                                         (A - B)</t>
  </si>
  <si>
    <t>2017: Revenue (440m* 66%)    A</t>
  </si>
  <si>
    <t xml:space="preserve">           Cost(410m*66%)                B</t>
  </si>
  <si>
    <t>2018: Revenue (450m*100%)   A</t>
  </si>
  <si>
    <t xml:space="preserve">           Cost(410m*100%)              B</t>
  </si>
  <si>
    <t>T &amp;T COMPANY</t>
  </si>
  <si>
    <t>Material</t>
  </si>
  <si>
    <t xml:space="preserve">Labour </t>
  </si>
  <si>
    <t>Overhead</t>
  </si>
  <si>
    <t>Apportionment of Joint Cost using Market Value</t>
  </si>
  <si>
    <t>Product</t>
  </si>
  <si>
    <t>QTY</t>
  </si>
  <si>
    <t>Revenue(N)</t>
  </si>
  <si>
    <t>Apportionment</t>
  </si>
  <si>
    <t>Gross Profit (N)</t>
  </si>
  <si>
    <t xml:space="preserve">P </t>
  </si>
  <si>
    <t>Q</t>
  </si>
  <si>
    <t>R</t>
  </si>
  <si>
    <t>To get apportionment= Revenue of  each product/ Total revenue</t>
  </si>
  <si>
    <t>To ger gross profit= Apportionment of each product * Total Cost</t>
  </si>
  <si>
    <t>Gross Profit For Each Product</t>
  </si>
  <si>
    <t>P(N)</t>
  </si>
  <si>
    <t>Q(N)</t>
  </si>
  <si>
    <t>R(N)</t>
  </si>
  <si>
    <t>Revenue                (A)</t>
  </si>
  <si>
    <t>Appoortionment of joint cost                (B)</t>
  </si>
  <si>
    <t>Futher Gross cost:</t>
  </si>
  <si>
    <t>Direct Labour        ( C )</t>
  </si>
  <si>
    <t>Factory Overhead (D)</t>
  </si>
  <si>
    <t>Gross profit: A-(B+C+D)</t>
  </si>
  <si>
    <t>B) Decide whether chemical P should be sold at split off point</t>
  </si>
  <si>
    <t>Sales @ split off point (N45 * 20,000)</t>
  </si>
  <si>
    <t>Apportionment of Joint Cost</t>
  </si>
  <si>
    <t>Gross Profit</t>
  </si>
  <si>
    <t>Working Note:</t>
  </si>
  <si>
    <t>1. Calculation of cost per month</t>
  </si>
  <si>
    <t>Particulars</t>
  </si>
  <si>
    <t>Total per Annum</t>
  </si>
  <si>
    <t>Per person per Annum</t>
  </si>
  <si>
    <t>Per person per month</t>
  </si>
  <si>
    <t>Salary to software engineer (5 persons)</t>
  </si>
  <si>
    <t>Salary to project leaders (2 persons)</t>
  </si>
  <si>
    <t>Salary to project manager</t>
  </si>
  <si>
    <t>Project Cost Sheet</t>
  </si>
  <si>
    <t>Salary Cost:</t>
  </si>
  <si>
    <t>Salary of Software Engineers (3*100*6 months)</t>
  </si>
  <si>
    <t>Salary of project leader (150,000 * 6 months)</t>
  </si>
  <si>
    <t>Salary of Project manager (200,000* 2 months)</t>
  </si>
  <si>
    <t>Total Salary</t>
  </si>
  <si>
    <t>Travelling Expenses</t>
  </si>
  <si>
    <t>Depreciation of Laptops (700,000/4 )</t>
  </si>
  <si>
    <t>Total Project Cost</t>
  </si>
  <si>
    <t>H/AC/21/6242</t>
  </si>
  <si>
    <t>Cost to Date</t>
  </si>
  <si>
    <t>Differential Revenue</t>
  </si>
  <si>
    <t>Differential cost(250000+150000)</t>
  </si>
  <si>
    <t>Incremental 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</si>
</sst>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10" fontId="2" fillId="0" borderId="0" xfId="0" applyNumberFormat="1" applyFont="1"/>
    <xf numFmtId="164" fontId="2" fillId="0" borderId="0" xfId="1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1" applyFont="1"/>
    <xf numFmtId="0" fontId="5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9" fontId="0" fillId="0" borderId="0" xfId="0" applyNumberFormat="1"/>
    <xf numFmtId="0" fontId="0" fillId="0" borderId="0" xfId="0" applyAlignment="1">
      <alignment horizontal="left"/>
    </xf>
    <xf numFmtId="3" fontId="2" fillId="0" borderId="7" xfId="0" applyNumberFormat="1" applyFont="1" applyBorder="1"/>
    <xf numFmtId="43" fontId="2" fillId="0" borderId="7" xfId="0" applyNumberFormat="1" applyFont="1" applyBorder="1"/>
    <xf numFmtId="43" fontId="2" fillId="0" borderId="4" xfId="0" applyNumberFormat="1" applyFont="1" applyBorder="1"/>
    <xf numFmtId="43" fontId="2" fillId="0" borderId="5" xfId="0" applyNumberFormat="1" applyFont="1" applyBorder="1"/>
    <xf numFmtId="43" fontId="2" fillId="0" borderId="6" xfId="0" applyNumberFormat="1" applyFont="1" applyBorder="1"/>
    <xf numFmtId="0" fontId="2" fillId="0" borderId="0" xfId="0" applyFont="1" applyAlignment="1">
      <alignment horizontal="center" wrapText="1"/>
    </xf>
    <xf numFmtId="164" fontId="2" fillId="0" borderId="8" xfId="1" applyFont="1" applyBorder="1"/>
    <xf numFmtId="164" fontId="2" fillId="0" borderId="9" xfId="1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5" x14ac:dyDescent="0.25"/>
  <cols>
    <col min="1" max="1" width="10.5703125" customWidth="1"/>
    <col min="2" max="2" width="11.140625" customWidth="1"/>
    <col min="3" max="3" width="9.5703125" customWidth="1"/>
    <col min="4" max="4" width="11.140625" customWidth="1"/>
    <col min="5" max="5" width="10" customWidth="1"/>
    <col min="7" max="7" width="10.140625" customWidth="1"/>
    <col min="9" max="9" width="13.140625" customWidth="1"/>
  </cols>
  <sheetData>
    <row r="1" spans="1:10" ht="26.25" x14ac:dyDescent="0.4">
      <c r="A1" s="37" t="s">
        <v>143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.75" x14ac:dyDescent="0.25">
      <c r="A2" s="1" t="s">
        <v>10</v>
      </c>
    </row>
    <row r="3" spans="1:10" ht="30" x14ac:dyDescent="0.25">
      <c r="A3" s="3" t="s">
        <v>0</v>
      </c>
      <c r="B3" s="3" t="s">
        <v>1</v>
      </c>
      <c r="C3" s="3" t="s">
        <v>2</v>
      </c>
      <c r="D3" s="3" t="s">
        <v>11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4" t="s">
        <v>9</v>
      </c>
    </row>
    <row r="4" spans="1:10" x14ac:dyDescent="0.25">
      <c r="A4" s="5">
        <v>101</v>
      </c>
      <c r="B4" s="5">
        <v>50</v>
      </c>
      <c r="C4" s="5">
        <v>100</v>
      </c>
      <c r="D4">
        <f>B4*C4</f>
        <v>5000</v>
      </c>
      <c r="E4" s="6">
        <f>D4/D14</f>
        <v>6.0994205550472705E-2</v>
      </c>
      <c r="F4" s="5" t="s">
        <v>12</v>
      </c>
      <c r="G4">
        <v>1</v>
      </c>
      <c r="H4" s="9">
        <v>36.6</v>
      </c>
      <c r="I4" s="9">
        <f>H4</f>
        <v>36.6</v>
      </c>
    </row>
    <row r="5" spans="1:10" x14ac:dyDescent="0.25">
      <c r="A5" s="5">
        <v>102</v>
      </c>
      <c r="B5" s="5">
        <v>380</v>
      </c>
      <c r="C5" s="5">
        <v>50</v>
      </c>
      <c r="D5">
        <f t="shared" ref="D5:D13" si="0">B5*C5</f>
        <v>19000</v>
      </c>
      <c r="E5" s="6">
        <f>D5/D14</f>
        <v>0.23177798109179629</v>
      </c>
      <c r="F5" s="5" t="s">
        <v>13</v>
      </c>
      <c r="G5">
        <v>2</v>
      </c>
      <c r="H5" s="9">
        <v>23.18</v>
      </c>
      <c r="I5" s="9">
        <f t="shared" ref="I5:I13" si="1">I4+H5</f>
        <v>59.78</v>
      </c>
    </row>
    <row r="6" spans="1:10" x14ac:dyDescent="0.25">
      <c r="A6" s="5">
        <v>103</v>
      </c>
      <c r="B6" s="5">
        <v>30</v>
      </c>
      <c r="C6" s="5">
        <v>120</v>
      </c>
      <c r="D6">
        <f t="shared" si="0"/>
        <v>3600</v>
      </c>
      <c r="E6" s="6">
        <f>D6/D14</f>
        <v>4.3915827996340348E-2</v>
      </c>
      <c r="F6" s="5" t="s">
        <v>14</v>
      </c>
      <c r="G6">
        <v>3</v>
      </c>
      <c r="H6" s="9">
        <v>9.15</v>
      </c>
      <c r="I6" s="9">
        <f t="shared" si="1"/>
        <v>68.930000000000007</v>
      </c>
    </row>
    <row r="7" spans="1:10" x14ac:dyDescent="0.25">
      <c r="A7" s="5">
        <v>104</v>
      </c>
      <c r="B7" s="5">
        <v>90</v>
      </c>
      <c r="C7" s="5">
        <v>50</v>
      </c>
      <c r="D7">
        <f t="shared" si="0"/>
        <v>4500</v>
      </c>
      <c r="E7" s="6">
        <f>D7/D14</f>
        <v>5.4894784995425432E-2</v>
      </c>
      <c r="F7" s="5" t="s">
        <v>15</v>
      </c>
      <c r="G7">
        <v>4</v>
      </c>
      <c r="H7" s="9">
        <v>6.1</v>
      </c>
      <c r="I7" s="9">
        <f t="shared" si="1"/>
        <v>75.03</v>
      </c>
    </row>
    <row r="8" spans="1:10" x14ac:dyDescent="0.25">
      <c r="A8" s="5">
        <v>105</v>
      </c>
      <c r="B8" s="5">
        <v>30</v>
      </c>
      <c r="C8" s="5">
        <v>100</v>
      </c>
      <c r="D8">
        <f t="shared" si="0"/>
        <v>3000</v>
      </c>
      <c r="E8" s="6">
        <f>D8/D14</f>
        <v>3.6596523330283626E-2</v>
      </c>
      <c r="F8" s="5" t="s">
        <v>16</v>
      </c>
      <c r="G8">
        <v>5</v>
      </c>
      <c r="H8" s="9">
        <v>5.49</v>
      </c>
      <c r="I8" s="9">
        <f t="shared" si="1"/>
        <v>80.52</v>
      </c>
    </row>
    <row r="9" spans="1:10" x14ac:dyDescent="0.25">
      <c r="A9" s="5">
        <v>106</v>
      </c>
      <c r="B9" s="5">
        <v>25</v>
      </c>
      <c r="C9" s="5">
        <v>180</v>
      </c>
      <c r="D9">
        <f t="shared" si="0"/>
        <v>4500</v>
      </c>
      <c r="E9" s="6">
        <f>D9/D14</f>
        <v>5.4894784995425432E-2</v>
      </c>
      <c r="F9" s="5" t="s">
        <v>17</v>
      </c>
      <c r="G9">
        <v>6</v>
      </c>
      <c r="H9" s="9">
        <v>5.49</v>
      </c>
      <c r="I9" s="9">
        <f t="shared" si="1"/>
        <v>86.009999999999991</v>
      </c>
    </row>
    <row r="10" spans="1:10" x14ac:dyDescent="0.25">
      <c r="A10" s="5">
        <v>107</v>
      </c>
      <c r="B10" s="5">
        <v>15</v>
      </c>
      <c r="C10" s="5">
        <v>165</v>
      </c>
      <c r="D10">
        <f t="shared" si="0"/>
        <v>2475</v>
      </c>
      <c r="E10" s="6">
        <f>D10/D14</f>
        <v>3.0192131747483988E-2</v>
      </c>
      <c r="F10" s="5" t="s">
        <v>18</v>
      </c>
      <c r="G10">
        <v>7</v>
      </c>
      <c r="H10" s="9">
        <v>4.3899999999999997</v>
      </c>
      <c r="I10" s="9">
        <f t="shared" si="1"/>
        <v>90.399999999999991</v>
      </c>
    </row>
    <row r="11" spans="1:10" x14ac:dyDescent="0.25">
      <c r="A11" s="5">
        <v>108</v>
      </c>
      <c r="B11" s="5">
        <v>150</v>
      </c>
      <c r="C11" s="5">
        <v>50</v>
      </c>
      <c r="D11">
        <f t="shared" si="0"/>
        <v>7500</v>
      </c>
      <c r="E11" s="6">
        <f>D11/D14</f>
        <v>9.1491308325709064E-2</v>
      </c>
      <c r="F11" s="5" t="s">
        <v>19</v>
      </c>
      <c r="G11">
        <v>8</v>
      </c>
      <c r="H11" s="9">
        <v>3.66</v>
      </c>
      <c r="I11" s="9">
        <f t="shared" si="1"/>
        <v>94.059999999999988</v>
      </c>
    </row>
    <row r="12" spans="1:10" x14ac:dyDescent="0.25">
      <c r="A12" s="5">
        <v>109</v>
      </c>
      <c r="B12" s="5">
        <v>400</v>
      </c>
      <c r="C12" s="5">
        <v>75</v>
      </c>
      <c r="D12">
        <f t="shared" si="0"/>
        <v>30000</v>
      </c>
      <c r="E12" s="6">
        <f>D12/D14</f>
        <v>0.36596523330283626</v>
      </c>
      <c r="F12" s="5" t="s">
        <v>20</v>
      </c>
      <c r="G12">
        <v>9</v>
      </c>
      <c r="H12" s="9">
        <v>3.02</v>
      </c>
      <c r="I12" s="9">
        <f t="shared" si="1"/>
        <v>97.079999999999984</v>
      </c>
    </row>
    <row r="13" spans="1:10" x14ac:dyDescent="0.25">
      <c r="A13" s="5">
        <v>110</v>
      </c>
      <c r="B13" s="5">
        <v>20</v>
      </c>
      <c r="C13" s="5">
        <v>120</v>
      </c>
      <c r="D13">
        <f t="shared" si="0"/>
        <v>2400</v>
      </c>
      <c r="E13" s="6">
        <f>D13/D14</f>
        <v>2.92772186642269E-2</v>
      </c>
      <c r="F13" s="5" t="s">
        <v>21</v>
      </c>
      <c r="G13">
        <v>10</v>
      </c>
      <c r="H13" s="9">
        <v>2.93</v>
      </c>
      <c r="I13" s="9">
        <f t="shared" si="1"/>
        <v>100.00999999999999</v>
      </c>
    </row>
    <row r="14" spans="1:10" x14ac:dyDescent="0.25">
      <c r="D14" s="8">
        <f>SUM(D4:D13)</f>
        <v>81975</v>
      </c>
      <c r="E14" s="7">
        <f>SUM(E4:E13)</f>
        <v>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7" workbookViewId="0">
      <selection activeCell="A47" sqref="A47"/>
    </sheetView>
  </sheetViews>
  <sheetFormatPr defaultRowHeight="15" x14ac:dyDescent="0.25"/>
  <cols>
    <col min="1" max="2" width="15.7109375" customWidth="1"/>
    <col min="3" max="3" width="12" customWidth="1"/>
    <col min="4" max="4" width="11.5703125" customWidth="1"/>
  </cols>
  <sheetData>
    <row r="1" spans="1:5" ht="26.25" x14ac:dyDescent="0.4">
      <c r="A1" s="37" t="s">
        <v>143</v>
      </c>
      <c r="B1" s="37"/>
      <c r="C1" s="37"/>
      <c r="D1" s="37"/>
      <c r="E1" s="37"/>
    </row>
    <row r="2" spans="1:5" x14ac:dyDescent="0.25">
      <c r="A2" s="4" t="s">
        <v>25</v>
      </c>
    </row>
    <row r="3" spans="1:5" x14ac:dyDescent="0.25">
      <c r="A3" s="4" t="s">
        <v>24</v>
      </c>
    </row>
    <row r="4" spans="1:5" x14ac:dyDescent="0.25">
      <c r="A4" s="4" t="s">
        <v>22</v>
      </c>
    </row>
    <row r="5" spans="1:5" x14ac:dyDescent="0.25">
      <c r="A5" t="s">
        <v>23</v>
      </c>
    </row>
    <row r="6" spans="1:5" x14ac:dyDescent="0.25">
      <c r="A6" s="4" t="s">
        <v>26</v>
      </c>
    </row>
    <row r="7" spans="1:5" x14ac:dyDescent="0.25">
      <c r="A7" s="11" t="s">
        <v>27</v>
      </c>
    </row>
    <row r="8" spans="1:5" ht="30" x14ac:dyDescent="0.25">
      <c r="A8" s="12" t="s">
        <v>28</v>
      </c>
      <c r="B8" s="13">
        <v>250000</v>
      </c>
      <c r="C8" s="11"/>
      <c r="D8" s="11"/>
    </row>
    <row r="9" spans="1:5" ht="30" x14ac:dyDescent="0.25">
      <c r="A9" s="12" t="s">
        <v>29</v>
      </c>
      <c r="B9" s="13">
        <v>200000</v>
      </c>
      <c r="C9" s="11"/>
      <c r="D9" s="11"/>
    </row>
    <row r="10" spans="1:5" x14ac:dyDescent="0.25">
      <c r="A10" s="11"/>
      <c r="B10" s="8">
        <f>B8/B9</f>
        <v>1.25</v>
      </c>
      <c r="C10" s="11"/>
      <c r="D10" s="11"/>
    </row>
    <row r="11" spans="1:5" x14ac:dyDescent="0.25">
      <c r="A11" s="11"/>
      <c r="B11" s="11"/>
      <c r="C11" s="11"/>
      <c r="D11" s="11"/>
    </row>
    <row r="12" spans="1:5" x14ac:dyDescent="0.25">
      <c r="A12" s="11" t="s">
        <v>39</v>
      </c>
      <c r="B12" s="11"/>
      <c r="C12" s="11"/>
      <c r="D12" s="11"/>
    </row>
    <row r="13" spans="1:5" x14ac:dyDescent="0.25">
      <c r="A13" s="11"/>
      <c r="B13" s="11"/>
      <c r="C13" s="14" t="s">
        <v>30</v>
      </c>
      <c r="D13" s="11"/>
    </row>
    <row r="14" spans="1:5" x14ac:dyDescent="0.25">
      <c r="A14" s="11"/>
      <c r="B14" s="11" t="s">
        <v>31</v>
      </c>
      <c r="C14" s="13">
        <v>55000</v>
      </c>
      <c r="D14" s="11"/>
    </row>
    <row r="15" spans="1:5" x14ac:dyDescent="0.25">
      <c r="A15" s="11"/>
      <c r="B15" s="11" t="s">
        <v>32</v>
      </c>
      <c r="C15" s="13">
        <v>80000</v>
      </c>
      <c r="D15" s="11"/>
    </row>
    <row r="16" spans="1:5" x14ac:dyDescent="0.25">
      <c r="A16" s="11"/>
      <c r="B16" s="11" t="s">
        <v>33</v>
      </c>
      <c r="C16" s="13">
        <v>100000</v>
      </c>
      <c r="D16" s="11"/>
    </row>
    <row r="17" spans="1:4" x14ac:dyDescent="0.25">
      <c r="A17" s="11"/>
      <c r="B17" s="11"/>
      <c r="C17" s="8">
        <f>SUM(C14:C16)</f>
        <v>235000</v>
      </c>
      <c r="D17" s="11"/>
    </row>
    <row r="18" spans="1:4" x14ac:dyDescent="0.25">
      <c r="A18" s="11"/>
      <c r="B18" s="11"/>
      <c r="C18" s="11"/>
      <c r="D18" s="11"/>
    </row>
    <row r="19" spans="1:4" x14ac:dyDescent="0.25">
      <c r="A19" t="s">
        <v>40</v>
      </c>
    </row>
    <row r="20" spans="1:4" x14ac:dyDescent="0.25">
      <c r="B20" s="4" t="s">
        <v>46</v>
      </c>
      <c r="C20" s="4" t="s">
        <v>35</v>
      </c>
      <c r="D20" s="4" t="s">
        <v>3</v>
      </c>
    </row>
    <row r="21" spans="1:4" x14ac:dyDescent="0.25">
      <c r="A21" s="12" t="s">
        <v>31</v>
      </c>
      <c r="B21" s="13">
        <v>145000</v>
      </c>
      <c r="C21" s="13">
        <v>320000</v>
      </c>
      <c r="D21" s="16">
        <f>SUM(B21:C21)</f>
        <v>465000</v>
      </c>
    </row>
    <row r="22" spans="1:4" x14ac:dyDescent="0.25">
      <c r="A22" s="11" t="s">
        <v>32</v>
      </c>
      <c r="B22" s="13">
        <v>35000</v>
      </c>
      <c r="C22" s="13">
        <v>65000</v>
      </c>
      <c r="D22" s="16">
        <f t="shared" ref="D22:D23" si="0">SUM(B22:C22)</f>
        <v>100000</v>
      </c>
    </row>
    <row r="23" spans="1:4" ht="30" x14ac:dyDescent="0.25">
      <c r="A23" s="12" t="s">
        <v>37</v>
      </c>
      <c r="B23" s="13">
        <v>43750</v>
      </c>
      <c r="C23" s="13">
        <v>81250</v>
      </c>
      <c r="D23" s="16">
        <f t="shared" si="0"/>
        <v>125000</v>
      </c>
    </row>
    <row r="24" spans="1:4" x14ac:dyDescent="0.25">
      <c r="A24" s="4" t="s">
        <v>38</v>
      </c>
      <c r="B24" s="8">
        <f>SUM(B21:B23)</f>
        <v>223750</v>
      </c>
      <c r="C24" s="8">
        <f>SUM(C21:C23)</f>
        <v>466250</v>
      </c>
      <c r="D24" s="16">
        <f>SUM(B24:C24)</f>
        <v>690000</v>
      </c>
    </row>
    <row r="26" spans="1:4" x14ac:dyDescent="0.25">
      <c r="A26" s="4" t="s">
        <v>41</v>
      </c>
    </row>
    <row r="27" spans="1:4" x14ac:dyDescent="0.25">
      <c r="A27" s="2" t="s">
        <v>42</v>
      </c>
      <c r="B27" s="13">
        <v>414000</v>
      </c>
    </row>
    <row r="28" spans="1:4" x14ac:dyDescent="0.25">
      <c r="A28" t="s">
        <v>43</v>
      </c>
      <c r="B28" s="13">
        <v>690000</v>
      </c>
    </row>
    <row r="29" spans="1:4" x14ac:dyDescent="0.25">
      <c r="A29" s="4" t="s">
        <v>44</v>
      </c>
      <c r="B29" s="16">
        <f>SUM(B27:B28)</f>
        <v>1104000</v>
      </c>
    </row>
    <row r="31" spans="1:4" x14ac:dyDescent="0.25">
      <c r="A31" s="4" t="s">
        <v>45</v>
      </c>
    </row>
    <row r="32" spans="1:4" x14ac:dyDescent="0.25">
      <c r="B32" s="14" t="s">
        <v>30</v>
      </c>
    </row>
    <row r="33" spans="1:4" x14ac:dyDescent="0.25">
      <c r="A33" t="s">
        <v>34</v>
      </c>
      <c r="B33" s="13">
        <v>43750</v>
      </c>
    </row>
    <row r="34" spans="1:4" x14ac:dyDescent="0.25">
      <c r="A34" t="s">
        <v>35</v>
      </c>
      <c r="B34" s="13">
        <v>81250</v>
      </c>
    </row>
    <row r="35" spans="1:4" x14ac:dyDescent="0.25">
      <c r="A35" t="s">
        <v>36</v>
      </c>
      <c r="B35" s="13">
        <v>100000</v>
      </c>
    </row>
    <row r="36" spans="1:4" x14ac:dyDescent="0.25">
      <c r="B36" s="8">
        <f>SUM(B33:B35)</f>
        <v>225000</v>
      </c>
    </row>
    <row r="37" spans="1:4" ht="30" x14ac:dyDescent="0.25">
      <c r="A37" s="2" t="s">
        <v>47</v>
      </c>
      <c r="B37" s="13">
        <v>233000</v>
      </c>
    </row>
    <row r="38" spans="1:4" x14ac:dyDescent="0.25">
      <c r="B38" s="8">
        <f>B36-B37</f>
        <v>-8000</v>
      </c>
      <c r="C38" s="42" t="s">
        <v>48</v>
      </c>
      <c r="D38" s="41"/>
    </row>
    <row r="40" spans="1:4" x14ac:dyDescent="0.25">
      <c r="A40" s="38" t="s">
        <v>49</v>
      </c>
      <c r="B40" s="38"/>
      <c r="C40" s="38"/>
      <c r="D40" s="38"/>
    </row>
    <row r="41" spans="1:4" x14ac:dyDescent="0.25">
      <c r="A41" s="39" t="s">
        <v>54</v>
      </c>
      <c r="B41" s="40"/>
      <c r="C41" s="41" t="s">
        <v>50</v>
      </c>
      <c r="D41" s="41"/>
    </row>
    <row r="44" spans="1:4" x14ac:dyDescent="0.25">
      <c r="A44" s="38" t="s">
        <v>51</v>
      </c>
      <c r="B44" s="38"/>
      <c r="C44" s="38"/>
      <c r="D44" s="38"/>
    </row>
    <row r="45" spans="1:4" x14ac:dyDescent="0.25">
      <c r="A45" s="39" t="s">
        <v>53</v>
      </c>
      <c r="B45" s="40"/>
      <c r="C45" s="41" t="s">
        <v>52</v>
      </c>
      <c r="D45" s="41"/>
    </row>
  </sheetData>
  <mergeCells count="8">
    <mergeCell ref="A1:E1"/>
    <mergeCell ref="A44:D44"/>
    <mergeCell ref="A45:B45"/>
    <mergeCell ref="C45:D45"/>
    <mergeCell ref="C38:D38"/>
    <mergeCell ref="A40:D40"/>
    <mergeCell ref="A41:B41"/>
    <mergeCell ref="C41:D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E1"/>
    </sheetView>
  </sheetViews>
  <sheetFormatPr defaultRowHeight="15" x14ac:dyDescent="0.25"/>
  <cols>
    <col min="2" max="2" width="14.7109375" customWidth="1"/>
    <col min="3" max="3" width="12.28515625" customWidth="1"/>
    <col min="4" max="4" width="11.5703125" bestFit="1" customWidth="1"/>
    <col min="5" max="5" width="12.85546875" customWidth="1"/>
  </cols>
  <sheetData>
    <row r="1" spans="1:6" ht="26.25" x14ac:dyDescent="0.4">
      <c r="A1" s="37" t="s">
        <v>143</v>
      </c>
      <c r="B1" s="37"/>
      <c r="C1" s="37"/>
      <c r="D1" s="37"/>
      <c r="E1" s="37"/>
    </row>
    <row r="2" spans="1:6" x14ac:dyDescent="0.25">
      <c r="A2" s="43" t="s">
        <v>55</v>
      </c>
      <c r="B2" s="41"/>
      <c r="C2" s="41"/>
      <c r="D2" s="41"/>
      <c r="E2" s="41"/>
      <c r="F2" s="41"/>
    </row>
    <row r="3" spans="1:6" x14ac:dyDescent="0.25">
      <c r="A3" s="43" t="s">
        <v>56</v>
      </c>
      <c r="B3" s="43"/>
      <c r="C3" s="43"/>
      <c r="D3" s="43"/>
      <c r="E3" s="43"/>
      <c r="F3" s="43"/>
    </row>
    <row r="4" spans="1:6" x14ac:dyDescent="0.25">
      <c r="A4" s="43" t="s">
        <v>57</v>
      </c>
      <c r="B4" s="43"/>
      <c r="C4" s="8">
        <v>1000</v>
      </c>
      <c r="D4" s="8">
        <v>5000</v>
      </c>
      <c r="E4" s="8">
        <v>25000</v>
      </c>
    </row>
    <row r="5" spans="1:6" ht="33" customHeight="1" x14ac:dyDescent="0.25">
      <c r="A5" s="44" t="s">
        <v>58</v>
      </c>
      <c r="B5" s="44"/>
      <c r="C5" s="13">
        <v>30000</v>
      </c>
      <c r="D5" s="13">
        <v>150000</v>
      </c>
      <c r="E5" s="13">
        <v>750000</v>
      </c>
    </row>
    <row r="6" spans="1:6" ht="21.75" customHeight="1" x14ac:dyDescent="0.25">
      <c r="A6" t="s">
        <v>59</v>
      </c>
      <c r="C6" s="13">
        <v>20000</v>
      </c>
      <c r="D6" s="13">
        <v>100000</v>
      </c>
      <c r="E6" s="13">
        <v>500000</v>
      </c>
    </row>
    <row r="7" spans="1:6" ht="27.75" customHeight="1" x14ac:dyDescent="0.25">
      <c r="A7" s="44" t="s">
        <v>60</v>
      </c>
      <c r="B7" s="44"/>
      <c r="C7" s="13">
        <v>2400</v>
      </c>
      <c r="D7" s="13">
        <v>12000</v>
      </c>
      <c r="E7" s="13">
        <v>60000</v>
      </c>
    </row>
    <row r="8" spans="1:6" ht="23.25" customHeight="1" x14ac:dyDescent="0.25">
      <c r="A8" s="41" t="s">
        <v>61</v>
      </c>
      <c r="B8" s="41"/>
      <c r="C8" s="13">
        <v>500000</v>
      </c>
      <c r="D8" s="13">
        <v>500000</v>
      </c>
      <c r="E8" s="13">
        <v>500000</v>
      </c>
    </row>
    <row r="9" spans="1:6" ht="21.75" customHeight="1" x14ac:dyDescent="0.25">
      <c r="A9" s="41" t="s">
        <v>62</v>
      </c>
      <c r="B9" s="41"/>
      <c r="C9" s="13">
        <v>200000</v>
      </c>
      <c r="D9" s="13">
        <v>200000</v>
      </c>
      <c r="E9" s="13">
        <v>200000</v>
      </c>
    </row>
    <row r="10" spans="1:6" x14ac:dyDescent="0.25">
      <c r="A10" s="43" t="s">
        <v>63</v>
      </c>
      <c r="B10" s="43"/>
      <c r="C10" s="16">
        <f>SUM(C5:C9)</f>
        <v>752400</v>
      </c>
      <c r="D10" s="16">
        <f>SUM(D5:D9)</f>
        <v>962000</v>
      </c>
      <c r="E10" s="16">
        <f>SUM(E5:E9)</f>
        <v>2010000</v>
      </c>
    </row>
    <row r="11" spans="1:6" ht="24" customHeight="1" x14ac:dyDescent="0.25">
      <c r="A11" s="41" t="s">
        <v>64</v>
      </c>
      <c r="B11" s="41"/>
      <c r="C11" s="13">
        <f>C10/C4</f>
        <v>752.4</v>
      </c>
      <c r="D11" s="13">
        <f>D10/D4</f>
        <v>192.4</v>
      </c>
      <c r="E11" s="13">
        <f>E10/E4</f>
        <v>80.400000000000006</v>
      </c>
    </row>
    <row r="12" spans="1:6" x14ac:dyDescent="0.25">
      <c r="A12" s="41" t="s">
        <v>65</v>
      </c>
      <c r="B12" s="41"/>
      <c r="C12" s="15">
        <v>83.6</v>
      </c>
      <c r="D12" s="15">
        <v>107</v>
      </c>
      <c r="E12" s="15">
        <v>223</v>
      </c>
    </row>
    <row r="13" spans="1:6" ht="26.25" customHeight="1" x14ac:dyDescent="0.25">
      <c r="A13" s="43" t="s">
        <v>66</v>
      </c>
      <c r="B13" s="43"/>
      <c r="C13" s="8">
        <f>C11+C12</f>
        <v>836</v>
      </c>
      <c r="D13" s="8">
        <f>D11+D12</f>
        <v>299.39999999999998</v>
      </c>
      <c r="E13" s="8">
        <f>E11+E12</f>
        <v>303.39999999999998</v>
      </c>
    </row>
  </sheetData>
  <mergeCells count="12">
    <mergeCell ref="A1:E1"/>
    <mergeCell ref="A11:B11"/>
    <mergeCell ref="A12:B12"/>
    <mergeCell ref="A13:B13"/>
    <mergeCell ref="A2:F2"/>
    <mergeCell ref="A3:F3"/>
    <mergeCell ref="A4:B4"/>
    <mergeCell ref="A5:B5"/>
    <mergeCell ref="A7:B7"/>
    <mergeCell ref="A8:B8"/>
    <mergeCell ref="A10:B10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8" workbookViewId="0">
      <selection activeCell="B34" sqref="B34"/>
    </sheetView>
  </sheetViews>
  <sheetFormatPr defaultRowHeight="15" x14ac:dyDescent="0.25"/>
  <cols>
    <col min="1" max="1" width="42.7109375" customWidth="1"/>
    <col min="2" max="2" width="13.42578125" bestFit="1" customWidth="1"/>
    <col min="3" max="3" width="11" customWidth="1"/>
    <col min="4" max="4" width="11.42578125" customWidth="1"/>
  </cols>
  <sheetData>
    <row r="1" spans="1:6" ht="26.25" x14ac:dyDescent="0.4">
      <c r="A1" s="37" t="s">
        <v>143</v>
      </c>
      <c r="B1" s="37"/>
      <c r="C1" s="37"/>
      <c r="D1" s="37"/>
      <c r="E1" s="36"/>
      <c r="F1" s="36"/>
    </row>
    <row r="2" spans="1:6" x14ac:dyDescent="0.25">
      <c r="A2" s="4" t="s">
        <v>67</v>
      </c>
      <c r="B2" s="10">
        <v>2016</v>
      </c>
      <c r="C2">
        <v>2017</v>
      </c>
      <c r="D2">
        <v>2018</v>
      </c>
    </row>
    <row r="3" spans="1:6" x14ac:dyDescent="0.25">
      <c r="B3" s="10" t="s">
        <v>68</v>
      </c>
      <c r="C3" t="s">
        <v>68</v>
      </c>
      <c r="D3" t="s">
        <v>68</v>
      </c>
    </row>
    <row r="4" spans="1:6" x14ac:dyDescent="0.25">
      <c r="B4" s="19"/>
    </row>
    <row r="5" spans="1:6" x14ac:dyDescent="0.25">
      <c r="A5" t="s">
        <v>69</v>
      </c>
      <c r="B5" s="20">
        <v>440000</v>
      </c>
      <c r="C5" s="20">
        <v>440000</v>
      </c>
      <c r="D5" s="20">
        <v>440000</v>
      </c>
    </row>
    <row r="6" spans="1:6" x14ac:dyDescent="0.25">
      <c r="A6" t="s">
        <v>70</v>
      </c>
      <c r="B6">
        <v>0</v>
      </c>
      <c r="C6" s="20">
        <v>10000</v>
      </c>
      <c r="D6" s="20">
        <v>10000</v>
      </c>
    </row>
    <row r="7" spans="1:6" x14ac:dyDescent="0.25">
      <c r="A7" t="s">
        <v>71</v>
      </c>
      <c r="B7" s="21">
        <f>B5+B6</f>
        <v>440000</v>
      </c>
      <c r="C7" s="21">
        <f t="shared" ref="C7:D7" si="0">C5+C6</f>
        <v>450000</v>
      </c>
      <c r="D7" s="21">
        <f t="shared" si="0"/>
        <v>450000</v>
      </c>
    </row>
    <row r="8" spans="1:6" x14ac:dyDescent="0.25">
      <c r="A8" t="s">
        <v>72</v>
      </c>
      <c r="B8" s="20">
        <v>105040</v>
      </c>
      <c r="C8" s="20">
        <v>274700</v>
      </c>
      <c r="D8" s="20">
        <v>410000</v>
      </c>
    </row>
    <row r="9" spans="1:6" ht="15.75" thickBot="1" x14ac:dyDescent="0.3">
      <c r="A9" t="s">
        <v>73</v>
      </c>
      <c r="B9" s="20">
        <v>258960</v>
      </c>
      <c r="C9" s="20">
        <v>135300</v>
      </c>
      <c r="D9" s="20">
        <v>0</v>
      </c>
    </row>
    <row r="10" spans="1:6" ht="15.75" thickBot="1" x14ac:dyDescent="0.3">
      <c r="A10" t="s">
        <v>74</v>
      </c>
      <c r="B10" s="22">
        <v>404000</v>
      </c>
      <c r="C10" s="23">
        <v>410000</v>
      </c>
      <c r="D10" s="24">
        <v>410000</v>
      </c>
    </row>
    <row r="11" spans="1:6" x14ac:dyDescent="0.25">
      <c r="A11" t="s">
        <v>75</v>
      </c>
      <c r="B11" s="20">
        <f>B7-B10</f>
        <v>36000</v>
      </c>
      <c r="C11" s="20">
        <f t="shared" ref="C11:D11" si="1">C7-C10</f>
        <v>40000</v>
      </c>
      <c r="D11" s="20">
        <f t="shared" si="1"/>
        <v>40000</v>
      </c>
    </row>
    <row r="12" spans="1:6" x14ac:dyDescent="0.25">
      <c r="A12" t="s">
        <v>76</v>
      </c>
      <c r="B12" s="25">
        <v>0.26</v>
      </c>
      <c r="C12" s="25">
        <v>0.66</v>
      </c>
      <c r="D12" s="25">
        <v>1</v>
      </c>
    </row>
    <row r="16" spans="1:6" x14ac:dyDescent="0.25">
      <c r="A16" t="s">
        <v>77</v>
      </c>
    </row>
    <row r="17" spans="1:4" ht="30" x14ac:dyDescent="0.25">
      <c r="A17" s="2" t="s">
        <v>78</v>
      </c>
    </row>
    <row r="18" spans="1:4" x14ac:dyDescent="0.25">
      <c r="A18" t="s">
        <v>79</v>
      </c>
    </row>
    <row r="20" spans="1:4" x14ac:dyDescent="0.25">
      <c r="A20" t="s">
        <v>80</v>
      </c>
    </row>
    <row r="21" spans="1:4" ht="60" x14ac:dyDescent="0.25">
      <c r="A21" s="2" t="s">
        <v>81</v>
      </c>
    </row>
    <row r="22" spans="1:4" x14ac:dyDescent="0.25">
      <c r="A22" t="s">
        <v>82</v>
      </c>
    </row>
    <row r="23" spans="1:4" x14ac:dyDescent="0.25">
      <c r="A23" t="s">
        <v>83</v>
      </c>
    </row>
    <row r="24" spans="1:4" x14ac:dyDescent="0.25">
      <c r="A24" t="s">
        <v>84</v>
      </c>
    </row>
    <row r="29" spans="1:4" ht="42.75" customHeight="1" x14ac:dyDescent="0.25">
      <c r="A29" s="4" t="s">
        <v>85</v>
      </c>
    </row>
    <row r="30" spans="1:4" ht="60" x14ac:dyDescent="0.25">
      <c r="B30" s="11" t="s">
        <v>144</v>
      </c>
      <c r="C30" s="2" t="s">
        <v>86</v>
      </c>
      <c r="D30" s="17" t="s">
        <v>87</v>
      </c>
    </row>
    <row r="31" spans="1:4" x14ac:dyDescent="0.25">
      <c r="B31" t="s">
        <v>88</v>
      </c>
      <c r="C31" t="s">
        <v>88</v>
      </c>
      <c r="D31" t="s">
        <v>88</v>
      </c>
    </row>
    <row r="32" spans="1:4" x14ac:dyDescent="0.25">
      <c r="A32" t="s">
        <v>89</v>
      </c>
      <c r="B32" s="20">
        <v>114400</v>
      </c>
      <c r="C32">
        <v>0</v>
      </c>
      <c r="D32" s="20">
        <v>114000</v>
      </c>
    </row>
    <row r="33" spans="1:4" ht="15.75" thickBot="1" x14ac:dyDescent="0.3">
      <c r="A33" s="26" t="s">
        <v>90</v>
      </c>
      <c r="B33" s="9">
        <v>105040</v>
      </c>
      <c r="C33">
        <v>0</v>
      </c>
      <c r="D33" s="9">
        <v>105040</v>
      </c>
    </row>
    <row r="34" spans="1:4" ht="15.75" thickBot="1" x14ac:dyDescent="0.3">
      <c r="A34" t="s">
        <v>91</v>
      </c>
      <c r="B34" s="27">
        <f>B32-B33</f>
        <v>9360</v>
      </c>
      <c r="C34" s="23">
        <f>C32-C33</f>
        <v>0</v>
      </c>
      <c r="D34" s="27">
        <f t="shared" ref="D34" si="2">D32-D33</f>
        <v>8960</v>
      </c>
    </row>
    <row r="36" spans="1:4" x14ac:dyDescent="0.25">
      <c r="A36" t="s">
        <v>92</v>
      </c>
      <c r="B36" s="20">
        <v>297000</v>
      </c>
      <c r="C36" s="20">
        <v>114400</v>
      </c>
      <c r="D36" s="20">
        <f>B36-C36</f>
        <v>182600</v>
      </c>
    </row>
    <row r="37" spans="1:4" ht="15.75" thickBot="1" x14ac:dyDescent="0.3">
      <c r="A37" t="s">
        <v>93</v>
      </c>
      <c r="B37" s="20">
        <v>270600</v>
      </c>
      <c r="C37" s="9">
        <v>105040</v>
      </c>
      <c r="D37" s="20">
        <f t="shared" ref="D37:D38" si="3">B37-C37</f>
        <v>165560</v>
      </c>
    </row>
    <row r="38" spans="1:4" ht="15.75" thickBot="1" x14ac:dyDescent="0.3">
      <c r="A38" t="s">
        <v>91</v>
      </c>
      <c r="B38" s="22">
        <f>B36-B37</f>
        <v>26400</v>
      </c>
      <c r="C38" s="27">
        <f>C36-C37</f>
        <v>9360</v>
      </c>
      <c r="D38" s="24">
        <f t="shared" si="3"/>
        <v>17040</v>
      </c>
    </row>
    <row r="40" spans="1:4" x14ac:dyDescent="0.25">
      <c r="A40" t="s">
        <v>94</v>
      </c>
      <c r="B40" s="20">
        <v>450000</v>
      </c>
      <c r="C40" s="20">
        <v>297000</v>
      </c>
      <c r="D40" s="20">
        <f>B40-C40</f>
        <v>153000</v>
      </c>
    </row>
    <row r="41" spans="1:4" ht="15.75" thickBot="1" x14ac:dyDescent="0.3">
      <c r="A41" t="s">
        <v>95</v>
      </c>
      <c r="B41" s="20">
        <v>410000</v>
      </c>
      <c r="C41" s="20">
        <v>270600</v>
      </c>
      <c r="D41" s="20">
        <f t="shared" ref="D41:D42" si="4">B41-C41</f>
        <v>139400</v>
      </c>
    </row>
    <row r="42" spans="1:4" ht="15.75" thickBot="1" x14ac:dyDescent="0.3">
      <c r="A42" t="s">
        <v>91</v>
      </c>
      <c r="B42" s="22">
        <f>B40-B41</f>
        <v>40000</v>
      </c>
      <c r="C42" s="23">
        <f>C40-C41</f>
        <v>26400</v>
      </c>
      <c r="D42" s="24">
        <f t="shared" si="4"/>
        <v>13600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0" workbookViewId="0">
      <selection activeCell="E34" sqref="E34"/>
    </sheetView>
  </sheetViews>
  <sheetFormatPr defaultRowHeight="15" x14ac:dyDescent="0.25"/>
  <cols>
    <col min="1" max="1" width="22" customWidth="1"/>
    <col min="2" max="2" width="13.28515625" bestFit="1" customWidth="1"/>
    <col min="3" max="3" width="14.28515625" bestFit="1" customWidth="1"/>
    <col min="4" max="4" width="13.28515625" customWidth="1"/>
    <col min="5" max="5" width="16.5703125" customWidth="1"/>
    <col min="6" max="6" width="14.7109375" customWidth="1"/>
  </cols>
  <sheetData>
    <row r="1" spans="1:6" ht="26.25" x14ac:dyDescent="0.4">
      <c r="A1" s="37" t="s">
        <v>143</v>
      </c>
      <c r="B1" s="37"/>
      <c r="C1" s="37"/>
      <c r="D1" s="37"/>
      <c r="E1" s="37"/>
      <c r="F1" s="37"/>
    </row>
    <row r="2" spans="1:6" x14ac:dyDescent="0.25">
      <c r="A2" s="4" t="s">
        <v>96</v>
      </c>
    </row>
    <row r="3" spans="1:6" x14ac:dyDescent="0.25">
      <c r="A3" s="4" t="s">
        <v>3</v>
      </c>
      <c r="B3" t="s">
        <v>30</v>
      </c>
    </row>
    <row r="4" spans="1:6" x14ac:dyDescent="0.25">
      <c r="A4" t="s">
        <v>97</v>
      </c>
      <c r="B4" s="20">
        <v>1800000</v>
      </c>
    </row>
    <row r="5" spans="1:6" x14ac:dyDescent="0.25">
      <c r="A5" t="s">
        <v>98</v>
      </c>
      <c r="B5" s="20">
        <v>1000000</v>
      </c>
    </row>
    <row r="6" spans="1:6" ht="15.75" thickBot="1" x14ac:dyDescent="0.3">
      <c r="A6" t="s">
        <v>99</v>
      </c>
      <c r="B6" s="20">
        <v>700000</v>
      </c>
    </row>
    <row r="7" spans="1:6" ht="15.75" thickBot="1" x14ac:dyDescent="0.3">
      <c r="B7" s="27">
        <f>SUM(B4:B6)</f>
        <v>3500000</v>
      </c>
    </row>
    <row r="9" spans="1:6" x14ac:dyDescent="0.25">
      <c r="A9" s="45" t="s">
        <v>100</v>
      </c>
    </row>
    <row r="10" spans="1:6" x14ac:dyDescent="0.25">
      <c r="A10" s="10" t="s">
        <v>101</v>
      </c>
      <c r="B10" s="17" t="s">
        <v>66</v>
      </c>
      <c r="C10" t="s">
        <v>102</v>
      </c>
      <c r="D10" t="s">
        <v>103</v>
      </c>
      <c r="E10" t="s">
        <v>104</v>
      </c>
      <c r="F10" t="s">
        <v>105</v>
      </c>
    </row>
    <row r="11" spans="1:6" x14ac:dyDescent="0.25">
      <c r="A11" s="10" t="s">
        <v>106</v>
      </c>
      <c r="B11">
        <v>70</v>
      </c>
      <c r="C11" s="20">
        <v>20000</v>
      </c>
      <c r="D11" s="13">
        <f>B11*C11</f>
        <v>1400000</v>
      </c>
      <c r="E11">
        <f>D11/D14</f>
        <v>0.22222222222222221</v>
      </c>
      <c r="F11" s="13">
        <f>E11*B7</f>
        <v>777777.77777777775</v>
      </c>
    </row>
    <row r="12" spans="1:6" x14ac:dyDescent="0.25">
      <c r="A12" s="10" t="s">
        <v>107</v>
      </c>
      <c r="B12">
        <v>50</v>
      </c>
      <c r="C12" s="20">
        <v>50000</v>
      </c>
      <c r="D12" s="13">
        <f t="shared" ref="D12:D13" si="0">B12*C12</f>
        <v>2500000</v>
      </c>
      <c r="E12">
        <f>D12/D14</f>
        <v>0.3968253968253968</v>
      </c>
      <c r="F12" s="13">
        <f>E12*B7</f>
        <v>1388888.8888888888</v>
      </c>
    </row>
    <row r="13" spans="1:6" ht="15.75" thickBot="1" x14ac:dyDescent="0.3">
      <c r="A13" s="10" t="s">
        <v>108</v>
      </c>
      <c r="B13">
        <v>80</v>
      </c>
      <c r="C13" s="20">
        <v>30000</v>
      </c>
      <c r="D13" s="13">
        <f t="shared" si="0"/>
        <v>2400000</v>
      </c>
      <c r="E13">
        <f>D13/D14</f>
        <v>0.38095238095238093</v>
      </c>
      <c r="F13" s="13">
        <f>E13*B7</f>
        <v>1333333.3333333333</v>
      </c>
    </row>
    <row r="14" spans="1:6" ht="15.75" thickBot="1" x14ac:dyDescent="0.3">
      <c r="D14" s="28">
        <f>SUM(D11:D13)</f>
        <v>6300000</v>
      </c>
      <c r="F14" s="13">
        <f>SUM(F11:F13)</f>
        <v>3500000</v>
      </c>
    </row>
    <row r="17" spans="1:4" x14ac:dyDescent="0.25">
      <c r="A17" s="4" t="s">
        <v>109</v>
      </c>
    </row>
    <row r="18" spans="1:4" x14ac:dyDescent="0.25">
      <c r="A18" s="4" t="s">
        <v>110</v>
      </c>
    </row>
    <row r="21" spans="1:4" x14ac:dyDescent="0.25">
      <c r="A21" t="s">
        <v>111</v>
      </c>
    </row>
    <row r="22" spans="1:4" x14ac:dyDescent="0.25">
      <c r="B22" s="10" t="s">
        <v>112</v>
      </c>
      <c r="C22" s="10" t="s">
        <v>113</v>
      </c>
      <c r="D22" s="10" t="s">
        <v>114</v>
      </c>
    </row>
    <row r="23" spans="1:4" x14ac:dyDescent="0.25">
      <c r="A23" t="s">
        <v>115</v>
      </c>
      <c r="B23" s="13">
        <v>1400000</v>
      </c>
      <c r="C23" s="13">
        <v>25000000</v>
      </c>
      <c r="D23" s="13">
        <v>2400000</v>
      </c>
    </row>
    <row r="24" spans="1:4" ht="30" x14ac:dyDescent="0.25">
      <c r="A24" s="2" t="s">
        <v>116</v>
      </c>
      <c r="B24" s="13">
        <v>777778</v>
      </c>
      <c r="C24" s="13">
        <v>1388889</v>
      </c>
      <c r="D24" s="13">
        <v>1333333</v>
      </c>
    </row>
    <row r="25" spans="1:4" x14ac:dyDescent="0.25">
      <c r="A25" t="s">
        <v>117</v>
      </c>
    </row>
    <row r="26" spans="1:4" x14ac:dyDescent="0.25">
      <c r="A26" t="s">
        <v>118</v>
      </c>
      <c r="B26" s="13">
        <v>250000</v>
      </c>
      <c r="C26" s="13">
        <v>350000</v>
      </c>
      <c r="D26" s="13">
        <v>180000</v>
      </c>
    </row>
    <row r="27" spans="1:4" ht="15.75" thickBot="1" x14ac:dyDescent="0.3">
      <c r="A27" t="s">
        <v>119</v>
      </c>
      <c r="B27" s="13">
        <v>150000</v>
      </c>
      <c r="C27" s="13">
        <v>250000</v>
      </c>
      <c r="D27" s="13">
        <v>120000</v>
      </c>
    </row>
    <row r="28" spans="1:4" ht="15.75" thickBot="1" x14ac:dyDescent="0.3">
      <c r="A28" t="s">
        <v>120</v>
      </c>
      <c r="B28" s="29">
        <f>B23-B24-B26-B27</f>
        <v>222222</v>
      </c>
      <c r="C28" s="30">
        <f t="shared" ref="C28:D28" si="1">C23-C24-C26-C27</f>
        <v>23011111</v>
      </c>
      <c r="D28" s="31">
        <f t="shared" si="1"/>
        <v>766667</v>
      </c>
    </row>
    <row r="31" spans="1:4" x14ac:dyDescent="0.25">
      <c r="A31" t="s">
        <v>121</v>
      </c>
    </row>
    <row r="32" spans="1:4" x14ac:dyDescent="0.25">
      <c r="D32" s="10" t="s">
        <v>30</v>
      </c>
    </row>
    <row r="33" spans="1:4" x14ac:dyDescent="0.25">
      <c r="A33" t="s">
        <v>122</v>
      </c>
      <c r="D33" s="13">
        <v>900000</v>
      </c>
    </row>
    <row r="34" spans="1:4" ht="15.75" thickBot="1" x14ac:dyDescent="0.3">
      <c r="A34" t="s">
        <v>123</v>
      </c>
      <c r="D34" s="13">
        <v>777778</v>
      </c>
    </row>
    <row r="35" spans="1:4" ht="15.75" thickBot="1" x14ac:dyDescent="0.3">
      <c r="A35" s="4" t="s">
        <v>124</v>
      </c>
      <c r="D35" s="28">
        <f>D33-D34</f>
        <v>122222</v>
      </c>
    </row>
    <row r="39" spans="1:4" x14ac:dyDescent="0.25">
      <c r="A39" t="s">
        <v>145</v>
      </c>
      <c r="B39">
        <f>(70-45)</f>
        <v>25</v>
      </c>
      <c r="C39">
        <f>B39*20000</f>
        <v>500000</v>
      </c>
    </row>
    <row r="40" spans="1:4" x14ac:dyDescent="0.25">
      <c r="A40" s="26" t="s">
        <v>146</v>
      </c>
      <c r="C40">
        <v>400000</v>
      </c>
    </row>
    <row r="41" spans="1:4" x14ac:dyDescent="0.25">
      <c r="A41" t="s">
        <v>147</v>
      </c>
      <c r="C41">
        <f>C39-C40</f>
        <v>100000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" workbookViewId="0">
      <selection activeCell="D8" sqref="D8"/>
    </sheetView>
  </sheetViews>
  <sheetFormatPr defaultRowHeight="15" x14ac:dyDescent="0.25"/>
  <cols>
    <col min="1" max="1" width="41.28515625" customWidth="1"/>
    <col min="2" max="2" width="16.7109375" customWidth="1"/>
    <col min="3" max="3" width="14.42578125" customWidth="1"/>
    <col min="4" max="4" width="12.7109375" customWidth="1"/>
  </cols>
  <sheetData>
    <row r="1" spans="1:6" ht="26.25" x14ac:dyDescent="0.4">
      <c r="A1" s="37" t="s">
        <v>143</v>
      </c>
      <c r="B1" s="37"/>
      <c r="C1" s="37"/>
      <c r="D1" s="37"/>
      <c r="E1" s="4"/>
      <c r="F1" s="4"/>
    </row>
    <row r="2" spans="1:6" x14ac:dyDescent="0.25">
      <c r="A2" s="4" t="s">
        <v>125</v>
      </c>
    </row>
    <row r="3" spans="1:6" x14ac:dyDescent="0.25">
      <c r="A3" t="s">
        <v>126</v>
      </c>
    </row>
    <row r="4" spans="1:6" ht="30" x14ac:dyDescent="0.25">
      <c r="A4" s="18" t="s">
        <v>127</v>
      </c>
      <c r="B4" s="32" t="s">
        <v>128</v>
      </c>
      <c r="C4" s="32" t="s">
        <v>129</v>
      </c>
      <c r="D4" s="32" t="s">
        <v>130</v>
      </c>
    </row>
    <row r="5" spans="1:6" x14ac:dyDescent="0.25">
      <c r="A5" t="s">
        <v>131</v>
      </c>
      <c r="B5" s="13">
        <v>6000000</v>
      </c>
      <c r="C5" s="13">
        <v>1200000</v>
      </c>
      <c r="D5" s="13">
        <v>100000</v>
      </c>
    </row>
    <row r="6" spans="1:6" x14ac:dyDescent="0.25">
      <c r="A6" t="s">
        <v>132</v>
      </c>
      <c r="B6" s="13">
        <v>3600000</v>
      </c>
      <c r="C6" s="13">
        <v>1800000</v>
      </c>
      <c r="D6" s="13">
        <v>150000</v>
      </c>
    </row>
    <row r="7" spans="1:6" x14ac:dyDescent="0.25">
      <c r="A7" t="s">
        <v>133</v>
      </c>
      <c r="B7" s="13">
        <v>2400000</v>
      </c>
      <c r="C7" s="13">
        <v>2400000</v>
      </c>
      <c r="D7" s="13">
        <v>200000</v>
      </c>
    </row>
    <row r="8" spans="1:6" ht="15.75" thickBot="1" x14ac:dyDescent="0.3">
      <c r="B8" s="33">
        <f>SUM(B5:B7)</f>
        <v>12000000</v>
      </c>
      <c r="D8" s="34">
        <f>SUM(D5:D7)</f>
        <v>450000</v>
      </c>
    </row>
    <row r="9" spans="1:6" ht="15.75" thickTop="1" x14ac:dyDescent="0.25"/>
    <row r="11" spans="1:6" x14ac:dyDescent="0.25">
      <c r="A11" s="35" t="s">
        <v>134</v>
      </c>
    </row>
    <row r="12" spans="1:6" x14ac:dyDescent="0.25">
      <c r="C12" s="10" t="s">
        <v>30</v>
      </c>
    </row>
    <row r="13" spans="1:6" x14ac:dyDescent="0.25">
      <c r="A13" t="s">
        <v>135</v>
      </c>
    </row>
    <row r="14" spans="1:6" x14ac:dyDescent="0.25">
      <c r="A14" t="s">
        <v>136</v>
      </c>
      <c r="C14" s="13">
        <v>1800000</v>
      </c>
    </row>
    <row r="15" spans="1:6" x14ac:dyDescent="0.25">
      <c r="A15" t="s">
        <v>137</v>
      </c>
      <c r="C15" s="13">
        <v>900000</v>
      </c>
    </row>
    <row r="16" spans="1:6" x14ac:dyDescent="0.25">
      <c r="A16" t="s">
        <v>138</v>
      </c>
      <c r="C16" s="13">
        <v>400000</v>
      </c>
    </row>
    <row r="17" spans="1:3" x14ac:dyDescent="0.25">
      <c r="A17" s="4" t="s">
        <v>139</v>
      </c>
      <c r="C17" s="8">
        <v>3100000</v>
      </c>
    </row>
    <row r="18" spans="1:3" x14ac:dyDescent="0.25">
      <c r="A18" t="s">
        <v>140</v>
      </c>
      <c r="C18" s="13">
        <v>187500</v>
      </c>
    </row>
    <row r="19" spans="1:3" x14ac:dyDescent="0.25">
      <c r="A19" t="s">
        <v>141</v>
      </c>
      <c r="C19" s="13">
        <v>175000</v>
      </c>
    </row>
    <row r="20" spans="1:3" x14ac:dyDescent="0.25">
      <c r="A20" s="4" t="s">
        <v>142</v>
      </c>
      <c r="C20" s="8">
        <v>3462500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Asgmt. 1 Inventory Contol</vt:lpstr>
      <vt:lpstr>Asgmt. 2 Job Costing</vt:lpstr>
      <vt:lpstr>Asgmt. 3 Batch Costing</vt:lpstr>
      <vt:lpstr>Asgmt. 4 Contract costing</vt:lpstr>
      <vt:lpstr>Asgmt. 5 Process Costing</vt:lpstr>
      <vt:lpstr>Asgmt. 6 Service Costing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Racheal PC</dc:creator>
  <cp:lastModifiedBy>HP</cp:lastModifiedBy>
  <cp:lastPrinted>2022-04-13T19:29:07Z</cp:lastPrinted>
  <dcterms:created xsi:type="dcterms:W3CDTF">2022-04-13T17:55:38Z</dcterms:created>
  <dcterms:modified xsi:type="dcterms:W3CDTF">2022-05-25T20:10:25Z</dcterms:modified>
</cp:coreProperties>
</file>