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LENOVO\Documents\Data Analysis\Main Projects\"/>
    </mc:Choice>
  </mc:AlternateContent>
  <xr:revisionPtr revIDLastSave="0" documentId="13_ncr:1_{0C18FB4E-E583-466F-8757-DAED29326735}" xr6:coauthVersionLast="47" xr6:coauthVersionMax="47" xr10:uidLastSave="{00000000-0000-0000-0000-000000000000}"/>
  <bookViews>
    <workbookView xWindow="-110" yWindow="-110" windowWidth="19420" windowHeight="12220" activeTab="1" xr2:uid="{7C39F5AF-931C-4C0E-9E3D-5DF26B0D31B8}"/>
  </bookViews>
  <sheets>
    <sheet name="mydata" sheetId="3" r:id="rId1"/>
    <sheet name="Processing" sheetId="5" r:id="rId2"/>
    <sheet name="Pivot Tables" sheetId="4" r:id="rId3"/>
    <sheet name="Dashboard" sheetId="2" r:id="rId4"/>
  </sheets>
  <definedNames>
    <definedName name="_xlchart.v1.0" hidden="1">Processing!$F$18:$F$29</definedName>
    <definedName name="_xlchart.v1.1" hidden="1">Processing!$G$18:$G$29</definedName>
    <definedName name="_xlchart.v1.2" hidden="1">Processing!$H$18:$H$29</definedName>
    <definedName name="ExternalData_1" localSheetId="0" hidden="1">mydata!$A$2:$X$50</definedName>
    <definedName name="Slicer_Month">#N/A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5" l="1" a="1"/>
  <c r="F4" i="5" s="1"/>
  <c r="F18" i="5" l="1" a="1"/>
  <c r="F18" i="5" s="1"/>
  <c r="C19" i="5" l="1"/>
  <c r="B18" i="5"/>
  <c r="C13" i="5"/>
  <c r="C22" i="5"/>
  <c r="C15" i="5"/>
  <c r="C14" i="5"/>
  <c r="C12" i="5"/>
  <c r="C5" i="5"/>
  <c r="C25" i="5"/>
  <c r="C18" i="5"/>
  <c r="B19" i="5"/>
  <c r="C24" i="5"/>
  <c r="B20" i="5"/>
  <c r="B22" i="5"/>
  <c r="B24" i="5"/>
  <c r="B25" i="5"/>
  <c r="C27" i="5"/>
  <c r="B28" i="5"/>
  <c r="C26" i="5"/>
  <c r="B21" i="5"/>
  <c r="C16" i="5"/>
  <c r="C23" i="5"/>
  <c r="C3" i="5"/>
  <c r="B27" i="5"/>
  <c r="B29" i="5"/>
  <c r="C28" i="5"/>
  <c r="C20" i="5"/>
  <c r="B23" i="5"/>
  <c r="C6" i="5"/>
  <c r="C21" i="5"/>
  <c r="D3" i="5"/>
  <c r="B26" i="5"/>
  <c r="C29" i="5"/>
  <c r="C7" i="5" l="1"/>
  <c r="D16" i="5"/>
  <c r="D12" i="5"/>
  <c r="D14" i="5"/>
  <c r="D15" i="5"/>
  <c r="D13" i="5"/>
  <c r="D5"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39C612-34E4-47C7-BB7E-1C0802E73F59}" keepAlive="1" name="Query - mydata" description="Connection to the 'mydata' query in the workbook." type="5" refreshedVersion="8" background="1" saveData="1">
    <dbPr connection="Provider=Microsoft.Mashup.OleDb.1;Data Source=$Workbook$;Location=mydata;Extended Properties=&quot;&quot;" command="SELECT * FROM [my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<sst xmlns="http://schemas.openxmlformats.org/spreadsheetml/2006/main" count="180" uniqueCount="73">
  <si>
    <t>Year</t>
  </si>
  <si>
    <t>Month</t>
  </si>
  <si>
    <t>Visitors</t>
  </si>
  <si>
    <t>Buyers</t>
  </si>
  <si>
    <t>Conversion</t>
  </si>
  <si>
    <t>Profit</t>
  </si>
  <si>
    <t>Plan</t>
  </si>
  <si>
    <t>Break-Even Point</t>
  </si>
  <si>
    <t>Debt</t>
  </si>
  <si>
    <t>ETask 1</t>
  </si>
  <si>
    <t>ETask 2</t>
  </si>
  <si>
    <t>ETask 3</t>
  </si>
  <si>
    <t>ETask 4</t>
  </si>
  <si>
    <t>ETask 5</t>
  </si>
  <si>
    <t>DTask 1</t>
  </si>
  <si>
    <t>DTask 2</t>
  </si>
  <si>
    <t>DTask 3</t>
  </si>
  <si>
    <t>DTask 4</t>
  </si>
  <si>
    <t>DTask 5</t>
  </si>
  <si>
    <t>Task 1</t>
  </si>
  <si>
    <t>Task 2</t>
  </si>
  <si>
    <t>Task 3</t>
  </si>
  <si>
    <t>Task 4</t>
  </si>
  <si>
    <t>Task 5</t>
  </si>
  <si>
    <t>JAN</t>
  </si>
  <si>
    <t>FEB</t>
  </si>
  <si>
    <t>MAR</t>
  </si>
  <si>
    <t>APR</t>
  </si>
  <si>
    <t>MAY</t>
  </si>
  <si>
    <t>JUN</t>
  </si>
  <si>
    <t>JUL</t>
  </si>
  <si>
    <t>AUG</t>
  </si>
  <si>
    <t>SEP</t>
  </si>
  <si>
    <t>OCT</t>
  </si>
  <si>
    <t>NOV</t>
  </si>
  <si>
    <t>DEC</t>
  </si>
  <si>
    <t>Row Labels</t>
  </si>
  <si>
    <t>Grand Total</t>
  </si>
  <si>
    <t>Sum of DTask 4</t>
  </si>
  <si>
    <t>Sum of Visitors</t>
  </si>
  <si>
    <t>Sum of Buyers</t>
  </si>
  <si>
    <t>Sum of Profit</t>
  </si>
  <si>
    <t>Sum of Plan</t>
  </si>
  <si>
    <t>Sum of Break-Even Point</t>
  </si>
  <si>
    <t>Sum of Debt</t>
  </si>
  <si>
    <t>Sum of ETask 1</t>
  </si>
  <si>
    <t>Sum of ETask 2</t>
  </si>
  <si>
    <t>Sum of ETask 3</t>
  </si>
  <si>
    <t>Sum of ETask 4</t>
  </si>
  <si>
    <t>Sum of ETask 5</t>
  </si>
  <si>
    <t>Sum of DTask 1</t>
  </si>
  <si>
    <t>Sum of DTask 2</t>
  </si>
  <si>
    <t>Sum of DTask 3</t>
  </si>
  <si>
    <t>Average of Conversion</t>
  </si>
  <si>
    <t>Sum of DTask 5</t>
  </si>
  <si>
    <t>Average of Task 1</t>
  </si>
  <si>
    <t>Average of Task 2</t>
  </si>
  <si>
    <t>Average of Task 3</t>
  </si>
  <si>
    <t>Average of Task 4</t>
  </si>
  <si>
    <t>Average of Task 5</t>
  </si>
  <si>
    <t>Visitors &amp; Buyers</t>
  </si>
  <si>
    <t>Equity</t>
  </si>
  <si>
    <t>Task</t>
  </si>
  <si>
    <t>Profit Performance</t>
  </si>
  <si>
    <t>MENU</t>
  </si>
  <si>
    <t>Task Manager</t>
  </si>
  <si>
    <t xml:space="preserve">Profit </t>
  </si>
  <si>
    <t>Tasks</t>
  </si>
  <si>
    <t>Remnant</t>
  </si>
  <si>
    <t>Debt Owed</t>
  </si>
  <si>
    <t>Profit Made</t>
  </si>
  <si>
    <t>Debts Owed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</si>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</sst>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1009]* #,##0_-;\-[$$-1009]* #,##0_-;_-[$$-1009]* &quot;-&quot;_-;_-@_-"/>
    <numFmt numFmtId="165" formatCode="#\ ###\ ###"/>
    <numFmt numFmtId="166" formatCode="_-[$$-1009]* #,##0.00_-;\-[$$-1009]* #,##0.00_-;_-[$$-1009]* &quot;-&quot;??_-;_-@_-"/>
    <numFmt numFmtId="167" formatCode="_-[$$-1009]* #,##0_-;\-[$$-1009]* #,##0_-;_-[$$-1009]* &quot;-&quot;??_-;_-@_-"/>
  </numFmts>
  <fonts count="4" x14ac:knownFonts="1">
    <font>
      <sz val="12"/>
      <color theme="1"/>
      <name val="Tw Cen MT"/>
      <family val="2"/>
    </font>
    <font>
      <sz val="8"/>
      <name val="Tw Cen MT"/>
      <family val="2"/>
    </font>
    <font>
      <b/>
      <sz val="14"/>
      <color theme="0"/>
      <name val="Sitka Small"/>
    </font>
    <font>
      <sz val="10"/>
      <name val="Verdana"/>
      <family val="2"/>
    </font>
  </fonts>
  <fills count="5">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4" tint="0.39997558519241921"/>
        <bgColor theme="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0" fillId="2" borderId="0" xfId="0" applyFill="1"/>
    <xf numFmtId="164" fontId="0" fillId="0" borderId="0" xfId="0" applyNumberFormat="1"/>
    <xf numFmtId="9"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0" fontId="3" fillId="4" borderId="1" xfId="0" applyFont="1" applyFill="1" applyBorder="1" applyAlignment="1">
      <alignment horizontal="center"/>
    </xf>
    <xf numFmtId="0" fontId="2" fillId="0" borderId="0" xfId="0" applyFont="1"/>
    <xf numFmtId="0" fontId="0" fillId="0" borderId="0" xfId="0"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0" fontId="2" fillId="3" borderId="0" xfId="0" applyFont="1" applyFill="1" applyAlignment="1">
      <alignment horizontal="center"/>
    </xf>
  </cellXfs>
  <cellStyles count="1">
    <cellStyle name="Normal" xfId="0" builtinId="0"/>
  </cellStyles>
  <dxfs count="27">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64" formatCode="_-[$$-1009]* #,##0_-;\-[$$-1009]* #,##0_-;_-[$$-1009]* &quot;-&quot;_-;_-@_-"/>
    </dxf>
    <dxf>
      <numFmt numFmtId="13" formatCode="0%"/>
    </dxf>
    <dxf>
      <numFmt numFmtId="0" formatCode="General"/>
    </dxf>
    <dxf>
      <font>
        <b/>
        <i val="0"/>
        <color theme="4" tint="-0.499984740745262"/>
        <name val="Verdana"/>
        <family val="2"/>
      </font>
      <border diagonalUp="0" diagonalDown="0">
        <left/>
        <right/>
        <top/>
        <bottom/>
        <vertical/>
        <horizontal/>
      </border>
    </dxf>
    <dxf>
      <font>
        <sz val="10"/>
        <color theme="1"/>
        <name val="Verdana"/>
        <family val="2"/>
        <scheme val="none"/>
      </font>
      <fill>
        <patternFill patternType="solid">
          <bgColor theme="0" tint="-4.9989318521683403E-2"/>
        </patternFill>
      </fill>
      <border diagonalUp="0" diagonalDown="0">
        <left/>
        <right/>
        <top/>
        <bottom/>
        <vertical/>
        <horizontal/>
      </border>
    </dxf>
    <dxf>
      <font>
        <b/>
        <color theme="1"/>
      </font>
      <border diagonalUp="0" diagonalDown="0">
        <left/>
        <right/>
        <top/>
        <bottom/>
        <vertical/>
        <horizontal/>
      </border>
    </dxf>
    <dxf>
      <font>
        <sz val="10"/>
        <color theme="0"/>
        <name val="Verdana"/>
        <family val="2"/>
        <scheme val="none"/>
      </font>
      <fill>
        <patternFill patternType="solid">
          <bgColor rgb="FF0070C0"/>
        </patternFill>
      </fill>
      <border diagonalUp="0" diagonalDown="0">
        <left/>
        <right/>
        <top/>
        <bottom/>
        <vertical/>
        <horizontal/>
      </border>
    </dxf>
  </dxfs>
  <tableStyles count="2" defaultTableStyle="TableStyleMedium2" defaultPivotStyle="PivotStyleLight16">
    <tableStyle name="SlicerStyleLight1 2" pivot="0" table="0" count="10" xr9:uid="{42236B84-7BFF-4EF7-88AD-38725A67CF50}">
      <tableStyleElement type="wholeTable" dxfId="26"/>
      <tableStyleElement type="headerRow" dxfId="25"/>
    </tableStyle>
    <tableStyle name="SlicerStyleLight1 2 2" pivot="0" table="0" count="10" xr9:uid="{B4FEF083-91D9-4473-8238-782E75CF3C11}">
      <tableStyleElement type="wholeTable" dxfId="24"/>
      <tableStyleElement type="headerRow" dxfId="23"/>
    </tableStyle>
  </tableStyles>
  <extLst>
    <ext xmlns:x14="http://schemas.microsoft.com/office/spreadsheetml/2009/9/main" uri="{46F421CA-312F-682f-3DD2-61675219B42D}">
      <x14:dxfs count="16">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theme="0" tint="-4.9989318521683403E-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0"/>
              </stop>
              <stop position="1">
                <color theme="4" tint="0.40000610370189521"/>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theme="0" tint="-4.9989318521683403E-2"/>
            </patternFill>
          </fill>
          <border>
            <left style="thin">
              <color rgb="FFCCCCCC"/>
            </left>
            <right style="thin">
              <color rgb="FFCCCCCC"/>
            </right>
            <top style="thin">
              <color rgb="FFCCCCCC"/>
            </top>
            <bottom style="thin">
              <color rgb="FFCCCCCC"/>
            </bottom>
            <vertical/>
            <horizontal/>
          </border>
        </dxf>
        <dxf>
          <font>
            <color theme="1"/>
          </font>
          <fill>
            <gradientFill degree="90">
              <stop position="0">
                <color theme="0"/>
              </stop>
              <stop position="1">
                <color theme="4" tint="0.59999389629810485"/>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theme="0"/>
          </font>
          <fill>
            <patternFill patternType="none">
              <fgColor indexed="64"/>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70C0"/>
            </a:solidFill>
          </c:spPr>
          <c:dPt>
            <c:idx val="0"/>
            <c:bubble3D val="0"/>
            <c:spPr>
              <a:solidFill>
                <a:srgbClr val="0070C0"/>
              </a:solidFill>
              <a:ln w="19050">
                <a:solidFill>
                  <a:schemeClr val="lt1"/>
                </a:solidFill>
              </a:ln>
              <a:effectLst/>
            </c:spPr>
            <c:extLst>
              <c:ext xmlns:c16="http://schemas.microsoft.com/office/drawing/2014/chart" uri="{C3380CC4-5D6E-409C-BE32-E72D297353CC}">
                <c16:uniqueId val="{00000001-D1AB-43B4-AE1E-27DCC66893E9}"/>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1AB-43B4-AE1E-27DCC66893E9}"/>
              </c:ext>
            </c:extLst>
          </c:dPt>
          <c:val>
            <c:numRef>
              <c:f>Processing!$C$5:$D$5</c:f>
              <c:numCache>
                <c:formatCode>0%</c:formatCode>
                <c:ptCount val="2"/>
                <c:pt idx="0">
                  <c:v>0.12750000000000003</c:v>
                </c:pt>
                <c:pt idx="1">
                  <c:v>0.87249999999999994</c:v>
                </c:pt>
              </c:numCache>
            </c:numRef>
          </c:val>
          <c:extLst>
            <c:ext xmlns:c16="http://schemas.microsoft.com/office/drawing/2014/chart" uri="{C3380CC4-5D6E-409C-BE32-E72D297353CC}">
              <c16:uniqueId val="{00000004-D1AB-43B4-AE1E-27DCC66893E9}"/>
            </c:ext>
          </c:extLst>
        </c:ser>
        <c:dLbls>
          <c:showLegendKey val="0"/>
          <c:showVal val="0"/>
          <c:showCatName val="0"/>
          <c:showSerName val="0"/>
          <c:showPercent val="0"/>
          <c:showBubbleSize val="0"/>
          <c:showLeaderLines val="1"/>
        </c:dLbls>
        <c:firstSliceAng val="0"/>
        <c:holeSize val="3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2"/>
          <c:order val="2"/>
          <c:tx>
            <c:v>Buyers2</c:v>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9525" cap="flat" cmpd="sng" algn="ctr">
              <a:noFill/>
              <a:round/>
            </a:ln>
            <a:effectLst/>
          </c:spPr>
          <c:val>
            <c:numRef>
              <c:f>Processing!$C$18:$C$29</c:f>
              <c:numCache>
                <c:formatCode>General</c:formatCode>
                <c:ptCount val="12"/>
                <c:pt idx="0">
                  <c:v>13223</c:v>
                </c:pt>
                <c:pt idx="1">
                  <c:v>16981</c:v>
                </c:pt>
                <c:pt idx="2">
                  <c:v>14917</c:v>
                </c:pt>
                <c:pt idx="3">
                  <c:v>18136</c:v>
                </c:pt>
                <c:pt idx="4">
                  <c:v>16236</c:v>
                </c:pt>
                <c:pt idx="5">
                  <c:v>14975</c:v>
                </c:pt>
                <c:pt idx="6">
                  <c:v>15165</c:v>
                </c:pt>
                <c:pt idx="7">
                  <c:v>13692</c:v>
                </c:pt>
                <c:pt idx="8">
                  <c:v>16497</c:v>
                </c:pt>
                <c:pt idx="9">
                  <c:v>18249</c:v>
                </c:pt>
                <c:pt idx="10">
                  <c:v>19261</c:v>
                </c:pt>
                <c:pt idx="11">
                  <c:v>18435</c:v>
                </c:pt>
              </c:numCache>
            </c:numRef>
          </c:val>
          <c:extLst>
            <c:ext xmlns:c16="http://schemas.microsoft.com/office/drawing/2014/chart" uri="{C3380CC4-5D6E-409C-BE32-E72D297353CC}">
              <c16:uniqueId val="{00000000-D977-408D-8245-15CBB6A33917}"/>
            </c:ext>
          </c:extLst>
        </c:ser>
        <c:dLbls>
          <c:showLegendKey val="0"/>
          <c:showVal val="0"/>
          <c:showCatName val="0"/>
          <c:showSerName val="0"/>
          <c:showPercent val="0"/>
          <c:showBubbleSize val="0"/>
        </c:dLbls>
        <c:axId val="646747680"/>
        <c:axId val="646742880"/>
      </c:areaChart>
      <c:barChart>
        <c:barDir val="col"/>
        <c:grouping val="clustered"/>
        <c:varyColors val="0"/>
        <c:ser>
          <c:idx val="0"/>
          <c:order val="0"/>
          <c:tx>
            <c:v>Vistors</c:v>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01600" cap="flat" cmpd="sng" algn="ctr">
              <a:solidFill>
                <a:schemeClr val="accent1">
                  <a:shade val="95000"/>
                </a:schemeClr>
              </a:solidFill>
              <a:round/>
            </a:ln>
            <a:effectLst/>
          </c:spPr>
          <c:invertIfNegative val="0"/>
          <c:cat>
            <c:strRef>
              <c:f>Processing!$A$18:$A$29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Processing!$B$18:$B$29</c:f>
              <c:numCache>
                <c:formatCode>General</c:formatCode>
                <c:ptCount val="12"/>
                <c:pt idx="0">
                  <c:v>29260</c:v>
                </c:pt>
                <c:pt idx="1">
                  <c:v>32642</c:v>
                </c:pt>
                <c:pt idx="2">
                  <c:v>37053</c:v>
                </c:pt>
                <c:pt idx="3">
                  <c:v>36911</c:v>
                </c:pt>
                <c:pt idx="4">
                  <c:v>33989</c:v>
                </c:pt>
                <c:pt idx="5">
                  <c:v>29289</c:v>
                </c:pt>
                <c:pt idx="6">
                  <c:v>29023</c:v>
                </c:pt>
                <c:pt idx="7">
                  <c:v>30302</c:v>
                </c:pt>
                <c:pt idx="8">
                  <c:v>34364</c:v>
                </c:pt>
                <c:pt idx="9">
                  <c:v>36624</c:v>
                </c:pt>
                <c:pt idx="10">
                  <c:v>37335</c:v>
                </c:pt>
                <c:pt idx="11">
                  <c:v>35769</c:v>
                </c:pt>
              </c:numCache>
            </c:numRef>
          </c:val>
          <c:extLst>
            <c:ext xmlns:c16="http://schemas.microsoft.com/office/drawing/2014/chart" uri="{C3380CC4-5D6E-409C-BE32-E72D297353CC}">
              <c16:uniqueId val="{00000001-D977-408D-8245-15CBB6A33917}"/>
            </c:ext>
          </c:extLst>
        </c:ser>
        <c:dLbls>
          <c:showLegendKey val="0"/>
          <c:showVal val="0"/>
          <c:showCatName val="0"/>
          <c:showSerName val="0"/>
          <c:showPercent val="0"/>
          <c:showBubbleSize val="0"/>
        </c:dLbls>
        <c:gapWidth val="219"/>
        <c:overlap val="-27"/>
        <c:axId val="645323088"/>
        <c:axId val="645330288"/>
      </c:barChart>
      <c:lineChart>
        <c:grouping val="standard"/>
        <c:varyColors val="0"/>
        <c:ser>
          <c:idx val="1"/>
          <c:order val="1"/>
          <c:tx>
            <c:v>Buyers</c:v>
          </c:tx>
          <c:spPr>
            <a:ln w="15875" cap="rnd">
              <a:solidFill>
                <a:srgbClr val="002060"/>
              </a:solidFill>
              <a:round/>
            </a:ln>
            <a:effectLst/>
          </c:spPr>
          <c:marker>
            <c:symbol val="none"/>
          </c:marker>
          <c:val>
            <c:numRef>
              <c:f>Processing!$C$18:$C$29</c:f>
              <c:numCache>
                <c:formatCode>General</c:formatCode>
                <c:ptCount val="12"/>
                <c:pt idx="0">
                  <c:v>13223</c:v>
                </c:pt>
                <c:pt idx="1">
                  <c:v>16981</c:v>
                </c:pt>
                <c:pt idx="2">
                  <c:v>14917</c:v>
                </c:pt>
                <c:pt idx="3">
                  <c:v>18136</c:v>
                </c:pt>
                <c:pt idx="4">
                  <c:v>16236</c:v>
                </c:pt>
                <c:pt idx="5">
                  <c:v>14975</c:v>
                </c:pt>
                <c:pt idx="6">
                  <c:v>15165</c:v>
                </c:pt>
                <c:pt idx="7">
                  <c:v>13692</c:v>
                </c:pt>
                <c:pt idx="8">
                  <c:v>16497</c:v>
                </c:pt>
                <c:pt idx="9">
                  <c:v>18249</c:v>
                </c:pt>
                <c:pt idx="10">
                  <c:v>19261</c:v>
                </c:pt>
                <c:pt idx="11">
                  <c:v>18435</c:v>
                </c:pt>
              </c:numCache>
            </c:numRef>
          </c:val>
          <c:smooth val="1"/>
          <c:extLst>
            <c:ext xmlns:c16="http://schemas.microsoft.com/office/drawing/2014/chart" uri="{C3380CC4-5D6E-409C-BE32-E72D297353CC}">
              <c16:uniqueId val="{00000002-D977-408D-8245-15CBB6A33917}"/>
            </c:ext>
          </c:extLst>
        </c:ser>
        <c:dLbls>
          <c:showLegendKey val="0"/>
          <c:showVal val="0"/>
          <c:showCatName val="0"/>
          <c:showSerName val="0"/>
          <c:showPercent val="0"/>
          <c:showBubbleSize val="0"/>
        </c:dLbls>
        <c:marker val="1"/>
        <c:smooth val="0"/>
        <c:axId val="646747680"/>
        <c:axId val="646742880"/>
      </c:lineChart>
      <c:catAx>
        <c:axId val="64532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Verdana" panose="020B0604030504040204" pitchFamily="34" charset="0"/>
                <a:ea typeface="Verdana" panose="020B0604030504040204" pitchFamily="34" charset="0"/>
                <a:cs typeface="+mn-cs"/>
              </a:defRPr>
            </a:pPr>
            <a:endParaRPr lang="en-US"/>
          </a:p>
        </c:txPr>
        <c:crossAx val="645330288"/>
        <c:crosses val="autoZero"/>
        <c:auto val="1"/>
        <c:lblAlgn val="ctr"/>
        <c:lblOffset val="100"/>
        <c:noMultiLvlLbl val="0"/>
      </c:catAx>
      <c:valAx>
        <c:axId val="64533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45323088"/>
        <c:crosses val="autoZero"/>
        <c:crossBetween val="between"/>
      </c:valAx>
      <c:valAx>
        <c:axId val="646742880"/>
        <c:scaling>
          <c:orientation val="minMax"/>
        </c:scaling>
        <c:delete val="1"/>
        <c:axPos val="r"/>
        <c:numFmt formatCode="General" sourceLinked="1"/>
        <c:majorTickMark val="none"/>
        <c:minorTickMark val="none"/>
        <c:tickLblPos val="nextTo"/>
        <c:crossAx val="646747680"/>
        <c:crosses val="max"/>
        <c:crossBetween val="between"/>
      </c:valAx>
      <c:catAx>
        <c:axId val="646747680"/>
        <c:scaling>
          <c:orientation val="minMax"/>
        </c:scaling>
        <c:delete val="1"/>
        <c:axPos val="b"/>
        <c:majorTickMark val="none"/>
        <c:minorTickMark val="none"/>
        <c:tickLblPos val="nextTo"/>
        <c:crossAx val="6467428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0216463318188"/>
          <c:y val="0.13563910095646442"/>
          <c:w val="0.81982707864229543"/>
          <c:h val="0.86436089904353564"/>
        </c:manualLayout>
      </c:layout>
      <c:barChart>
        <c:barDir val="bar"/>
        <c:grouping val="stacked"/>
        <c:varyColors val="0"/>
        <c:ser>
          <c:idx val="0"/>
          <c:order val="0"/>
          <c:spPr>
            <a:solidFill>
              <a:schemeClr val="accent1"/>
            </a:solidFill>
            <a:ln>
              <a:noFill/>
            </a:ln>
            <a:effectLst/>
          </c:spPr>
          <c:invertIfNegative val="0"/>
          <c:cat>
            <c:strRef>
              <c:f>Processing!$A$12:$A$16</c:f>
              <c:strCache>
                <c:ptCount val="5"/>
                <c:pt idx="0">
                  <c:v>Task 1</c:v>
                </c:pt>
                <c:pt idx="1">
                  <c:v>Task 2</c:v>
                </c:pt>
                <c:pt idx="2">
                  <c:v>Task 3</c:v>
                </c:pt>
                <c:pt idx="3">
                  <c:v>Task 4</c:v>
                </c:pt>
                <c:pt idx="4">
                  <c:v>Task 5</c:v>
                </c:pt>
              </c:strCache>
            </c:strRef>
          </c:cat>
          <c:val>
            <c:numRef>
              <c:f>Processing!$B$12:$B$16</c:f>
              <c:numCache>
                <c:formatCode>General</c:formatCode>
                <c:ptCount val="5"/>
              </c:numCache>
            </c:numRef>
          </c:val>
          <c:extLst>
            <c:ext xmlns:c16="http://schemas.microsoft.com/office/drawing/2014/chart" uri="{C3380CC4-5D6E-409C-BE32-E72D297353CC}">
              <c16:uniqueId val="{00000000-5C8D-499D-8E59-6B569865B176}"/>
            </c:ext>
          </c:extLst>
        </c:ser>
        <c:ser>
          <c:idx val="1"/>
          <c:order val="1"/>
          <c:spPr>
            <a:solidFill>
              <a:schemeClr val="accent2"/>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2-5C8D-499D-8E59-6B569865B176}"/>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4-5C8D-499D-8E59-6B569865B176}"/>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6-5C8D-499D-8E59-6B569865B176}"/>
              </c:ext>
            </c:extLst>
          </c:dPt>
          <c:dPt>
            <c:idx val="3"/>
            <c:invertIfNegative val="0"/>
            <c:bubble3D val="0"/>
            <c:spPr>
              <a:solidFill>
                <a:schemeClr val="tx2">
                  <a:lumMod val="75000"/>
                </a:schemeClr>
              </a:solidFill>
              <a:ln>
                <a:noFill/>
              </a:ln>
              <a:effectLst/>
            </c:spPr>
            <c:extLst>
              <c:ext xmlns:c16="http://schemas.microsoft.com/office/drawing/2014/chart" uri="{C3380CC4-5D6E-409C-BE32-E72D297353CC}">
                <c16:uniqueId val="{00000008-5C8D-499D-8E59-6B569865B176}"/>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A-5C8D-499D-8E59-6B569865B176}"/>
              </c:ext>
            </c:extLst>
          </c:dPt>
          <c:cat>
            <c:strRef>
              <c:f>Processing!$A$12:$A$16</c:f>
              <c:strCache>
                <c:ptCount val="5"/>
                <c:pt idx="0">
                  <c:v>Task 1</c:v>
                </c:pt>
                <c:pt idx="1">
                  <c:v>Task 2</c:v>
                </c:pt>
                <c:pt idx="2">
                  <c:v>Task 3</c:v>
                </c:pt>
                <c:pt idx="3">
                  <c:v>Task 4</c:v>
                </c:pt>
                <c:pt idx="4">
                  <c:v>Task 5</c:v>
                </c:pt>
              </c:strCache>
            </c:strRef>
          </c:cat>
          <c:val>
            <c:numRef>
              <c:f>Processing!$C$12:$C$16</c:f>
              <c:numCache>
                <c:formatCode>0%</c:formatCode>
                <c:ptCount val="5"/>
                <c:pt idx="0">
                  <c:v>0.4981250000000001</c:v>
                </c:pt>
                <c:pt idx="1">
                  <c:v>0.58000000000000007</c:v>
                </c:pt>
                <c:pt idx="2">
                  <c:v>0.49625000000000008</c:v>
                </c:pt>
                <c:pt idx="3">
                  <c:v>0.52999999999999992</c:v>
                </c:pt>
                <c:pt idx="4">
                  <c:v>0.48249999999999987</c:v>
                </c:pt>
              </c:numCache>
            </c:numRef>
          </c:val>
          <c:extLst>
            <c:ext xmlns:c16="http://schemas.microsoft.com/office/drawing/2014/chart" uri="{C3380CC4-5D6E-409C-BE32-E72D297353CC}">
              <c16:uniqueId val="{0000000B-5C8D-499D-8E59-6B569865B176}"/>
            </c:ext>
          </c:extLst>
        </c:ser>
        <c:ser>
          <c:idx val="2"/>
          <c:order val="2"/>
          <c:spPr>
            <a:solidFill>
              <a:schemeClr val="accent3"/>
            </a:solidFill>
            <a:ln w="0">
              <a:noFill/>
            </a:ln>
            <a:effectLst/>
          </c:spPr>
          <c:invertIfNegative val="0"/>
          <c:dPt>
            <c:idx val="0"/>
            <c:invertIfNegative val="0"/>
            <c:bubble3D val="0"/>
            <c:spPr>
              <a:solidFill>
                <a:schemeClr val="accent4">
                  <a:lumMod val="20000"/>
                  <a:lumOff val="80000"/>
                </a:schemeClr>
              </a:solidFill>
              <a:ln w="0">
                <a:noFill/>
              </a:ln>
              <a:effectLst/>
            </c:spPr>
            <c:extLst>
              <c:ext xmlns:c16="http://schemas.microsoft.com/office/drawing/2014/chart" uri="{C3380CC4-5D6E-409C-BE32-E72D297353CC}">
                <c16:uniqueId val="{0000000D-5C8D-499D-8E59-6B569865B176}"/>
              </c:ext>
            </c:extLst>
          </c:dPt>
          <c:dPt>
            <c:idx val="1"/>
            <c:invertIfNegative val="0"/>
            <c:bubble3D val="0"/>
            <c:spPr>
              <a:solidFill>
                <a:schemeClr val="accent1">
                  <a:lumMod val="20000"/>
                  <a:lumOff val="80000"/>
                </a:schemeClr>
              </a:solidFill>
              <a:ln w="0">
                <a:noFill/>
              </a:ln>
              <a:effectLst/>
            </c:spPr>
            <c:extLst>
              <c:ext xmlns:c16="http://schemas.microsoft.com/office/drawing/2014/chart" uri="{C3380CC4-5D6E-409C-BE32-E72D297353CC}">
                <c16:uniqueId val="{0000000F-5C8D-499D-8E59-6B569865B176}"/>
              </c:ext>
            </c:extLst>
          </c:dPt>
          <c:dPt>
            <c:idx val="2"/>
            <c:invertIfNegative val="0"/>
            <c:bubble3D val="0"/>
            <c:spPr>
              <a:solidFill>
                <a:schemeClr val="accent6">
                  <a:lumMod val="20000"/>
                  <a:lumOff val="80000"/>
                </a:schemeClr>
              </a:solidFill>
              <a:ln w="0">
                <a:noFill/>
              </a:ln>
              <a:effectLst/>
            </c:spPr>
            <c:extLst>
              <c:ext xmlns:c16="http://schemas.microsoft.com/office/drawing/2014/chart" uri="{C3380CC4-5D6E-409C-BE32-E72D297353CC}">
                <c16:uniqueId val="{00000011-5C8D-499D-8E59-6B569865B176}"/>
              </c:ext>
            </c:extLst>
          </c:dPt>
          <c:dPt>
            <c:idx val="3"/>
            <c:invertIfNegative val="0"/>
            <c:bubble3D val="0"/>
            <c:spPr>
              <a:solidFill>
                <a:schemeClr val="tx2">
                  <a:lumMod val="20000"/>
                  <a:lumOff val="80000"/>
                </a:schemeClr>
              </a:solidFill>
              <a:ln w="0">
                <a:noFill/>
              </a:ln>
              <a:effectLst/>
            </c:spPr>
            <c:extLst>
              <c:ext xmlns:c16="http://schemas.microsoft.com/office/drawing/2014/chart" uri="{C3380CC4-5D6E-409C-BE32-E72D297353CC}">
                <c16:uniqueId val="{00000013-5C8D-499D-8E59-6B569865B176}"/>
              </c:ext>
            </c:extLst>
          </c:dPt>
          <c:dPt>
            <c:idx val="4"/>
            <c:invertIfNegative val="0"/>
            <c:bubble3D val="0"/>
            <c:spPr>
              <a:solidFill>
                <a:schemeClr val="accent2">
                  <a:lumMod val="20000"/>
                  <a:lumOff val="80000"/>
                </a:schemeClr>
              </a:solidFill>
              <a:ln w="0">
                <a:noFill/>
              </a:ln>
              <a:effectLst/>
            </c:spPr>
            <c:extLst>
              <c:ext xmlns:c16="http://schemas.microsoft.com/office/drawing/2014/chart" uri="{C3380CC4-5D6E-409C-BE32-E72D297353CC}">
                <c16:uniqueId val="{00000015-5C8D-499D-8E59-6B569865B176}"/>
              </c:ext>
            </c:extLst>
          </c:dPt>
          <c:dLbls>
            <c:dLbl>
              <c:idx val="0"/>
              <c:tx>
                <c:rich>
                  <a:bodyPr/>
                  <a:lstStyle/>
                  <a:p>
                    <a:fld id="{10B2274F-1542-44B3-BF19-8F87D8B2187D}"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5C8D-499D-8E59-6B569865B176}"/>
                </c:ext>
              </c:extLst>
            </c:dLbl>
            <c:dLbl>
              <c:idx val="1"/>
              <c:tx>
                <c:rich>
                  <a:bodyPr/>
                  <a:lstStyle/>
                  <a:p>
                    <a:fld id="{7687AFE7-F4E0-4B62-9F7F-063C37F63D24}"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5C8D-499D-8E59-6B569865B176}"/>
                </c:ext>
              </c:extLst>
            </c:dLbl>
            <c:dLbl>
              <c:idx val="2"/>
              <c:tx>
                <c:rich>
                  <a:bodyPr/>
                  <a:lstStyle/>
                  <a:p>
                    <a:fld id="{1FDE3C65-BE07-43C4-93F8-0A5518AE81A6}"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5C8D-499D-8E59-6B569865B176}"/>
                </c:ext>
              </c:extLst>
            </c:dLbl>
            <c:dLbl>
              <c:idx val="3"/>
              <c:tx>
                <c:rich>
                  <a:bodyPr/>
                  <a:lstStyle/>
                  <a:p>
                    <a:fld id="{CEC76B23-2685-4393-A148-A51FE4F66BC0}"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5C8D-499D-8E59-6B569865B176}"/>
                </c:ext>
              </c:extLst>
            </c:dLbl>
            <c:dLbl>
              <c:idx val="4"/>
              <c:tx>
                <c:rich>
                  <a:bodyPr/>
                  <a:lstStyle/>
                  <a:p>
                    <a:fld id="{8F13B960-76C7-45EA-84EA-EA46DEA0B85A}"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5C8D-499D-8E59-6B569865B1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Processing!$A$12:$A$16</c:f>
              <c:strCache>
                <c:ptCount val="5"/>
                <c:pt idx="0">
                  <c:v>Task 1</c:v>
                </c:pt>
                <c:pt idx="1">
                  <c:v>Task 2</c:v>
                </c:pt>
                <c:pt idx="2">
                  <c:v>Task 3</c:v>
                </c:pt>
                <c:pt idx="3">
                  <c:v>Task 4</c:v>
                </c:pt>
                <c:pt idx="4">
                  <c:v>Task 5</c:v>
                </c:pt>
              </c:strCache>
            </c:strRef>
          </c:cat>
          <c:val>
            <c:numRef>
              <c:f>Processing!$D$12:$D$16</c:f>
              <c:numCache>
                <c:formatCode>0%</c:formatCode>
                <c:ptCount val="5"/>
                <c:pt idx="0">
                  <c:v>0.50187499999999985</c:v>
                </c:pt>
                <c:pt idx="1">
                  <c:v>0.41999999999999993</c:v>
                </c:pt>
                <c:pt idx="2">
                  <c:v>0.50374999999999992</c:v>
                </c:pt>
                <c:pt idx="3">
                  <c:v>0.47000000000000008</c:v>
                </c:pt>
                <c:pt idx="4">
                  <c:v>0.51750000000000007</c:v>
                </c:pt>
              </c:numCache>
            </c:numRef>
          </c:val>
          <c:extLst>
            <c:ext xmlns:c15="http://schemas.microsoft.com/office/drawing/2012/chart" uri="{02D57815-91ED-43cb-92C2-25804820EDAC}">
              <c15:datalabelsRange>
                <c15:f>Processing!$C$12:$C$16</c15:f>
                <c15:dlblRangeCache>
                  <c:ptCount val="5"/>
                  <c:pt idx="0">
                    <c:v>50%</c:v>
                  </c:pt>
                  <c:pt idx="1">
                    <c:v>58%</c:v>
                  </c:pt>
                  <c:pt idx="2">
                    <c:v>50%</c:v>
                  </c:pt>
                  <c:pt idx="3">
                    <c:v>53%</c:v>
                  </c:pt>
                  <c:pt idx="4">
                    <c:v>48%</c:v>
                  </c:pt>
                </c15:dlblRangeCache>
              </c15:datalabelsRange>
            </c:ext>
            <c:ext xmlns:c16="http://schemas.microsoft.com/office/drawing/2014/chart" uri="{C3380CC4-5D6E-409C-BE32-E72D297353CC}">
              <c16:uniqueId val="{00000016-5C8D-499D-8E59-6B569865B176}"/>
            </c:ext>
          </c:extLst>
        </c:ser>
        <c:dLbls>
          <c:showLegendKey val="0"/>
          <c:showVal val="0"/>
          <c:showCatName val="0"/>
          <c:showSerName val="0"/>
          <c:showPercent val="0"/>
          <c:showBubbleSize val="0"/>
        </c:dLbls>
        <c:gapWidth val="60"/>
        <c:overlap val="100"/>
        <c:axId val="136963216"/>
        <c:axId val="136967536"/>
      </c:barChart>
      <c:catAx>
        <c:axId val="136963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36967536"/>
        <c:crosses val="autoZero"/>
        <c:auto val="1"/>
        <c:lblAlgn val="ctr"/>
        <c:lblOffset val="100"/>
        <c:noMultiLvlLbl val="0"/>
      </c:catAx>
      <c:valAx>
        <c:axId val="136967536"/>
        <c:scaling>
          <c:orientation val="minMax"/>
        </c:scaling>
        <c:delete val="1"/>
        <c:axPos val="b"/>
        <c:numFmt formatCode="General" sourceLinked="1"/>
        <c:majorTickMark val="none"/>
        <c:minorTickMark val="none"/>
        <c:tickLblPos val="nextTo"/>
        <c:crossAx val="136963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circle"/>
            <c:size val="4"/>
            <c:spPr>
              <a:solidFill>
                <a:schemeClr val="tx2">
                  <a:lumMod val="50000"/>
                </a:schemeClr>
              </a:solidFill>
              <a:ln w="9525">
                <a:noFill/>
                <a:round/>
              </a:ln>
              <a:effectLst>
                <a:outerShdw blurRad="57150" dist="19050" dir="5400000" algn="ctr" rotWithShape="0">
                  <a:srgbClr val="000000">
                    <a:alpha val="63000"/>
                  </a:srgbClr>
                </a:outerShdw>
              </a:effectLst>
            </c:spPr>
          </c:marker>
          <c:dLbls>
            <c:delete val="1"/>
          </c:dLbls>
          <c:cat>
            <c:strRef>
              <c:f>Processing!$F$4:$F$15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Processing!$G$4:$G$15</c:f>
              <c:numCache>
                <c:formatCode>_-[$$-1009]* #,##0_-;\-[$$-1009]* #,##0_-;_-[$$-1009]* "-"_-;_-@_-</c:formatCode>
                <c:ptCount val="12"/>
                <c:pt idx="0">
                  <c:v>30426</c:v>
                </c:pt>
                <c:pt idx="1">
                  <c:v>30635</c:v>
                </c:pt>
                <c:pt idx="2">
                  <c:v>28370.5</c:v>
                </c:pt>
                <c:pt idx="3">
                  <c:v>27559.5</c:v>
                </c:pt>
                <c:pt idx="4">
                  <c:v>26843.5</c:v>
                </c:pt>
                <c:pt idx="5">
                  <c:v>27646.5</c:v>
                </c:pt>
                <c:pt idx="6">
                  <c:v>28862.5</c:v>
                </c:pt>
                <c:pt idx="7">
                  <c:v>29171.5</c:v>
                </c:pt>
                <c:pt idx="8">
                  <c:v>29066.5</c:v>
                </c:pt>
                <c:pt idx="9">
                  <c:v>29159.5</c:v>
                </c:pt>
                <c:pt idx="10">
                  <c:v>29819</c:v>
                </c:pt>
                <c:pt idx="11">
                  <c:v>30174.5</c:v>
                </c:pt>
              </c:numCache>
            </c:numRef>
          </c:val>
          <c:smooth val="1"/>
          <c:extLst>
            <c:ext xmlns:c16="http://schemas.microsoft.com/office/drawing/2014/chart" uri="{C3380CC4-5D6E-409C-BE32-E72D297353CC}">
              <c16:uniqueId val="{00000000-A8DD-4382-8F07-9064BCF66C1C}"/>
            </c:ext>
          </c:extLst>
        </c:ser>
        <c:dLbls>
          <c:dLblPos val="ctr"/>
          <c:showLegendKey val="0"/>
          <c:showVal val="1"/>
          <c:showCatName val="0"/>
          <c:showSerName val="0"/>
          <c:showPercent val="0"/>
          <c:showBubbleSize val="0"/>
        </c:dLbls>
        <c:dropLines>
          <c:spPr>
            <a:ln w="9525" cap="flat" cmpd="sng" algn="ctr">
              <a:solidFill>
                <a:srgbClr val="002060"/>
              </a:solidFill>
              <a:round/>
            </a:ln>
            <a:effectLst/>
          </c:spPr>
        </c:dropLines>
        <c:marker val="1"/>
        <c:smooth val="0"/>
        <c:axId val="878756864"/>
        <c:axId val="878750624"/>
      </c:lineChart>
      <c:catAx>
        <c:axId val="8787568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878750624"/>
        <c:crosses val="autoZero"/>
        <c:auto val="1"/>
        <c:lblAlgn val="ctr"/>
        <c:lblOffset val="100"/>
        <c:noMultiLvlLbl val="0"/>
      </c:catAx>
      <c:valAx>
        <c:axId val="878750624"/>
        <c:scaling>
          <c:orientation val="minMax"/>
        </c:scaling>
        <c:delete val="1"/>
        <c:axPos val="l"/>
        <c:majorGridlines>
          <c:spPr>
            <a:ln w="9525" cap="flat" cmpd="sng" algn="ctr">
              <a:solidFill>
                <a:schemeClr val="tx1">
                  <a:lumMod val="15000"/>
                  <a:lumOff val="85000"/>
                </a:schemeClr>
              </a:solidFill>
              <a:round/>
            </a:ln>
            <a:effectLst/>
          </c:spPr>
        </c:majorGridlines>
        <c:numFmt formatCode="_-[$$-1009]* #,##0_-;\-[$$-1009]* #,##0_-;_-[$$-1009]* &quot;-&quot;_-;_-@_-" sourceLinked="1"/>
        <c:majorTickMark val="none"/>
        <c:minorTickMark val="none"/>
        <c:tickLblPos val="nextTo"/>
        <c:crossAx val="87875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data id="1">
      <cx:strDim type="cat">
        <cx:f>_xlchart.v1.0</cx:f>
      </cx:strDim>
      <cx:numDim type="size">
        <cx:f>_xlchart.v1.2</cx:f>
      </cx:numDim>
    </cx:data>
  </cx:chartData>
  <cx:chart>
    <cx:plotArea>
      <cx:plotAreaRegion>
        <cx:series layoutId="treemap" uniqueId="{4FB6077C-21CF-467D-91E2-CBEB7EF633CE}" formatIdx="0">
          <cx:dataLabels pos="ctr">
            <cx:txPr>
              <a:bodyPr spcFirstLastPara="1" vertOverflow="ellipsis" horzOverflow="overflow" wrap="square" lIns="0" tIns="0" rIns="0" bIns="0" anchor="ctr" anchorCtr="1"/>
              <a:lstStyle/>
              <a:p>
                <a:pPr algn="ctr" rtl="0">
                  <a:defRPr>
                    <a:latin typeface="Verdana" panose="020B0604030504040204" pitchFamily="34" charset="0"/>
                    <a:ea typeface="Verdana" panose="020B0604030504040204" pitchFamily="34" charset="0"/>
                    <a:cs typeface="Verdana" panose="020B0604030504040204" pitchFamily="34" charset="0"/>
                  </a:defRPr>
                </a:pPr>
                <a:endParaRPr lang="en-US" sz="900" b="0" i="0" u="none" strike="noStrike" baseline="0">
                  <a:solidFill>
                    <a:sysClr val="window" lastClr="FFFFFF"/>
                  </a:solidFill>
                  <a:latin typeface="Verdana" panose="020B0604030504040204" pitchFamily="34" charset="0"/>
                  <a:ea typeface="Verdana" panose="020B0604030504040204" pitchFamily="34" charset="0"/>
                </a:endParaRPr>
              </a:p>
            </cx:txPr>
            <cx:visibility seriesName="0" categoryName="1" value="1"/>
            <cx:separator> </cx:separator>
          </cx:dataLabels>
          <cx:dataId val="0"/>
          <cx:layoutPr>
            <cx:parentLabelLayout val="overlapping"/>
          </cx:layoutPr>
        </cx:series>
        <cx:series layoutId="treemap" hidden="1" uniqueId="{E7343A4C-91B1-41F3-AB0B-473F30EB19C7}" formatIdx="1">
          <cx:dataLabels pos="ctr">
            <cx:visibility seriesName="0" categoryName="1" value="0"/>
          </cx:dataLabels>
          <cx:dataId val="1"/>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chart" Target="../charts/chart1.xml"/><Relationship Id="rId7" Type="http://schemas.openxmlformats.org/officeDocument/2006/relationships/image" Target="../media/image4.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516397</xdr:colOff>
      <xdr:row>1</xdr:row>
      <xdr:rowOff>66842</xdr:rowOff>
    </xdr:from>
    <xdr:to>
      <xdr:col>16</xdr:col>
      <xdr:colOff>717738</xdr:colOff>
      <xdr:row>34</xdr:row>
      <xdr:rowOff>14060</xdr:rowOff>
    </xdr:to>
    <xdr:grpSp>
      <xdr:nvGrpSpPr>
        <xdr:cNvPr id="55" name="Group 54">
          <a:extLst>
            <a:ext uri="{FF2B5EF4-FFF2-40B4-BE49-F238E27FC236}">
              <a16:creationId xmlns:a16="http://schemas.microsoft.com/office/drawing/2014/main" id="{C4BD2A00-B606-7E0E-4922-C70D13F83CBF}"/>
            </a:ext>
          </a:extLst>
        </xdr:cNvPr>
        <xdr:cNvGrpSpPr/>
      </xdr:nvGrpSpPr>
      <xdr:grpSpPr>
        <a:xfrm>
          <a:off x="2037055" y="267368"/>
          <a:ext cx="10845946" cy="6564587"/>
          <a:chOff x="1878305" y="158750"/>
          <a:chExt cx="10845946" cy="6564587"/>
        </a:xfrm>
      </xdr:grpSpPr>
      <xdr:grpSp>
        <xdr:nvGrpSpPr>
          <xdr:cNvPr id="53" name="Group 52">
            <a:extLst>
              <a:ext uri="{FF2B5EF4-FFF2-40B4-BE49-F238E27FC236}">
                <a16:creationId xmlns:a16="http://schemas.microsoft.com/office/drawing/2014/main" id="{C03029F9-7B2E-53B9-C83B-D56ECBA4F829}"/>
              </a:ext>
            </a:extLst>
          </xdr:cNvPr>
          <xdr:cNvGrpSpPr/>
        </xdr:nvGrpSpPr>
        <xdr:grpSpPr>
          <a:xfrm>
            <a:off x="1878305" y="158750"/>
            <a:ext cx="10845946" cy="6564587"/>
            <a:chOff x="992647" y="669312"/>
            <a:chExt cx="10845946" cy="6087446"/>
          </a:xfrm>
        </xdr:grpSpPr>
        <xdr:sp macro="" textlink="">
          <xdr:nvSpPr>
            <xdr:cNvPr id="2" name="Rectangle: Rounded Corners 1">
              <a:extLst>
                <a:ext uri="{FF2B5EF4-FFF2-40B4-BE49-F238E27FC236}">
                  <a16:creationId xmlns:a16="http://schemas.microsoft.com/office/drawing/2014/main" id="{2A501820-44B1-8DEC-DE2E-6F5515EA4BFE}"/>
                </a:ext>
              </a:extLst>
            </xdr:cNvPr>
            <xdr:cNvSpPr/>
          </xdr:nvSpPr>
          <xdr:spPr>
            <a:xfrm>
              <a:off x="992647" y="669312"/>
              <a:ext cx="10415082" cy="6087446"/>
            </a:xfrm>
            <a:prstGeom prst="roundRect">
              <a:avLst>
                <a:gd name="adj" fmla="val 5858"/>
              </a:avLst>
            </a:prstGeom>
            <a:solidFill>
              <a:schemeClr val="bg1">
                <a:lumMod val="95000"/>
              </a:schemeClr>
            </a:solidFill>
            <a:ln>
              <a:solidFill>
                <a:srgbClr val="00B0F0"/>
              </a:solid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GB" sz="1100">
                  <a:solidFill>
                    <a:schemeClr val="lt1"/>
                  </a:solidFill>
                  <a:latin typeface="+mn-lt"/>
                  <a:ea typeface="+mn-ea"/>
                  <a:cs typeface="+mn-cs"/>
                </a:rPr>
                <a:t>   v</a:t>
              </a:r>
            </a:p>
          </xdr:txBody>
        </xdr:sp>
        <xdr:sp macro="" textlink="">
          <xdr:nvSpPr>
            <xdr:cNvPr id="3" name="Rectangle: Rounded Corners 2">
              <a:extLst>
                <a:ext uri="{FF2B5EF4-FFF2-40B4-BE49-F238E27FC236}">
                  <a16:creationId xmlns:a16="http://schemas.microsoft.com/office/drawing/2014/main" id="{4D0223BD-2271-4C9D-AE2A-6B35F945C282}"/>
                </a:ext>
              </a:extLst>
            </xdr:cNvPr>
            <xdr:cNvSpPr/>
          </xdr:nvSpPr>
          <xdr:spPr>
            <a:xfrm>
              <a:off x="2043846" y="1065935"/>
              <a:ext cx="2090487" cy="983581"/>
            </a:xfrm>
            <a:prstGeom prst="roundRect">
              <a:avLst>
                <a:gd name="adj" fmla="val 11174"/>
              </a:avLst>
            </a:prstGeom>
            <a:solidFill>
              <a:schemeClr val="bg1">
                <a:lumMod val="95000"/>
              </a:schemeClr>
            </a:solidFill>
            <a:ln>
              <a:no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5F82EA67-2804-EDA2-A4C0-982AFA1AFB4A}"/>
                </a:ext>
              </a:extLst>
            </xdr:cNvPr>
            <xdr:cNvSpPr/>
          </xdr:nvSpPr>
          <xdr:spPr>
            <a:xfrm>
              <a:off x="4303666" y="1065935"/>
              <a:ext cx="2090487" cy="983581"/>
            </a:xfrm>
            <a:prstGeom prst="roundRect">
              <a:avLst>
                <a:gd name="adj" fmla="val 11174"/>
              </a:avLst>
            </a:prstGeom>
            <a:solidFill>
              <a:schemeClr val="bg1">
                <a:lumMod val="95000"/>
              </a:schemeClr>
            </a:solidFill>
            <a:ln>
              <a:no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sp macro="" textlink="">
          <xdr:nvSpPr>
            <xdr:cNvPr id="8" name="Rectangle: Rounded Corners 7">
              <a:extLst>
                <a:ext uri="{FF2B5EF4-FFF2-40B4-BE49-F238E27FC236}">
                  <a16:creationId xmlns:a16="http://schemas.microsoft.com/office/drawing/2014/main" id="{21B3840D-C0ED-9F7C-6C63-25728FCE60A6}"/>
                </a:ext>
              </a:extLst>
            </xdr:cNvPr>
            <xdr:cNvSpPr/>
          </xdr:nvSpPr>
          <xdr:spPr>
            <a:xfrm>
              <a:off x="6563486" y="1065935"/>
              <a:ext cx="2093104" cy="983581"/>
            </a:xfrm>
            <a:prstGeom prst="roundRect">
              <a:avLst>
                <a:gd name="adj" fmla="val 11174"/>
              </a:avLst>
            </a:prstGeom>
            <a:solidFill>
              <a:schemeClr val="bg1">
                <a:lumMod val="95000"/>
              </a:schemeClr>
            </a:solidFill>
            <a:ln>
              <a:no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BD4F352A-1553-BD92-5B8F-20619BC355F9}"/>
                </a:ext>
              </a:extLst>
            </xdr:cNvPr>
            <xdr:cNvSpPr/>
          </xdr:nvSpPr>
          <xdr:spPr>
            <a:xfrm>
              <a:off x="8823306" y="1065935"/>
              <a:ext cx="2093106" cy="983581"/>
            </a:xfrm>
            <a:prstGeom prst="roundRect">
              <a:avLst>
                <a:gd name="adj" fmla="val 11174"/>
              </a:avLst>
            </a:prstGeom>
            <a:solidFill>
              <a:schemeClr val="bg1">
                <a:lumMod val="95000"/>
              </a:schemeClr>
            </a:solidFill>
            <a:ln>
              <a:noFill/>
            </a:ln>
            <a:effectLst>
              <a:outerShdw blurRad="431800" dist="12700" sx="102000" sy="102000" algn="ctr" rotWithShape="0">
                <a:schemeClr val="accent5">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sp macro="" textlink="">
          <xdr:nvSpPr>
            <xdr:cNvPr id="12" name="Flowchart: Manual Operation 11">
              <a:extLst>
                <a:ext uri="{FF2B5EF4-FFF2-40B4-BE49-F238E27FC236}">
                  <a16:creationId xmlns:a16="http://schemas.microsoft.com/office/drawing/2014/main" id="{2C09A834-D101-8E3C-DCC8-2375C1DFB4F3}"/>
                </a:ext>
              </a:extLst>
            </xdr:cNvPr>
            <xdr:cNvSpPr/>
          </xdr:nvSpPr>
          <xdr:spPr>
            <a:xfrm rot="16200000">
              <a:off x="-89465" y="3224938"/>
              <a:ext cx="2955527" cy="744841"/>
            </a:xfrm>
            <a:custGeom>
              <a:avLst/>
              <a:gdLst>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0439"/>
                <a:gd name="connsiteY0" fmla="*/ 0 h 10000"/>
                <a:gd name="connsiteX1" fmla="*/ 10000 w 10439"/>
                <a:gd name="connsiteY1" fmla="*/ 0 h 10000"/>
                <a:gd name="connsiteX2" fmla="*/ 8000 w 10439"/>
                <a:gd name="connsiteY2" fmla="*/ 10000 h 10000"/>
                <a:gd name="connsiteX3" fmla="*/ 2000 w 10439"/>
                <a:gd name="connsiteY3" fmla="*/ 10000 h 10000"/>
                <a:gd name="connsiteX4" fmla="*/ 0 w 10439"/>
                <a:gd name="connsiteY4" fmla="*/ 0 h 10000"/>
                <a:gd name="connsiteX0" fmla="*/ 439 w 10878"/>
                <a:gd name="connsiteY0" fmla="*/ 0 h 10000"/>
                <a:gd name="connsiteX1" fmla="*/ 10439 w 10878"/>
                <a:gd name="connsiteY1" fmla="*/ 0 h 10000"/>
                <a:gd name="connsiteX2" fmla="*/ 8439 w 10878"/>
                <a:gd name="connsiteY2" fmla="*/ 10000 h 10000"/>
                <a:gd name="connsiteX3" fmla="*/ 2439 w 10878"/>
                <a:gd name="connsiteY3" fmla="*/ 10000 h 10000"/>
                <a:gd name="connsiteX4" fmla="*/ 439 w 10878"/>
                <a:gd name="connsiteY4" fmla="*/ 0 h 10000"/>
                <a:gd name="connsiteX0" fmla="*/ 0 w 10439"/>
                <a:gd name="connsiteY0" fmla="*/ 0 h 10000"/>
                <a:gd name="connsiteX1" fmla="*/ 10000 w 10439"/>
                <a:gd name="connsiteY1" fmla="*/ 0 h 10000"/>
                <a:gd name="connsiteX2" fmla="*/ 8000 w 10439"/>
                <a:gd name="connsiteY2" fmla="*/ 10000 h 10000"/>
                <a:gd name="connsiteX3" fmla="*/ 2000 w 10439"/>
                <a:gd name="connsiteY3" fmla="*/ 10000 h 10000"/>
                <a:gd name="connsiteX4" fmla="*/ 0 w 10439"/>
                <a:gd name="connsiteY4" fmla="*/ 0 h 10000"/>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 name="connsiteX0" fmla="*/ 0 w 10000"/>
                <a:gd name="connsiteY0" fmla="*/ 0 h 10000"/>
                <a:gd name="connsiteX1" fmla="*/ 10000 w 10000"/>
                <a:gd name="connsiteY1" fmla="*/ 0 h 10000"/>
                <a:gd name="connsiteX2" fmla="*/ 8000 w 10000"/>
                <a:gd name="connsiteY2" fmla="*/ 10000 h 10000"/>
                <a:gd name="connsiteX3" fmla="*/ 2000 w 10000"/>
                <a:gd name="connsiteY3" fmla="*/ 10000 h 10000"/>
                <a:gd name="connsiteX4" fmla="*/ 0 w 10000"/>
                <a:gd name="connsiteY4" fmla="*/ 0 h 100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00" h="10000">
                  <a:moveTo>
                    <a:pt x="0" y="0"/>
                  </a:moveTo>
                  <a:lnTo>
                    <a:pt x="10000" y="0"/>
                  </a:lnTo>
                  <a:cubicBezTo>
                    <a:pt x="8731" y="3986"/>
                    <a:pt x="9333" y="8333"/>
                    <a:pt x="8000" y="10000"/>
                  </a:cubicBezTo>
                  <a:lnTo>
                    <a:pt x="2000" y="10000"/>
                  </a:lnTo>
                  <a:cubicBezTo>
                    <a:pt x="667" y="8333"/>
                    <a:pt x="1201" y="4566"/>
                    <a:pt x="0" y="0"/>
                  </a:cubicBezTo>
                  <a:close/>
                </a:path>
              </a:pathLst>
            </a:cu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Processing!C3">
          <xdr:nvSpPr>
            <xdr:cNvPr id="13" name="TextBox 12">
              <a:extLst>
                <a:ext uri="{FF2B5EF4-FFF2-40B4-BE49-F238E27FC236}">
                  <a16:creationId xmlns:a16="http://schemas.microsoft.com/office/drawing/2014/main" id="{C875F022-6288-87D7-BC83-2250B0B454E1}"/>
                </a:ext>
              </a:extLst>
            </xdr:cNvPr>
            <xdr:cNvSpPr txBox="1"/>
          </xdr:nvSpPr>
          <xdr:spPr>
            <a:xfrm>
              <a:off x="2613674" y="1107374"/>
              <a:ext cx="1396276" cy="394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8CA85BE0-7456-4CBE-890F-0A2FB5DB4801}" type="TxLink">
                <a:rPr lang="en-US" sz="1800" b="0" i="0" u="none" strike="noStrike">
                  <a:solidFill>
                    <a:schemeClr val="accent1"/>
                  </a:solidFill>
                  <a:latin typeface="Verdana" panose="020B0604030504040204" pitchFamily="34" charset="0"/>
                  <a:ea typeface="Verdana" panose="020B0604030504040204" pitchFamily="34" charset="0"/>
                </a:rPr>
                <a:pPr algn="r"/>
                <a:t> 402 561</a:t>
              </a:fld>
              <a:endParaRPr lang="en-GB" sz="1600">
                <a:solidFill>
                  <a:schemeClr val="accent1"/>
                </a:solidFill>
                <a:latin typeface="Verdana" panose="020B0604030504040204" pitchFamily="34" charset="0"/>
                <a:ea typeface="Verdana" panose="020B0604030504040204" pitchFamily="34" charset="0"/>
              </a:endParaRPr>
            </a:p>
          </xdr:txBody>
        </xdr:sp>
        <xdr:sp macro="" textlink="Processing!D3">
          <xdr:nvSpPr>
            <xdr:cNvPr id="14" name="TextBox 13">
              <a:extLst>
                <a:ext uri="{FF2B5EF4-FFF2-40B4-BE49-F238E27FC236}">
                  <a16:creationId xmlns:a16="http://schemas.microsoft.com/office/drawing/2014/main" id="{4D8689BC-DC6A-548E-590D-AEDA8D631865}"/>
                </a:ext>
              </a:extLst>
            </xdr:cNvPr>
            <xdr:cNvSpPr txBox="1"/>
          </xdr:nvSpPr>
          <xdr:spPr>
            <a:xfrm>
              <a:off x="2613674" y="1436417"/>
              <a:ext cx="1396276" cy="394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59BBABBB-B1C3-4839-9DC1-4F096E484A59}" type="TxLink">
                <a:rPr lang="en-US" sz="1400" b="0" i="0" u="none" strike="noStrike">
                  <a:solidFill>
                    <a:schemeClr val="accent1"/>
                  </a:solidFill>
                  <a:latin typeface="Verdana" panose="020B0604030504040204" pitchFamily="34" charset="0"/>
                  <a:ea typeface="Verdana" panose="020B0604030504040204" pitchFamily="34" charset="0"/>
                  <a:cs typeface="+mn-cs"/>
                </a:rPr>
                <a:pPr marL="0" indent="0" algn="r"/>
                <a:t> 195 767</a:t>
              </a:fld>
              <a:endParaRPr lang="en-GB" sz="14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A3">
          <xdr:nvSpPr>
            <xdr:cNvPr id="24" name="TextBox 23">
              <a:extLst>
                <a:ext uri="{FF2B5EF4-FFF2-40B4-BE49-F238E27FC236}">
                  <a16:creationId xmlns:a16="http://schemas.microsoft.com/office/drawing/2014/main" id="{4B670813-E759-5821-C8A5-6126C94F3802}"/>
                </a:ext>
              </a:extLst>
            </xdr:cNvPr>
            <xdr:cNvSpPr txBox="1"/>
          </xdr:nvSpPr>
          <xdr:spPr>
            <a:xfrm>
              <a:off x="2155658" y="1747842"/>
              <a:ext cx="1612308" cy="23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E1051AC-F7C9-4E3B-A6A5-C4B54B30AE49}" type="TxLink">
                <a:rPr lang="en-US" sz="1100" b="0" i="0" u="none" strike="noStrike">
                  <a:solidFill>
                    <a:schemeClr val="accent1"/>
                  </a:solidFill>
                  <a:latin typeface="Verdana" panose="020B0604030504040204" pitchFamily="34" charset="0"/>
                  <a:ea typeface="Verdana" panose="020B0604030504040204" pitchFamily="34" charset="0"/>
                  <a:cs typeface="+mn-cs"/>
                </a:rPr>
                <a:pPr marL="0" indent="0" algn="ctr"/>
                <a:t>Visitors &amp; Buyers</a:t>
              </a:fld>
              <a:endParaRPr lang="en-GB" sz="1100" b="0" i="0" u="none" strike="noStrike">
                <a:solidFill>
                  <a:schemeClr val="accent1"/>
                </a:solidFill>
                <a:latin typeface="Verdana" panose="020B0604030504040204" pitchFamily="34" charset="0"/>
                <a:ea typeface="Verdana" panose="020B0604030504040204" pitchFamily="34" charset="0"/>
                <a:cs typeface="+mn-cs"/>
              </a:endParaRPr>
            </a:p>
          </xdr:txBody>
        </xdr:sp>
        <xdr:grpSp>
          <xdr:nvGrpSpPr>
            <xdr:cNvPr id="30" name="Group 29">
              <a:extLst>
                <a:ext uri="{FF2B5EF4-FFF2-40B4-BE49-F238E27FC236}">
                  <a16:creationId xmlns:a16="http://schemas.microsoft.com/office/drawing/2014/main" id="{8AB85629-9E7E-4C05-B93F-4B193720DD0B}"/>
                </a:ext>
              </a:extLst>
            </xdr:cNvPr>
            <xdr:cNvGrpSpPr/>
          </xdr:nvGrpSpPr>
          <xdr:grpSpPr>
            <a:xfrm>
              <a:off x="2266878" y="1274074"/>
              <a:ext cx="537822" cy="447037"/>
              <a:chOff x="6520543" y="3673855"/>
              <a:chExt cx="923590" cy="804672"/>
            </a:xfrm>
            <a:solidFill>
              <a:srgbClr val="0070C0"/>
            </a:solidFill>
          </xdr:grpSpPr>
          <xdr:pic>
            <xdr:nvPicPr>
              <xdr:cNvPr id="31" name="Graphic 30" descr="User with solid fill">
                <a:extLst>
                  <a:ext uri="{FF2B5EF4-FFF2-40B4-BE49-F238E27FC236}">
                    <a16:creationId xmlns:a16="http://schemas.microsoft.com/office/drawing/2014/main" id="{02595648-9546-1802-8529-F458FFEC850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639461" y="3673855"/>
                <a:ext cx="804672" cy="804672"/>
              </a:xfrm>
              <a:prstGeom prst="rect">
                <a:avLst/>
              </a:prstGeom>
            </xdr:spPr>
          </xdr:pic>
          <xdr:grpSp>
            <xdr:nvGrpSpPr>
              <xdr:cNvPr id="32" name="Graphic 15" descr="User with solid fill">
                <a:extLst>
                  <a:ext uri="{FF2B5EF4-FFF2-40B4-BE49-F238E27FC236}">
                    <a16:creationId xmlns:a16="http://schemas.microsoft.com/office/drawing/2014/main" id="{DD964094-D9E7-9053-119F-DF22C80AD0C8}"/>
                  </a:ext>
                </a:extLst>
              </xdr:cNvPr>
              <xdr:cNvGrpSpPr/>
            </xdr:nvGrpSpPr>
            <xdr:grpSpPr>
              <a:xfrm>
                <a:off x="6520543" y="3801837"/>
                <a:ext cx="609600" cy="604156"/>
                <a:chOff x="8164286" y="3867151"/>
                <a:chExt cx="609600" cy="604156"/>
              </a:xfrm>
              <a:grpFill/>
            </xdr:grpSpPr>
            <xdr:sp macro="" textlink="">
              <xdr:nvSpPr>
                <xdr:cNvPr id="33" name="Freeform: Shape 32">
                  <a:extLst>
                    <a:ext uri="{FF2B5EF4-FFF2-40B4-BE49-F238E27FC236}">
                      <a16:creationId xmlns:a16="http://schemas.microsoft.com/office/drawing/2014/main" id="{026A89AF-4818-265E-6101-CAF37B7C7891}"/>
                    </a:ext>
                  </a:extLst>
                </xdr:cNvPr>
                <xdr:cNvSpPr/>
              </xdr:nvSpPr>
              <xdr:spPr>
                <a:xfrm>
                  <a:off x="8316686" y="3867151"/>
                  <a:ext cx="304800" cy="304800"/>
                </a:xfrm>
                <a:custGeom>
                  <a:avLst/>
                  <a:gdLst>
                    <a:gd name="connsiteX0" fmla="*/ 304800 w 304800"/>
                    <a:gd name="connsiteY0" fmla="*/ 152400 h 304800"/>
                    <a:gd name="connsiteX1" fmla="*/ 152400 w 304800"/>
                    <a:gd name="connsiteY1" fmla="*/ 304800 h 304800"/>
                    <a:gd name="connsiteX2" fmla="*/ 0 w 304800"/>
                    <a:gd name="connsiteY2" fmla="*/ 152400 h 304800"/>
                    <a:gd name="connsiteX3" fmla="*/ 152400 w 304800"/>
                    <a:gd name="connsiteY3" fmla="*/ 0 h 304800"/>
                    <a:gd name="connsiteX4" fmla="*/ 304800 w 304800"/>
                    <a:gd name="connsiteY4" fmla="*/ 152400 h 3048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04800" h="304800">
                      <a:moveTo>
                        <a:pt x="304800" y="152400"/>
                      </a:moveTo>
                      <a:cubicBezTo>
                        <a:pt x="304800" y="236568"/>
                        <a:pt x="236568" y="304800"/>
                        <a:pt x="152400" y="304800"/>
                      </a:cubicBezTo>
                      <a:cubicBezTo>
                        <a:pt x="68232" y="304800"/>
                        <a:pt x="0" y="236568"/>
                        <a:pt x="0" y="152400"/>
                      </a:cubicBezTo>
                      <a:cubicBezTo>
                        <a:pt x="0" y="68232"/>
                        <a:pt x="68232" y="0"/>
                        <a:pt x="152400" y="0"/>
                      </a:cubicBezTo>
                      <a:cubicBezTo>
                        <a:pt x="236568" y="0"/>
                        <a:pt x="304800" y="68232"/>
                        <a:pt x="304800" y="152400"/>
                      </a:cubicBezTo>
                      <a:close/>
                    </a:path>
                  </a:pathLst>
                </a:custGeom>
                <a:grpFill/>
                <a:ln w="12700" cap="flat">
                  <a:solidFill>
                    <a:schemeClr val="accent5">
                      <a:lumMod val="50000"/>
                    </a:schemeClr>
                  </a:solidFill>
                  <a:prstDash val="solid"/>
                  <a:miter/>
                </a:ln>
              </xdr:spPr>
              <xdr:txBody>
                <a:bodyPr rtlCol="0" anchor="ctr"/>
                <a:lstStyle/>
                <a:p>
                  <a:endParaRPr lang="ru-RU"/>
                </a:p>
              </xdr:txBody>
            </xdr:sp>
            <xdr:sp macro="" textlink="">
              <xdr:nvSpPr>
                <xdr:cNvPr id="34" name="Freeform: Shape 33">
                  <a:extLst>
                    <a:ext uri="{FF2B5EF4-FFF2-40B4-BE49-F238E27FC236}">
                      <a16:creationId xmlns:a16="http://schemas.microsoft.com/office/drawing/2014/main" id="{19E40363-AF34-4518-DEF9-D49935FE5408}"/>
                    </a:ext>
                  </a:extLst>
                </xdr:cNvPr>
                <xdr:cNvSpPr/>
              </xdr:nvSpPr>
              <xdr:spPr>
                <a:xfrm>
                  <a:off x="8164286" y="4166507"/>
                  <a:ext cx="609600" cy="304800"/>
                </a:xfrm>
                <a:custGeom>
                  <a:avLst/>
                  <a:gdLst>
                    <a:gd name="connsiteX0" fmla="*/ 609600 w 609600"/>
                    <a:gd name="connsiteY0" fmla="*/ 304800 h 304800"/>
                    <a:gd name="connsiteX1" fmla="*/ 609600 w 609600"/>
                    <a:gd name="connsiteY1" fmla="*/ 152400 h 304800"/>
                    <a:gd name="connsiteX2" fmla="*/ 579120 w 609600"/>
                    <a:gd name="connsiteY2" fmla="*/ 91440 h 304800"/>
                    <a:gd name="connsiteX3" fmla="*/ 430530 w 609600"/>
                    <a:gd name="connsiteY3" fmla="*/ 19050 h 304800"/>
                    <a:gd name="connsiteX4" fmla="*/ 304800 w 609600"/>
                    <a:gd name="connsiteY4" fmla="*/ 0 h 304800"/>
                    <a:gd name="connsiteX5" fmla="*/ 179070 w 609600"/>
                    <a:gd name="connsiteY5" fmla="*/ 19050 h 304800"/>
                    <a:gd name="connsiteX6" fmla="*/ 30480 w 609600"/>
                    <a:gd name="connsiteY6" fmla="*/ 91440 h 304800"/>
                    <a:gd name="connsiteX7" fmla="*/ 0 w 609600"/>
                    <a:gd name="connsiteY7" fmla="*/ 152400 h 304800"/>
                    <a:gd name="connsiteX8" fmla="*/ 0 w 609600"/>
                    <a:gd name="connsiteY8" fmla="*/ 304800 h 304800"/>
                    <a:gd name="connsiteX9" fmla="*/ 609600 w 609600"/>
                    <a:gd name="connsiteY9" fmla="*/ 304800 h 304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304800">
                      <a:moveTo>
                        <a:pt x="609600" y="304800"/>
                      </a:moveTo>
                      <a:lnTo>
                        <a:pt x="609600" y="152400"/>
                      </a:lnTo>
                      <a:cubicBezTo>
                        <a:pt x="609600" y="129540"/>
                        <a:pt x="598170" y="106680"/>
                        <a:pt x="579120" y="91440"/>
                      </a:cubicBezTo>
                      <a:cubicBezTo>
                        <a:pt x="537210" y="57150"/>
                        <a:pt x="483870" y="34290"/>
                        <a:pt x="430530" y="19050"/>
                      </a:cubicBezTo>
                      <a:cubicBezTo>
                        <a:pt x="392430" y="7620"/>
                        <a:pt x="350520" y="0"/>
                        <a:pt x="304800" y="0"/>
                      </a:cubicBezTo>
                      <a:cubicBezTo>
                        <a:pt x="262890" y="0"/>
                        <a:pt x="220980" y="7620"/>
                        <a:pt x="179070" y="19050"/>
                      </a:cubicBezTo>
                      <a:cubicBezTo>
                        <a:pt x="125730" y="34290"/>
                        <a:pt x="72390" y="60960"/>
                        <a:pt x="30480" y="91440"/>
                      </a:cubicBezTo>
                      <a:cubicBezTo>
                        <a:pt x="11430" y="106680"/>
                        <a:pt x="0" y="129540"/>
                        <a:pt x="0" y="152400"/>
                      </a:cubicBezTo>
                      <a:lnTo>
                        <a:pt x="0" y="304800"/>
                      </a:lnTo>
                      <a:lnTo>
                        <a:pt x="609600" y="304800"/>
                      </a:lnTo>
                      <a:close/>
                    </a:path>
                  </a:pathLst>
                </a:custGeom>
                <a:grpFill/>
                <a:ln w="12700" cap="flat">
                  <a:solidFill>
                    <a:schemeClr val="accent5">
                      <a:lumMod val="50000"/>
                    </a:schemeClr>
                  </a:solidFill>
                  <a:prstDash val="solid"/>
                  <a:miter/>
                </a:ln>
              </xdr:spPr>
              <xdr:txBody>
                <a:bodyPr rtlCol="0" anchor="ctr"/>
                <a:lstStyle/>
                <a:p>
                  <a:endParaRPr lang="ru-RU"/>
                </a:p>
              </xdr:txBody>
            </xdr:sp>
          </xdr:grpSp>
        </xdr:grpSp>
        <xdr:graphicFrame macro="">
          <xdr:nvGraphicFramePr>
            <xdr:cNvPr id="35" name="Chart 34">
              <a:extLst>
                <a:ext uri="{FF2B5EF4-FFF2-40B4-BE49-F238E27FC236}">
                  <a16:creationId xmlns:a16="http://schemas.microsoft.com/office/drawing/2014/main" id="{47553D1D-F4A7-4689-A68A-6814786DB3BA}"/>
                </a:ext>
              </a:extLst>
            </xdr:cNvPr>
            <xdr:cNvGraphicFramePr>
              <a:graphicFrameLocks/>
            </xdr:cNvGraphicFramePr>
          </xdr:nvGraphicFramePr>
          <xdr:xfrm>
            <a:off x="4240254" y="1041909"/>
            <a:ext cx="1048369" cy="745599"/>
          </xdr:xfrm>
          <a:graphic>
            <a:graphicData uri="http://schemas.openxmlformats.org/drawingml/2006/chart">
              <c:chart xmlns:c="http://schemas.openxmlformats.org/drawingml/2006/chart" xmlns:r="http://schemas.openxmlformats.org/officeDocument/2006/relationships" r:id="rId3"/>
            </a:graphicData>
          </a:graphic>
        </xdr:graphicFrame>
        <xdr:sp macro="" textlink="Processing!A5">
          <xdr:nvSpPr>
            <xdr:cNvPr id="36" name="TextBox 35">
              <a:extLst>
                <a:ext uri="{FF2B5EF4-FFF2-40B4-BE49-F238E27FC236}">
                  <a16:creationId xmlns:a16="http://schemas.microsoft.com/office/drawing/2014/main" id="{FCD73E5A-5BD2-3330-57F1-FD50E18301FF}"/>
                </a:ext>
              </a:extLst>
            </xdr:cNvPr>
            <xdr:cNvSpPr txBox="1"/>
          </xdr:nvSpPr>
          <xdr:spPr>
            <a:xfrm>
              <a:off x="4686387" y="1718774"/>
              <a:ext cx="1354811" cy="239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C6F53FA-6DC2-4AC7-9086-120FEB598E58}" type="TxLink">
                <a:rPr lang="en-US" sz="1200" b="0" i="0" u="none" strike="noStrike">
                  <a:solidFill>
                    <a:schemeClr val="accent1"/>
                  </a:solidFill>
                  <a:latin typeface="Verdana" panose="020B0604030504040204" pitchFamily="34" charset="0"/>
                  <a:ea typeface="Verdana" panose="020B0604030504040204" pitchFamily="34" charset="0"/>
                  <a:cs typeface="+mn-cs"/>
                </a:rPr>
                <a:pPr marL="0" indent="0" algn="ctr"/>
                <a:t>Conversion</a:t>
              </a:fld>
              <a:endParaRPr lang="en-US" sz="12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C5">
          <xdr:nvSpPr>
            <xdr:cNvPr id="37" name="TextBox 36">
              <a:extLst>
                <a:ext uri="{FF2B5EF4-FFF2-40B4-BE49-F238E27FC236}">
                  <a16:creationId xmlns:a16="http://schemas.microsoft.com/office/drawing/2014/main" id="{8EAC499D-CCFD-C70A-9828-95C0533C6F3A}"/>
                </a:ext>
              </a:extLst>
            </xdr:cNvPr>
            <xdr:cNvSpPr txBox="1"/>
          </xdr:nvSpPr>
          <xdr:spPr>
            <a:xfrm>
              <a:off x="4614376" y="1178256"/>
              <a:ext cx="1495650" cy="55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910CFA6-C9EE-4698-8355-1125C702A338}" type="TxLink">
                <a:rPr lang="en-US" sz="2000" b="0" i="0" u="none" strike="noStrike">
                  <a:solidFill>
                    <a:schemeClr val="accent1"/>
                  </a:solidFill>
                  <a:latin typeface="Verdana" panose="020B0604030504040204" pitchFamily="34" charset="0"/>
                  <a:ea typeface="Verdana" panose="020B0604030504040204" pitchFamily="34" charset="0"/>
                  <a:cs typeface="+mn-cs"/>
                </a:rPr>
                <a:pPr marL="0" indent="0" algn="ctr"/>
                <a:t>13%</a:t>
              </a:fld>
              <a:endParaRPr lang="en-US" sz="20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A6">
          <xdr:nvSpPr>
            <xdr:cNvPr id="38" name="TextBox 37">
              <a:extLst>
                <a:ext uri="{FF2B5EF4-FFF2-40B4-BE49-F238E27FC236}">
                  <a16:creationId xmlns:a16="http://schemas.microsoft.com/office/drawing/2014/main" id="{A0C84D86-EE53-AD87-7C25-03B60CD8CF52}"/>
                </a:ext>
              </a:extLst>
            </xdr:cNvPr>
            <xdr:cNvSpPr txBox="1"/>
          </xdr:nvSpPr>
          <xdr:spPr>
            <a:xfrm>
              <a:off x="6921337" y="1718774"/>
              <a:ext cx="1354812" cy="239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A817845-ABB3-47C1-BC6F-96EDC0CBA384}" type="TxLink">
                <a:rPr lang="en-US" sz="1200" b="0" i="0" u="none" strike="noStrike">
                  <a:solidFill>
                    <a:schemeClr val="accent1"/>
                  </a:solidFill>
                  <a:latin typeface="Verdana" panose="020B0604030504040204" pitchFamily="34" charset="0"/>
                  <a:ea typeface="Verdana" panose="020B0604030504040204" pitchFamily="34" charset="0"/>
                  <a:cs typeface="+mn-cs"/>
                </a:rPr>
                <a:pPr marL="0" indent="0" algn="ctr"/>
                <a:t>Profit </a:t>
              </a:fld>
              <a:endParaRPr lang="en-US" sz="12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C6">
          <xdr:nvSpPr>
            <xdr:cNvPr id="39" name="TextBox 38">
              <a:extLst>
                <a:ext uri="{FF2B5EF4-FFF2-40B4-BE49-F238E27FC236}">
                  <a16:creationId xmlns:a16="http://schemas.microsoft.com/office/drawing/2014/main" id="{38A92F59-2C50-18EA-648E-6E79E8D5BBB9}"/>
                </a:ext>
              </a:extLst>
            </xdr:cNvPr>
            <xdr:cNvSpPr txBox="1"/>
          </xdr:nvSpPr>
          <xdr:spPr>
            <a:xfrm>
              <a:off x="6678991" y="1178255"/>
              <a:ext cx="1839504" cy="719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36BC9FF-C2C7-4904-B272-6AD7CE15F3F6}" type="TxLink">
                <a:rPr lang="en-US" sz="2000" b="0" i="0" u="none" strike="noStrike">
                  <a:solidFill>
                    <a:schemeClr val="accent1"/>
                  </a:solidFill>
                  <a:latin typeface="Verdana" panose="020B0604030504040204" pitchFamily="34" charset="0"/>
                  <a:ea typeface="Verdana" panose="020B0604030504040204" pitchFamily="34" charset="0"/>
                  <a:cs typeface="+mn-cs"/>
                </a:rPr>
                <a:pPr marL="0" indent="0" algn="ctr"/>
                <a:t> $383,506 </a:t>
              </a:fld>
              <a:endParaRPr lang="en-US" sz="20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A7">
          <xdr:nvSpPr>
            <xdr:cNvPr id="40" name="TextBox 39">
              <a:extLst>
                <a:ext uri="{FF2B5EF4-FFF2-40B4-BE49-F238E27FC236}">
                  <a16:creationId xmlns:a16="http://schemas.microsoft.com/office/drawing/2014/main" id="{90A20BDE-1AEF-FBE7-ED2D-228938D4A73C}"/>
                </a:ext>
              </a:extLst>
            </xdr:cNvPr>
            <xdr:cNvSpPr txBox="1"/>
          </xdr:nvSpPr>
          <xdr:spPr>
            <a:xfrm>
              <a:off x="9140539" y="1696095"/>
              <a:ext cx="1354812" cy="239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919673E-CE10-43D3-93D1-6B28A6CD711C}" type="TxLink">
                <a:rPr lang="en-US" sz="1200" b="0" i="0" u="none" strike="noStrike">
                  <a:solidFill>
                    <a:schemeClr val="accent1"/>
                  </a:solidFill>
                  <a:latin typeface="Verdana" panose="020B0604030504040204" pitchFamily="34" charset="0"/>
                  <a:ea typeface="Verdana" panose="020B0604030504040204" pitchFamily="34" charset="0"/>
                  <a:cs typeface="+mn-cs"/>
                </a:rPr>
                <a:pPr marL="0" indent="0" algn="ctr"/>
                <a:t>Tasks</a:t>
              </a:fld>
              <a:endParaRPr lang="en-US" sz="1200" b="0" i="0" u="none" strike="noStrike">
                <a:solidFill>
                  <a:schemeClr val="accent1"/>
                </a:solidFill>
                <a:latin typeface="Verdana" panose="020B0604030504040204" pitchFamily="34" charset="0"/>
                <a:ea typeface="Verdana" panose="020B0604030504040204" pitchFamily="34" charset="0"/>
                <a:cs typeface="+mn-cs"/>
              </a:endParaRPr>
            </a:p>
          </xdr:txBody>
        </xdr:sp>
        <xdr:sp macro="" textlink="Processing!C7">
          <xdr:nvSpPr>
            <xdr:cNvPr id="43" name="TextBox 42">
              <a:extLst>
                <a:ext uri="{FF2B5EF4-FFF2-40B4-BE49-F238E27FC236}">
                  <a16:creationId xmlns:a16="http://schemas.microsoft.com/office/drawing/2014/main" id="{5EDC9E8E-83B8-16E2-840A-7B874C2A3E2C}"/>
                </a:ext>
              </a:extLst>
            </xdr:cNvPr>
            <xdr:cNvSpPr txBox="1"/>
          </xdr:nvSpPr>
          <xdr:spPr>
            <a:xfrm>
              <a:off x="9124627" y="1170696"/>
              <a:ext cx="1495650" cy="55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1D68071-611F-4AD0-B3AF-89D703FF84E2}" type="TxLink">
                <a:rPr lang="en-US" sz="2000" b="0" i="0" u="none" strike="noStrike">
                  <a:solidFill>
                    <a:schemeClr val="accent1"/>
                  </a:solidFill>
                  <a:latin typeface="Verdana" panose="020B0604030504040204" pitchFamily="34" charset="0"/>
                  <a:ea typeface="Verdana" panose="020B0604030504040204" pitchFamily="34" charset="0"/>
                  <a:cs typeface="+mn-cs"/>
                </a:rPr>
                <a:pPr marL="0" indent="0" algn="ctr"/>
                <a:t>52%</a:t>
              </a:fld>
              <a:endParaRPr lang="en-US" sz="2000" b="0" i="0" u="none" strike="noStrike">
                <a:solidFill>
                  <a:schemeClr val="accent1"/>
                </a:solidFill>
                <a:latin typeface="Verdana" panose="020B0604030504040204" pitchFamily="34" charset="0"/>
                <a:ea typeface="Verdana" panose="020B0604030504040204" pitchFamily="34" charset="0"/>
                <a:cs typeface="+mn-cs"/>
              </a:endParaRPr>
            </a:p>
          </xdr:txBody>
        </xdr:sp>
        <mc:AlternateContent xmlns:mc="http://schemas.openxmlformats.org/markup-compatibility/2006" xmlns:a14="http://schemas.microsoft.com/office/drawing/2010/main">
          <mc:Choice Requires="a14">
            <xdr:graphicFrame macro="">
              <xdr:nvGraphicFramePr>
                <xdr:cNvPr id="44" name="Year">
                  <a:extLst>
                    <a:ext uri="{FF2B5EF4-FFF2-40B4-BE49-F238E27FC236}">
                      <a16:creationId xmlns:a16="http://schemas.microsoft.com/office/drawing/2014/main" id="{D66FCB71-7B86-4A31-BA2C-6BBE9E617F5F}"/>
                    </a:ext>
                  </a:extLst>
                </xdr:cNvPr>
                <xdr:cNvGraphicFramePr/>
              </xdr:nvGraphicFramePr>
              <xdr:xfrm>
                <a:off x="1035237" y="2653306"/>
                <a:ext cx="667403" cy="185120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079645" y="2406870"/>
                  <a:ext cx="667403" cy="19962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5" name="Month">
                  <a:extLst>
                    <a:ext uri="{FF2B5EF4-FFF2-40B4-BE49-F238E27FC236}">
                      <a16:creationId xmlns:a16="http://schemas.microsoft.com/office/drawing/2014/main" id="{348424D4-1794-4967-8D1F-50F882F341E4}"/>
                    </a:ext>
                  </a:extLst>
                </xdr:cNvPr>
                <xdr:cNvGraphicFramePr/>
              </xdr:nvGraphicFramePr>
              <xdr:xfrm>
                <a:off x="10008179" y="4311724"/>
                <a:ext cx="1333377" cy="2283229"/>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052587" y="4195276"/>
                  <a:ext cx="1333377" cy="24621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0" name="Chart 9">
              <a:extLst>
                <a:ext uri="{FF2B5EF4-FFF2-40B4-BE49-F238E27FC236}">
                  <a16:creationId xmlns:a16="http://schemas.microsoft.com/office/drawing/2014/main" id="{0D0346E2-ADE3-426E-B3BE-B547B896D15B}"/>
                </a:ext>
              </a:extLst>
            </xdr:cNvPr>
            <xdr:cNvGraphicFramePr>
              <a:graphicFrameLocks/>
            </xdr:cNvGraphicFramePr>
          </xdr:nvGraphicFramePr>
          <xdr:xfrm>
            <a:off x="1888289" y="2420025"/>
            <a:ext cx="5434794" cy="1845235"/>
          </xdr:xfrm>
          <a:graphic>
            <a:graphicData uri="http://schemas.openxmlformats.org/drawingml/2006/chart">
              <c:chart xmlns:c="http://schemas.openxmlformats.org/drawingml/2006/chart" xmlns:r="http://schemas.openxmlformats.org/officeDocument/2006/relationships" r:id="rId4"/>
            </a:graphicData>
          </a:graphic>
        </xdr:graphicFrame>
        <xdr:sp macro="" textlink="Processing!A3">
          <xdr:nvSpPr>
            <xdr:cNvPr id="18" name="TextBox 17">
              <a:extLst>
                <a:ext uri="{FF2B5EF4-FFF2-40B4-BE49-F238E27FC236}">
                  <a16:creationId xmlns:a16="http://schemas.microsoft.com/office/drawing/2014/main" id="{C57017F9-F4DC-82A3-0452-49A479906081}"/>
                </a:ext>
              </a:extLst>
            </xdr:cNvPr>
            <xdr:cNvSpPr txBox="1"/>
          </xdr:nvSpPr>
          <xdr:spPr>
            <a:xfrm>
              <a:off x="3726801" y="2112204"/>
              <a:ext cx="1947700" cy="378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E1051AC-F7C9-4E3B-A6A5-C4B54B30AE49}" type="TxLink">
                <a:rPr lang="en-US" sz="1400" b="1" i="0" u="none" strike="noStrike">
                  <a:solidFill>
                    <a:schemeClr val="accent1"/>
                  </a:solidFill>
                  <a:latin typeface="Corbel" panose="020B0503020204020204" pitchFamily="34" charset="0"/>
                  <a:ea typeface="Verdana" panose="020B0604030504040204" pitchFamily="34" charset="0"/>
                  <a:cs typeface="+mn-cs"/>
                </a:rPr>
                <a:pPr marL="0" indent="0" algn="ctr"/>
                <a:t>Visitors &amp; Buyers</a:t>
              </a:fld>
              <a:endParaRPr lang="en-GB" sz="1400" b="1" i="0" u="none" strike="noStrike">
                <a:solidFill>
                  <a:schemeClr val="accent1"/>
                </a:solidFill>
                <a:latin typeface="Corbel" panose="020B0503020204020204" pitchFamily="34" charset="0"/>
                <a:ea typeface="Verdana" panose="020B0604030504040204" pitchFamily="34" charset="0"/>
                <a:cs typeface="+mn-cs"/>
              </a:endParaRPr>
            </a:p>
          </xdr:txBody>
        </xdr:sp>
        <xdr:graphicFrame macro="">
          <xdr:nvGraphicFramePr>
            <xdr:cNvPr id="23" name="Chart 22">
              <a:extLst>
                <a:ext uri="{FF2B5EF4-FFF2-40B4-BE49-F238E27FC236}">
                  <a16:creationId xmlns:a16="http://schemas.microsoft.com/office/drawing/2014/main" id="{3401B742-B4EB-4379-95C3-3202460BD264}"/>
                </a:ext>
              </a:extLst>
            </xdr:cNvPr>
            <xdr:cNvGraphicFramePr>
              <a:graphicFrameLocks/>
            </xdr:cNvGraphicFramePr>
          </xdr:nvGraphicFramePr>
          <xdr:xfrm>
            <a:off x="7594121" y="2136909"/>
            <a:ext cx="4244472" cy="2136095"/>
          </xdr:xfrm>
          <a:graphic>
            <a:graphicData uri="http://schemas.openxmlformats.org/drawingml/2006/chart">
              <c:chart xmlns:c="http://schemas.openxmlformats.org/drawingml/2006/chart" xmlns:r="http://schemas.openxmlformats.org/officeDocument/2006/relationships" r:id="rId5"/>
            </a:graphicData>
          </a:graphic>
        </xdr:graphicFrame>
        <xdr:sp macro="" textlink="Processing!A11">
          <xdr:nvSpPr>
            <xdr:cNvPr id="25" name="TextBox 24">
              <a:extLst>
                <a:ext uri="{FF2B5EF4-FFF2-40B4-BE49-F238E27FC236}">
                  <a16:creationId xmlns:a16="http://schemas.microsoft.com/office/drawing/2014/main" id="{A21E4201-BEE8-B065-6DDD-FA1151EE0D6B}"/>
                </a:ext>
              </a:extLst>
            </xdr:cNvPr>
            <xdr:cNvSpPr txBox="1"/>
          </xdr:nvSpPr>
          <xdr:spPr>
            <a:xfrm>
              <a:off x="8743220" y="2081228"/>
              <a:ext cx="1947700" cy="378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CA9A47C-6F95-4117-9DF6-3DCDAA103B19}" type="TxLink">
                <a:rPr lang="en-US" sz="1400" b="1" i="0" u="none" strike="noStrike">
                  <a:solidFill>
                    <a:schemeClr val="accent1"/>
                  </a:solidFill>
                  <a:latin typeface="Corbel" panose="020B0503020204020204" pitchFamily="34" charset="0"/>
                  <a:ea typeface="Verdana" panose="020B0604030504040204" pitchFamily="34" charset="0"/>
                  <a:cs typeface="+mn-cs"/>
                </a:rPr>
                <a:pPr marL="0" indent="0" algn="ctr"/>
                <a:t>Task Manager</a:t>
              </a:fld>
              <a:endParaRPr lang="en-GB" sz="1400" b="1" i="0" u="none" strike="noStrike">
                <a:solidFill>
                  <a:schemeClr val="accent1"/>
                </a:solidFill>
                <a:latin typeface="Corbel" panose="020B0503020204020204" pitchFamily="34" charset="0"/>
                <a:ea typeface="Verdana" panose="020B0604030504040204" pitchFamily="34" charset="0"/>
                <a:cs typeface="+mn-cs"/>
              </a:endParaRPr>
            </a:p>
          </xdr:txBody>
        </xdr:sp>
        <xdr:pic>
          <xdr:nvPicPr>
            <xdr:cNvPr id="29" name="Graphic 28" descr="Daily calendar with solid fill">
              <a:extLst>
                <a:ext uri="{FF2B5EF4-FFF2-40B4-BE49-F238E27FC236}">
                  <a16:creationId xmlns:a16="http://schemas.microsoft.com/office/drawing/2014/main" id="{D1730023-949D-D703-B971-004E155368B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49095" y="3879447"/>
              <a:ext cx="639687" cy="664595"/>
            </a:xfrm>
            <a:prstGeom prst="rect">
              <a:avLst/>
            </a:prstGeom>
          </xdr:spPr>
        </xdr:pic>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84180510-B10F-4BC2-A6C3-C9318A968B67}"/>
                    </a:ext>
                  </a:extLst>
                </xdr:cNvPr>
                <xdr:cNvGraphicFramePr/>
              </xdr:nvGraphicFramePr>
              <xdr:xfrm>
                <a:off x="1888289" y="4489018"/>
                <a:ext cx="4569717" cy="2190302"/>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888289" y="4489018"/>
                  <a:ext cx="4569717" cy="219030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sp macro="" textlink="Processing!A8">
          <xdr:nvSpPr>
            <xdr:cNvPr id="50" name="TextBox 49">
              <a:extLst>
                <a:ext uri="{FF2B5EF4-FFF2-40B4-BE49-F238E27FC236}">
                  <a16:creationId xmlns:a16="http://schemas.microsoft.com/office/drawing/2014/main" id="{1E0BFA5E-84F9-74AF-BC89-D91FB067ADBD}"/>
                </a:ext>
              </a:extLst>
            </xdr:cNvPr>
            <xdr:cNvSpPr txBox="1"/>
          </xdr:nvSpPr>
          <xdr:spPr>
            <a:xfrm>
              <a:off x="3289271" y="4225068"/>
              <a:ext cx="1946273" cy="371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DD3180C-6F50-41E8-8D6E-F1CE02A19662}" type="TxLink">
                <a:rPr lang="en-US" sz="1400" b="1" i="0" u="none" strike="noStrike">
                  <a:solidFill>
                    <a:schemeClr val="accent1"/>
                  </a:solidFill>
                  <a:latin typeface="Corbel" panose="020B0503020204020204" pitchFamily="34" charset="0"/>
                  <a:ea typeface="Verdana" panose="020B0604030504040204" pitchFamily="34" charset="0"/>
                  <a:cs typeface="+mn-cs"/>
                </a:rPr>
                <a:pPr marL="0" indent="0" algn="ctr"/>
                <a:t>Profit Made</a:t>
              </a:fld>
              <a:endParaRPr lang="en-GB" sz="1400" b="1" i="0" u="none" strike="noStrike">
                <a:solidFill>
                  <a:schemeClr val="accent1"/>
                </a:solidFill>
                <a:latin typeface="Corbel" panose="020B0503020204020204" pitchFamily="34" charset="0"/>
                <a:ea typeface="Verdana" panose="020B0604030504040204" pitchFamily="34" charset="0"/>
                <a:cs typeface="+mn-cs"/>
              </a:endParaRPr>
            </a:p>
          </xdr:txBody>
        </xdr:sp>
        <xdr:graphicFrame macro="">
          <xdr:nvGraphicFramePr>
            <xdr:cNvPr id="51" name="Chart 50">
              <a:extLst>
                <a:ext uri="{FF2B5EF4-FFF2-40B4-BE49-F238E27FC236}">
                  <a16:creationId xmlns:a16="http://schemas.microsoft.com/office/drawing/2014/main" id="{F4074167-9823-4975-8651-CCA33FB88B01}"/>
                </a:ext>
              </a:extLst>
            </xdr:cNvPr>
            <xdr:cNvGraphicFramePr/>
          </xdr:nvGraphicFramePr>
          <xdr:xfrm>
            <a:off x="6433553" y="4650825"/>
            <a:ext cx="3605601" cy="1936383"/>
          </xdr:xfrm>
          <a:graphic>
            <a:graphicData uri="http://schemas.openxmlformats.org/drawingml/2006/chart">
              <c:chart xmlns:c="http://schemas.openxmlformats.org/drawingml/2006/chart" xmlns:r="http://schemas.openxmlformats.org/officeDocument/2006/relationships" r:id="rId9"/>
            </a:graphicData>
          </a:graphic>
        </xdr:graphicFrame>
        <xdr:sp macro="" textlink="Processing!A9">
          <xdr:nvSpPr>
            <xdr:cNvPr id="52" name="TextBox 51">
              <a:extLst>
                <a:ext uri="{FF2B5EF4-FFF2-40B4-BE49-F238E27FC236}">
                  <a16:creationId xmlns:a16="http://schemas.microsoft.com/office/drawing/2014/main" id="{EDC3E239-62DC-BF28-8F27-13A50230E955}"/>
                </a:ext>
              </a:extLst>
            </xdr:cNvPr>
            <xdr:cNvSpPr txBox="1"/>
          </xdr:nvSpPr>
          <xdr:spPr>
            <a:xfrm>
              <a:off x="7265046" y="4274677"/>
              <a:ext cx="1942615" cy="373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460ED7B-7224-45AD-9102-1B7084D1BAE6}" type="TxLink">
                <a:rPr lang="en-US" sz="1400" b="1" i="0" u="none" strike="noStrike">
                  <a:solidFill>
                    <a:schemeClr val="accent1"/>
                  </a:solidFill>
                  <a:latin typeface="Corbel" panose="020B0503020204020204" pitchFamily="34" charset="0"/>
                  <a:ea typeface="Verdana" panose="020B0604030504040204" pitchFamily="34" charset="0"/>
                  <a:cs typeface="+mn-cs"/>
                </a:rPr>
                <a:pPr marL="0" indent="0" algn="ctr"/>
                <a:t>Debts Owed</a:t>
              </a:fld>
              <a:endParaRPr lang="en-GB" sz="1400" b="1" i="0" u="none" strike="noStrike">
                <a:solidFill>
                  <a:schemeClr val="accent1"/>
                </a:solidFill>
                <a:latin typeface="Corbel" panose="020B0503020204020204" pitchFamily="34" charset="0"/>
                <a:ea typeface="Verdana" panose="020B0604030504040204" pitchFamily="34" charset="0"/>
                <a:cs typeface="+mn-cs"/>
              </a:endParaRPr>
            </a:p>
          </xdr:txBody>
        </xdr:sp>
      </xdr:grpSp>
      <xdr:sp macro="" textlink="">
        <xdr:nvSpPr>
          <xdr:cNvPr id="54" name="TextBox 53">
            <a:extLst>
              <a:ext uri="{FF2B5EF4-FFF2-40B4-BE49-F238E27FC236}">
                <a16:creationId xmlns:a16="http://schemas.microsoft.com/office/drawing/2014/main" id="{DF81BC39-D6DB-0411-3096-EC2970CCB1BA}"/>
              </a:ext>
            </a:extLst>
          </xdr:cNvPr>
          <xdr:cNvSpPr txBox="1"/>
        </xdr:nvSpPr>
        <xdr:spPr>
          <a:xfrm>
            <a:off x="2264275" y="167106"/>
            <a:ext cx="9458159" cy="359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GB" sz="2000" b="0" i="0" u="none" strike="noStrike">
                <a:solidFill>
                  <a:schemeClr val="accent1"/>
                </a:solidFill>
                <a:latin typeface="Verdana" panose="020B0604030504040204" pitchFamily="34" charset="0"/>
                <a:ea typeface="Verdana" panose="020B0604030504040204" pitchFamily="34" charset="0"/>
                <a:cs typeface="+mn-cs"/>
              </a:rPr>
              <a:t>Project Management Dashboard</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15.686664699075" createdVersion="8" refreshedVersion="8" minRefreshableVersion="3" recordCount="48" xr:uid="{9A0BCC70-43AB-47E9-90E4-7643D112EAF5}">
  <cacheSource type="worksheet">
    <worksheetSource name="mydata"/>
  </cacheSource>
  <cacheFields count="24">
    <cacheField name="Year" numFmtId="0">
      <sharedItems containsSemiMixedTypes="0" containsString="0" containsNumber="1" containsInteger="1" minValue="2025" maxValue="2028" count="4">
        <n v="2025"/>
        <n v="2026"/>
        <n v="2027"/>
        <n v="2028"/>
      </sharedItems>
    </cacheField>
    <cacheField name="Month" numFmtId="0">
      <sharedItems count="12">
        <s v="JAN"/>
        <s v="FEB"/>
        <s v="MAR"/>
        <s v="APR"/>
        <s v="MAY"/>
        <s v="JUN"/>
        <s v="JUL"/>
        <s v="AUG"/>
        <s v="SEP"/>
        <s v="OCT"/>
        <s v="NOV"/>
        <s v="DEC"/>
      </sharedItems>
    </cacheField>
    <cacheField name="Visitors" numFmtId="0">
      <sharedItems containsSemiMixedTypes="0" containsString="0" containsNumber="1" containsInteger="1" minValue="5138" maxValue="11427"/>
    </cacheField>
    <cacheField name="Buyers" numFmtId="0">
      <sharedItems containsSemiMixedTypes="0" containsString="0" containsNumber="1" containsInteger="1" minValue="816" maxValue="6680"/>
    </cacheField>
    <cacheField name="Conversion" numFmtId="9">
      <sharedItems containsSemiMixedTypes="0" containsString="0" containsNumber="1" minValue="0.08" maxValue="0.17"/>
    </cacheField>
    <cacheField name="Profit" numFmtId="164">
      <sharedItems containsSemiMixedTypes="0" containsString="0" containsNumber="1" minValue="5000" maxValue="11211"/>
    </cacheField>
    <cacheField name="Plan" numFmtId="164">
      <sharedItems containsSemiMixedTypes="0" containsString="0" containsNumber="1" minValue="5908.5" maxValue="8938.5"/>
    </cacheField>
    <cacheField name="Break-Even Point" numFmtId="164">
      <sharedItems containsSemiMixedTypes="0" containsString="0" containsNumber="1" minValue="4040" maxValue="5807.5"/>
    </cacheField>
    <cacheField name="Debt" numFmtId="164">
      <sharedItems containsSemiMixedTypes="0" containsString="0" containsNumber="1" minValue="6100" maxValue="8181"/>
    </cacheField>
    <cacheField name="ETask 1" numFmtId="164">
      <sharedItems containsSemiMixedTypes="0" containsString="0" containsNumber="1" containsInteger="1" minValue="17175" maxValue="47096" count="48">
        <n v="47096"/>
        <n v="33425"/>
        <n v="31885"/>
        <n v="22137"/>
        <n v="24618"/>
        <n v="30192"/>
        <n v="35662"/>
        <n v="33610"/>
        <n v="24123"/>
        <n v="19319"/>
        <n v="20157"/>
        <n v="26580"/>
        <n v="36741"/>
        <n v="44641"/>
        <n v="47045"/>
        <n v="42282"/>
        <n v="33241"/>
        <n v="23786"/>
        <n v="17645"/>
        <n v="17175"/>
        <n v="21736"/>
        <n v="24574"/>
        <n v="29431"/>
        <n v="32768"/>
        <n v="31692"/>
        <n v="26597"/>
        <n v="21055"/>
        <n v="18012"/>
        <n v="19402"/>
        <n v="24530"/>
        <n v="30449"/>
        <n v="35455"/>
        <n v="37333"/>
        <n v="34335"/>
        <n v="28633"/>
        <n v="23527"/>
        <n v="21331"/>
        <n v="23085"/>
        <n v="26987"/>
        <n v="30892"/>
        <n v="32641"/>
        <n v="30850"/>
        <n v="25985"/>
        <n v="20453"/>
        <n v="17731"/>
        <n v="19530"/>
        <n v="24764"/>
        <n v="30878"/>
      </sharedItems>
    </cacheField>
    <cacheField name="ETask 2" numFmtId="164">
      <sharedItems containsSemiMixedTypes="0" containsString="0" containsNumber="1" containsInteger="1" minValue="16048" maxValue="47286" count="48">
        <n v="28182"/>
        <n v="35068"/>
        <n v="16048"/>
        <n v="23255"/>
        <n v="25243"/>
        <n v="35630"/>
        <n v="44346"/>
        <n v="47170"/>
        <n v="38184"/>
        <n v="26910"/>
        <n v="21395"/>
        <n v="20295"/>
        <n v="24078"/>
        <n v="29129"/>
        <n v="28461"/>
        <n v="21596"/>
        <n v="18347"/>
        <n v="20762"/>
        <n v="26785"/>
        <n v="34653"/>
        <n v="42224"/>
        <n v="47145"/>
        <n v="47286"/>
        <n v="44020"/>
        <n v="36106"/>
        <n v="26485"/>
        <n v="20257"/>
        <n v="20871"/>
        <n v="26627"/>
        <n v="31782"/>
        <n v="33114"/>
        <n v="30156"/>
        <n v="27074"/>
        <n v="26546"/>
        <n v="28992"/>
        <n v="31398"/>
        <n v="32190"/>
        <n v="31289"/>
        <n v="30582"/>
        <n v="31222"/>
        <n v="32699"/>
        <n v="32767"/>
        <n v="29990"/>
        <n v="24891"/>
        <n v="20065"/>
        <n v="18358"/>
        <n v="20794"/>
        <n v="26284"/>
      </sharedItems>
    </cacheField>
    <cacheField name="ETask 3" numFmtId="164">
      <sharedItems containsSemiMixedTypes="0" containsString="0" containsNumber="1" containsInteger="1" minValue="11777" maxValue="49500" count="48">
        <n v="13507"/>
        <n v="26642"/>
        <n v="29495"/>
        <n v="38004"/>
        <n v="35565"/>
        <n v="34117"/>
        <n v="36069"/>
        <n v="43682"/>
        <n v="49500"/>
        <n v="47133"/>
        <n v="37271"/>
        <n v="24594"/>
        <n v="15139"/>
        <n v="12241"/>
        <n v="11777"/>
        <n v="15999"/>
        <n v="26491"/>
        <n v="36437"/>
        <n v="42604"/>
        <n v="42977"/>
        <n v="45800"/>
        <n v="43193"/>
        <n v="37787"/>
        <n v="32520"/>
        <n v="31104"/>
        <n v="35586"/>
        <n v="42245"/>
        <n v="45197"/>
        <n v="42893"/>
        <n v="36376"/>
        <n v="28285"/>
        <n v="22212"/>
        <n v="19522"/>
        <n v="20258"/>
        <n v="24071"/>
        <n v="29650"/>
        <n v="34484"/>
        <n v="36333"/>
        <n v="34864"/>
        <n v="30599"/>
        <n v="25306"/>
        <n v="20885"/>
        <n v="19099"/>
        <n v="21521"/>
        <n v="27043"/>
        <n v="31959"/>
        <n v="33934"/>
        <n v="31862"/>
      </sharedItems>
    </cacheField>
    <cacheField name="ETask 4" numFmtId="164">
      <sharedItems containsSemiMixedTypes="0" containsString="0" containsNumber="1" containsInteger="1" minValue="13741" maxValue="44407"/>
    </cacheField>
    <cacheField name="ETask 5" numFmtId="164">
      <sharedItems containsSemiMixedTypes="0" containsString="0" containsNumber="1" containsInteger="1" minValue="15732" maxValue="47242"/>
    </cacheField>
    <cacheField name="DTask 1" numFmtId="164">
      <sharedItems containsSemiMixedTypes="0" containsString="0" containsNumber="1" containsInteger="1" minValue="21495" maxValue="37321"/>
    </cacheField>
    <cacheField name="DTask 2" numFmtId="164">
      <sharedItems containsSemiMixedTypes="0" containsString="0" containsNumber="1" containsInteger="1" minValue="21140" maxValue="39496"/>
    </cacheField>
    <cacheField name="DTask 3" numFmtId="164">
      <sharedItems containsSemiMixedTypes="0" containsString="0" containsNumber="1" containsInteger="1" minValue="20315" maxValue="35721"/>
    </cacheField>
    <cacheField name="DTask 4" numFmtId="164">
      <sharedItems containsSemiMixedTypes="0" containsString="0" containsNumber="1" containsInteger="1" minValue="20036" maxValue="36461"/>
    </cacheField>
    <cacheField name="DTask 5" numFmtId="164">
      <sharedItems containsSemiMixedTypes="0" containsString="0" containsNumber="1" containsInteger="1" minValue="21286" maxValue="39202"/>
    </cacheField>
    <cacheField name="Task 1" numFmtId="0">
      <sharedItems containsSemiMixedTypes="0" containsString="0" containsNumber="1" minValue="0.05" maxValue="1"/>
    </cacheField>
    <cacheField name="Task 2" numFmtId="0">
      <sharedItems containsSemiMixedTypes="0" containsString="0" containsNumber="1" minValue="0.05" maxValue="1"/>
    </cacheField>
    <cacheField name="Task 3" numFmtId="0">
      <sharedItems containsSemiMixedTypes="0" containsString="0" containsNumber="1" minValue="0.05" maxValue="1"/>
    </cacheField>
    <cacheField name="Task 4" numFmtId="0">
      <sharedItems containsSemiMixedTypes="0" containsString="0" containsNumber="1" minValue="0" maxValue="0.95"/>
    </cacheField>
    <cacheField name="Task 5" numFmtId="0">
      <sharedItems containsSemiMixedTypes="0" containsString="0" containsNumber="1" minValue="0.01" maxValue="0.9"/>
    </cacheField>
  </cacheFields>
  <extLst>
    <ext xmlns:x14="http://schemas.microsoft.com/office/spreadsheetml/2009/9/main" uri="{725AE2AE-9491-48be-B2B4-4EB974FC3084}">
      <x14:pivotCacheDefinition pivotCacheId="371179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n v="5270"/>
    <n v="816"/>
    <n v="0.13"/>
    <n v="8080"/>
    <n v="7575"/>
    <n v="4545"/>
    <n v="7070"/>
    <x v="0"/>
    <x v="0"/>
    <x v="0"/>
    <n v="32366"/>
    <n v="46241"/>
    <n v="37321"/>
    <n v="28729"/>
    <n v="20315"/>
    <n v="29726"/>
    <n v="39202"/>
    <n v="0.13"/>
    <n v="0.17"/>
    <n v="0.05"/>
    <n v="0.12000000000000001"/>
    <n v="7.0000000000000007E-2"/>
  </r>
  <r>
    <x v="0"/>
    <x v="1"/>
    <n v="5270"/>
    <n v="2080"/>
    <n v="0.1"/>
    <n v="6443.8"/>
    <n v="8484"/>
    <n v="5050"/>
    <n v="8181"/>
    <x v="1"/>
    <x v="1"/>
    <x v="1"/>
    <n v="24449"/>
    <n v="34073"/>
    <n v="29349"/>
    <n v="28895"/>
    <n v="23165"/>
    <n v="26403"/>
    <n v="34380"/>
    <n v="0.14000000000000001"/>
    <n v="0.19"/>
    <n v="0.09"/>
    <n v="0.14000000000000001"/>
    <n v="0.09"/>
  </r>
  <r>
    <x v="0"/>
    <x v="2"/>
    <n v="7150"/>
    <n v="1200"/>
    <n v="0.12"/>
    <n v="5322.7"/>
    <n v="8888"/>
    <n v="5050"/>
    <n v="7575"/>
    <x v="2"/>
    <x v="2"/>
    <x v="2"/>
    <n v="41274"/>
    <n v="31697"/>
    <n v="27610"/>
    <n v="21140"/>
    <n v="25957"/>
    <n v="35532"/>
    <n v="34006"/>
    <n v="0.26"/>
    <n v="0.31"/>
    <n v="0.13"/>
    <n v="0.26"/>
    <n v="0.21"/>
  </r>
  <r>
    <x v="0"/>
    <x v="3"/>
    <n v="7150"/>
    <n v="3440"/>
    <n v="0.12"/>
    <n v="5080.3"/>
    <n v="8282"/>
    <n v="5555"/>
    <n v="7979"/>
    <x v="3"/>
    <x v="3"/>
    <x v="3"/>
    <n v="36927"/>
    <n v="22468"/>
    <n v="22753"/>
    <n v="21567"/>
    <n v="29541"/>
    <n v="35391"/>
    <n v="35639"/>
    <n v="0.28999999999999998"/>
    <n v="0.33"/>
    <n v="0.33"/>
    <n v="0.28000000000000003"/>
    <n v="0.23"/>
  </r>
  <r>
    <x v="0"/>
    <x v="4"/>
    <n v="8000"/>
    <n v="2640"/>
    <n v="0.08"/>
    <n v="5787.3"/>
    <n v="6767"/>
    <n v="4040"/>
    <n v="6969"/>
    <x v="4"/>
    <x v="4"/>
    <x v="4"/>
    <n v="35034"/>
    <n v="26135"/>
    <n v="21495"/>
    <n v="26087"/>
    <n v="33496"/>
    <n v="33233"/>
    <n v="30826"/>
    <n v="0.3"/>
    <n v="0.35"/>
    <n v="0.35"/>
    <n v="0.3"/>
    <n v="0.24999999999999997"/>
  </r>
  <r>
    <x v="0"/>
    <x v="5"/>
    <n v="8000"/>
    <n v="3752"/>
    <n v="0.15"/>
    <n v="7221.5"/>
    <n v="5959"/>
    <n v="4545"/>
    <n v="6161"/>
    <x v="5"/>
    <x v="5"/>
    <x v="5"/>
    <n v="25597"/>
    <n v="23426"/>
    <n v="21890"/>
    <n v="31229"/>
    <n v="34093"/>
    <n v="28849"/>
    <n v="23972"/>
    <n v="0.33"/>
    <n v="0.37"/>
    <n v="0.47"/>
    <n v="0.32"/>
    <n v="0.27"/>
  </r>
  <r>
    <x v="0"/>
    <x v="6"/>
    <n v="9620"/>
    <n v="5080"/>
    <n v="0.16"/>
    <n v="8938.5"/>
    <n v="6060"/>
    <n v="5050"/>
    <n v="6363"/>
    <x v="6"/>
    <x v="6"/>
    <x v="6"/>
    <n v="17107"/>
    <n v="19982"/>
    <n v="24628"/>
    <n v="37241"/>
    <n v="31466"/>
    <n v="23634"/>
    <n v="22879"/>
    <n v="0.65"/>
    <n v="0.68"/>
    <n v="0.49"/>
    <n v="0.63"/>
    <n v="0.58000000000000007"/>
  </r>
  <r>
    <x v="0"/>
    <x v="7"/>
    <n v="9620"/>
    <n v="4120"/>
    <n v="0.08"/>
    <n v="10372.700000000001"/>
    <n v="7272"/>
    <n v="5555"/>
    <n v="7171"/>
    <x v="7"/>
    <x v="7"/>
    <x v="7"/>
    <n v="17055"/>
    <n v="19915"/>
    <n v="30652"/>
    <n v="39310"/>
    <n v="28760"/>
    <n v="21834"/>
    <n v="22740"/>
    <n v="0.7"/>
    <n v="0.72"/>
    <n v="0.51"/>
    <n v="0.66999999999999993"/>
    <n v="0.62"/>
  </r>
  <r>
    <x v="0"/>
    <x v="8"/>
    <n v="10270"/>
    <n v="5496"/>
    <n v="0.14000000000000001"/>
    <n v="11079.7"/>
    <n v="7827.5"/>
    <n v="5050"/>
    <n v="7676"/>
    <x v="8"/>
    <x v="8"/>
    <x v="8"/>
    <n v="25194"/>
    <n v="21174"/>
    <n v="36033"/>
    <n v="39496"/>
    <n v="23447"/>
    <n v="20036"/>
    <n v="25161"/>
    <n v="0.83"/>
    <n v="0.84"/>
    <n v="0.53"/>
    <n v="0.78999999999999992"/>
    <n v="0.74"/>
  </r>
  <r>
    <x v="0"/>
    <x v="9"/>
    <n v="10270"/>
    <n v="6680"/>
    <n v="0.16"/>
    <n v="10837.3"/>
    <n v="7019.5"/>
    <n v="5555"/>
    <n v="7272"/>
    <x v="9"/>
    <x v="9"/>
    <x v="9"/>
    <n v="38235"/>
    <n v="27042"/>
    <n v="35598"/>
    <n v="34070"/>
    <n v="21694"/>
    <n v="20990"/>
    <n v="28479"/>
    <n v="0.9"/>
    <n v="0.9"/>
    <n v="0.84"/>
    <n v="0.85"/>
    <n v="0.8"/>
  </r>
  <r>
    <x v="0"/>
    <x v="10"/>
    <n v="10970"/>
    <n v="5000"/>
    <n v="0.12"/>
    <n v="9716.2000000000007"/>
    <n v="6413.5"/>
    <n v="4545"/>
    <n v="6666"/>
    <x v="10"/>
    <x v="10"/>
    <x v="10"/>
    <n v="43962"/>
    <n v="32890"/>
    <n v="31843"/>
    <n v="26922"/>
    <n v="20419"/>
    <n v="23808"/>
    <n v="32786"/>
    <n v="0.93"/>
    <n v="0.93"/>
    <n v="0.88"/>
    <n v="0.88"/>
    <n v="0.83000000000000007"/>
  </r>
  <r>
    <x v="0"/>
    <x v="11"/>
    <n v="10970"/>
    <n v="6400"/>
    <n v="0.15"/>
    <n v="5600"/>
    <n v="8500"/>
    <n v="5200"/>
    <n v="7500"/>
    <x v="11"/>
    <x v="11"/>
    <x v="11"/>
    <n v="40417"/>
    <n v="39835"/>
    <n v="27075"/>
    <n v="23262"/>
    <n v="21889"/>
    <n v="28863"/>
    <n v="36582"/>
    <n v="1"/>
    <n v="1"/>
    <n v="1"/>
    <n v="0.95"/>
    <n v="0.9"/>
  </r>
  <r>
    <x v="1"/>
    <x v="0"/>
    <n v="8333"/>
    <n v="4500"/>
    <n v="0.16"/>
    <n v="5000"/>
    <n v="8200"/>
    <n v="5350"/>
    <n v="7600"/>
    <x v="12"/>
    <x v="12"/>
    <x v="12"/>
    <n v="29492"/>
    <n v="45372"/>
    <n v="23004"/>
    <n v="21742"/>
    <n v="26701"/>
    <n v="34641"/>
    <n v="36988"/>
    <n v="0.05"/>
    <n v="0.21"/>
    <n v="0.13"/>
    <n v="0.15999999999999998"/>
    <n v="0.10999999999999999"/>
  </r>
  <r>
    <x v="1"/>
    <x v="1"/>
    <n v="10021"/>
    <n v="5311"/>
    <n v="0.12"/>
    <n v="5900"/>
    <n v="6700"/>
    <n v="4100"/>
    <n v="6900"/>
    <x v="13"/>
    <x v="13"/>
    <x v="13"/>
    <n v="20588"/>
    <n v="47242"/>
    <n v="21807"/>
    <n v="25386"/>
    <n v="32377"/>
    <n v="35110"/>
    <n v="33712"/>
    <n v="7.0000000000000007E-2"/>
    <n v="0.23"/>
    <n v="0.17"/>
    <n v="0.18"/>
    <n v="0.13"/>
  </r>
  <r>
    <x v="1"/>
    <x v="2"/>
    <n v="11177"/>
    <n v="6147"/>
    <n v="0.14000000000000001"/>
    <n v="7300"/>
    <n v="6000"/>
    <n v="4700"/>
    <n v="6100"/>
    <x v="14"/>
    <x v="14"/>
    <x v="14"/>
    <n v="18531"/>
    <n v="43860"/>
    <n v="23365"/>
    <n v="32143"/>
    <n v="35259"/>
    <n v="30966"/>
    <n v="27789"/>
    <n v="0.18"/>
    <n v="0.35"/>
    <n v="0.21"/>
    <n v="0.3"/>
    <n v="0.24999999999999997"/>
  </r>
  <r>
    <x v="1"/>
    <x v="3"/>
    <n v="11427"/>
    <n v="5256"/>
    <n v="0.15"/>
    <n v="9000"/>
    <n v="6200"/>
    <n v="5200"/>
    <n v="6400"/>
    <x v="15"/>
    <x v="15"/>
    <x v="15"/>
    <n v="24249"/>
    <n v="37349"/>
    <n v="27254"/>
    <n v="35678"/>
    <n v="33791"/>
    <n v="24328"/>
    <n v="22394"/>
    <n v="0.2"/>
    <n v="0.37"/>
    <n v="0.37"/>
    <n v="0.32"/>
    <n v="0.27"/>
  </r>
  <r>
    <x v="1"/>
    <x v="4"/>
    <n v="10698"/>
    <n v="4921"/>
    <n v="0.16"/>
    <n v="10100"/>
    <n v="7400"/>
    <n v="5700"/>
    <n v="7300"/>
    <x v="16"/>
    <x v="16"/>
    <x v="16"/>
    <n v="34593"/>
    <n v="32728"/>
    <n v="31971"/>
    <n v="38166"/>
    <n v="28748"/>
    <n v="21311"/>
    <n v="21286"/>
    <n v="0.22"/>
    <n v="0.39"/>
    <n v="0.39"/>
    <n v="0.34"/>
    <n v="0.29000000000000004"/>
  </r>
  <r>
    <x v="1"/>
    <x v="5"/>
    <n v="9219"/>
    <n v="5070"/>
    <n v="0.15"/>
    <n v="11100"/>
    <n v="7900"/>
    <n v="5250"/>
    <n v="7800"/>
    <x v="17"/>
    <x v="17"/>
    <x v="17"/>
    <n v="44407"/>
    <n v="30687"/>
    <n v="35146"/>
    <n v="37155"/>
    <n v="24002"/>
    <n v="20256"/>
    <n v="23609"/>
    <n v="0.24"/>
    <n v="0.41"/>
    <n v="0.51"/>
    <n v="0.36"/>
    <n v="0.30999999999999994"/>
  </r>
  <r>
    <x v="1"/>
    <x v="6"/>
    <n v="7448"/>
    <n v="4022"/>
    <n v="0.11"/>
    <n v="10900"/>
    <n v="7100"/>
    <n v="5750"/>
    <n v="7400"/>
    <x v="18"/>
    <x v="18"/>
    <x v="18"/>
    <n v="44339"/>
    <n v="29559"/>
    <n v="34015"/>
    <n v="30473"/>
    <n v="21283"/>
    <n v="22806"/>
    <n v="28897"/>
    <n v="0.56000000000000005"/>
    <n v="0.72"/>
    <n v="0.53"/>
    <n v="0.66999999999999993"/>
    <n v="0.62"/>
  </r>
  <r>
    <x v="1"/>
    <x v="7"/>
    <n v="5969"/>
    <n v="3462"/>
    <n v="0.09"/>
    <n v="9800"/>
    <n v="6500"/>
    <n v="4800"/>
    <n v="6800"/>
    <x v="19"/>
    <x v="19"/>
    <x v="19"/>
    <n v="36763"/>
    <n v="26658"/>
    <n v="28791"/>
    <n v="23869"/>
    <n v="21773"/>
    <n v="28334"/>
    <n v="33156"/>
    <n v="0.6"/>
    <n v="0.76"/>
    <n v="0.55000000000000004"/>
    <n v="0.71"/>
    <n v="0.66"/>
  </r>
  <r>
    <x v="1"/>
    <x v="8"/>
    <n v="5240"/>
    <n v="2987"/>
    <n v="0.11"/>
    <n v="8200"/>
    <n v="7000"/>
    <n v="5300"/>
    <n v="7200"/>
    <x v="20"/>
    <x v="20"/>
    <x v="20"/>
    <n v="30277"/>
    <n v="18212"/>
    <n v="35847"/>
    <n v="32370"/>
    <n v="27171"/>
    <n v="25453"/>
    <n v="22096"/>
    <n v="0.72"/>
    <n v="0.88"/>
    <n v="0.56999999999999995"/>
    <n v="0.83"/>
    <n v="0.78"/>
  </r>
  <r>
    <x v="1"/>
    <x v="9"/>
    <n v="5490"/>
    <n v="3020"/>
    <n v="0.17"/>
    <n v="6700"/>
    <n v="8100"/>
    <n v="5000"/>
    <n v="8000"/>
    <x v="21"/>
    <x v="21"/>
    <x v="21"/>
    <n v="21438"/>
    <n v="15732"/>
    <n v="24245"/>
    <n v="21755"/>
    <n v="26109"/>
    <n v="33516"/>
    <n v="36213"/>
    <n v="0.78"/>
    <n v="0.94"/>
    <n v="0.88"/>
    <n v="0.8899999999999999"/>
    <n v="0.84"/>
  </r>
  <r>
    <x v="1"/>
    <x v="10"/>
    <n v="6646"/>
    <n v="3722"/>
    <n v="0.1"/>
    <n v="5450"/>
    <n v="8800"/>
    <n v="5300"/>
    <n v="7700"/>
    <x v="22"/>
    <x v="22"/>
    <x v="22"/>
    <n v="15420"/>
    <n v="16644"/>
    <n v="22468"/>
    <n v="25573"/>
    <n v="31289"/>
    <n v="34812"/>
    <n v="34888"/>
    <n v="0.81"/>
    <n v="0.97"/>
    <n v="0.92"/>
    <n v="0.91999999999999993"/>
    <n v="0.87"/>
  </r>
  <r>
    <x v="1"/>
    <x v="11"/>
    <n v="8333"/>
    <n v="3750"/>
    <n v="0.15"/>
    <n v="8181"/>
    <n v="6969"/>
    <n v="5151"/>
    <n v="7171"/>
    <x v="23"/>
    <x v="23"/>
    <x v="23"/>
    <n v="13741"/>
    <n v="20993"/>
    <n v="23190"/>
    <n v="30064"/>
    <n v="34157"/>
    <n v="31956"/>
    <n v="30683"/>
    <n v="0.88"/>
    <n v="1"/>
    <n v="1"/>
    <n v="0.95"/>
    <n v="0.9"/>
  </r>
  <r>
    <x v="2"/>
    <x v="0"/>
    <n v="7857"/>
    <n v="4007"/>
    <n v="0.16"/>
    <n v="6666"/>
    <n v="7878"/>
    <n v="4797.5"/>
    <n v="7979"/>
    <x v="24"/>
    <x v="24"/>
    <x v="24"/>
    <n v="17288"/>
    <n v="27818"/>
    <n v="26101"/>
    <n v="34899"/>
    <n v="33653"/>
    <n v="27219"/>
    <n v="24998"/>
    <n v="0.09"/>
    <n v="0.05"/>
    <n v="0.05"/>
    <n v="0"/>
    <n v="0.05"/>
  </r>
  <r>
    <x v="2"/>
    <x v="1"/>
    <n v="7337"/>
    <n v="4182"/>
    <n v="0.16"/>
    <n v="5656"/>
    <n v="8585"/>
    <n v="5252"/>
    <n v="7575"/>
    <x v="25"/>
    <x v="25"/>
    <x v="25"/>
    <n v="25217"/>
    <n v="34949"/>
    <n v="30219"/>
    <n v="36544"/>
    <n v="29372"/>
    <n v="23101"/>
    <n v="22890"/>
    <n v="0.11"/>
    <n v="0.25"/>
    <n v="0.17"/>
    <n v="0.2"/>
    <n v="0.15"/>
  </r>
  <r>
    <x v="2"/>
    <x v="2"/>
    <n v="8030"/>
    <n v="3292"/>
    <n v="0.11"/>
    <n v="5050"/>
    <n v="8282"/>
    <n v="5403.5"/>
    <n v="7676"/>
    <x v="26"/>
    <x v="26"/>
    <x v="26"/>
    <n v="33635"/>
    <n v="39292"/>
    <n v="33486"/>
    <n v="35748"/>
    <n v="24536"/>
    <n v="21034"/>
    <n v="23892"/>
    <n v="0.23"/>
    <n v="0.27"/>
    <n v="0.21"/>
    <n v="0.22000000000000003"/>
    <n v="0.17"/>
  </r>
  <r>
    <x v="2"/>
    <x v="3"/>
    <n v="8954"/>
    <n v="4656"/>
    <n v="0.11"/>
    <n v="5959"/>
    <n v="6767"/>
    <n v="4141"/>
    <n v="6969"/>
    <x v="27"/>
    <x v="27"/>
    <x v="27"/>
    <n v="39789"/>
    <n v="38565"/>
    <n v="34991"/>
    <n v="30400"/>
    <n v="21062"/>
    <n v="22553"/>
    <n v="27687"/>
    <n v="0.25"/>
    <n v="0.39"/>
    <n v="0.25"/>
    <n v="0.34"/>
    <n v="0.29000000000000004"/>
  </r>
  <r>
    <x v="2"/>
    <x v="4"/>
    <n v="8319"/>
    <n v="4492"/>
    <n v="0.09"/>
    <n v="7373"/>
    <n v="6060"/>
    <n v="4747"/>
    <n v="6161"/>
    <x v="28"/>
    <x v="28"/>
    <x v="28"/>
    <n v="40858"/>
    <n v="33890"/>
    <n v="32155"/>
    <n v="24688"/>
    <n v="21686"/>
    <n v="27311"/>
    <n v="31055"/>
    <n v="0.27"/>
    <n v="0.41"/>
    <n v="0.41"/>
    <n v="0.36"/>
    <n v="0.30999999999999994"/>
  </r>
  <r>
    <x v="2"/>
    <x v="5"/>
    <n v="6932"/>
    <n v="3327"/>
    <n v="0.1"/>
    <n v="9090"/>
    <n v="6262"/>
    <n v="5252"/>
    <n v="6464"/>
    <x v="29"/>
    <x v="29"/>
    <x v="29"/>
    <n v="35861"/>
    <n v="27116"/>
    <n v="28030"/>
    <n v="21503"/>
    <n v="24869"/>
    <n v="32877"/>
    <n v="33387"/>
    <n v="0.28999999999999998"/>
    <n v="0.43"/>
    <n v="0.43"/>
    <n v="0.38"/>
    <n v="0.32999999999999996"/>
  </r>
  <r>
    <x v="2"/>
    <x v="6"/>
    <n v="6817"/>
    <n v="3340"/>
    <n v="0.12"/>
    <n v="10201"/>
    <n v="7474"/>
    <n v="5757"/>
    <n v="7373"/>
    <x v="30"/>
    <x v="30"/>
    <x v="30"/>
    <n v="26959"/>
    <n v="21270"/>
    <n v="24653"/>
    <n v="22626"/>
    <n v="30513"/>
    <n v="36461"/>
    <n v="32248"/>
    <n v="0.6"/>
    <n v="0.45"/>
    <n v="0.55000000000000004"/>
    <n v="0.4"/>
    <n v="0.35"/>
  </r>
  <r>
    <x v="2"/>
    <x v="7"/>
    <n v="7741"/>
    <n v="3251"/>
    <n v="0.11"/>
    <n v="11211"/>
    <n v="7979"/>
    <n v="5302.5"/>
    <n v="7878"/>
    <x v="31"/>
    <x v="31"/>
    <x v="31"/>
    <n v="20725"/>
    <n v="19318"/>
    <n v="22793"/>
    <n v="27717"/>
    <n v="34500"/>
    <n v="35696"/>
    <n v="29072"/>
    <n v="0.64"/>
    <n v="0.76"/>
    <n v="0.56999999999999995"/>
    <n v="0.71"/>
    <n v="0.66"/>
  </r>
  <r>
    <x v="2"/>
    <x v="8"/>
    <n v="9474"/>
    <n v="4074"/>
    <n v="0.16"/>
    <n v="11009"/>
    <n v="7171"/>
    <n v="5807.5"/>
    <n v="7474"/>
    <x v="32"/>
    <x v="32"/>
    <x v="32"/>
    <n v="19704"/>
    <n v="21882"/>
    <n v="24418"/>
    <n v="33610"/>
    <n v="35721"/>
    <n v="31222"/>
    <n v="25283"/>
    <n v="0.76"/>
    <n v="0.8"/>
    <n v="0.59"/>
    <n v="0.75"/>
    <n v="0.70000000000000007"/>
  </r>
  <r>
    <x v="2"/>
    <x v="9"/>
    <n v="10168"/>
    <n v="4271"/>
    <n v="0.14000000000000001"/>
    <n v="9898"/>
    <n v="6565"/>
    <n v="4848"/>
    <n v="6868"/>
    <x v="33"/>
    <x v="33"/>
    <x v="33"/>
    <n v="23826"/>
    <n v="27356"/>
    <n v="28507"/>
    <n v="36877"/>
    <n v="32385"/>
    <n v="24619"/>
    <n v="21914"/>
    <n v="0.82"/>
    <n v="0.92"/>
    <n v="0.61"/>
    <n v="0.87"/>
    <n v="0.82000000000000006"/>
  </r>
  <r>
    <x v="2"/>
    <x v="10"/>
    <n v="9705"/>
    <n v="5532"/>
    <n v="0.15"/>
    <n v="8282"/>
    <n v="7070"/>
    <n v="5353"/>
    <n v="7272"/>
    <x v="34"/>
    <x v="34"/>
    <x v="34"/>
    <n v="30913"/>
    <n v="33269"/>
    <n v="32778"/>
    <n v="35477"/>
    <n v="26766"/>
    <n v="21422"/>
    <n v="22357"/>
    <n v="0.85"/>
    <n v="0.98"/>
    <n v="0.92"/>
    <n v="0.92999999999999994"/>
    <n v="0.88"/>
  </r>
  <r>
    <x v="2"/>
    <x v="11"/>
    <n v="8666"/>
    <n v="4853"/>
    <n v="0.13"/>
    <n v="6767"/>
    <n v="8181"/>
    <n v="5050"/>
    <n v="8080"/>
    <x v="35"/>
    <x v="35"/>
    <x v="35"/>
    <n v="37298"/>
    <n v="35896"/>
    <n v="35415"/>
    <n v="29680"/>
    <n v="22190"/>
    <n v="22100"/>
    <n v="26385"/>
    <n v="0.92"/>
    <n v="1"/>
    <n v="0.96"/>
    <n v="0.95"/>
    <n v="0.9"/>
  </r>
  <r>
    <x v="3"/>
    <x v="0"/>
    <n v="7800"/>
    <n v="3900"/>
    <n v="0.15"/>
    <n v="5504.5"/>
    <n v="8888"/>
    <n v="5353"/>
    <n v="7777"/>
    <x v="36"/>
    <x v="36"/>
    <x v="36"/>
    <n v="39213"/>
    <n v="34138"/>
    <n v="33169"/>
    <n v="23348"/>
    <n v="24244"/>
    <n v="26367"/>
    <n v="30946"/>
    <n v="0.13"/>
    <n v="0.09"/>
    <n v="0.09"/>
    <n v="3.9999999999999994E-2"/>
    <n v="0.01"/>
  </r>
  <r>
    <x v="3"/>
    <x v="1"/>
    <n v="10014"/>
    <n v="5408"/>
    <n v="0.12"/>
    <n v="5252"/>
    <n v="8484"/>
    <n v="5454"/>
    <n v="7979"/>
    <x v="37"/>
    <x v="37"/>
    <x v="37"/>
    <n v="36100"/>
    <n v="30058"/>
    <n v="27990"/>
    <n v="21398"/>
    <n v="28661"/>
    <n v="31747"/>
    <n v="32722"/>
    <n v="0.15"/>
    <n v="0.28999999999999998"/>
    <n v="0.21"/>
    <n v="0.24"/>
    <n v="0.18999999999999997"/>
  </r>
  <r>
    <x v="3"/>
    <x v="2"/>
    <n v="10696"/>
    <n v="4278"/>
    <n v="0.11"/>
    <n v="5757"/>
    <n v="6615.5"/>
    <n v="4242"/>
    <n v="7019.5"/>
    <x v="38"/>
    <x v="38"/>
    <x v="38"/>
    <n v="30278"/>
    <n v="25736"/>
    <n v="23489"/>
    <n v="24373"/>
    <n v="33111"/>
    <n v="35304"/>
    <n v="30719"/>
    <n v="0.27"/>
    <n v="0.31"/>
    <n v="0.25"/>
    <n v="0.26"/>
    <n v="0.21"/>
  </r>
  <r>
    <x v="3"/>
    <x v="3"/>
    <n v="9380"/>
    <n v="4784"/>
    <n v="0.12"/>
    <n v="7272"/>
    <n v="5908.5"/>
    <n v="4545"/>
    <n v="6211.5"/>
    <x v="39"/>
    <x v="39"/>
    <x v="39"/>
    <n v="24194"/>
    <n v="22820"/>
    <n v="22158"/>
    <n v="28834"/>
    <n v="35699"/>
    <n v="33533"/>
    <n v="26324"/>
    <n v="0.28999999999999998"/>
    <n v="0.43"/>
    <n v="0.28999999999999998"/>
    <n v="0.38"/>
    <n v="0.32999999999999996"/>
  </r>
  <r>
    <x v="3"/>
    <x v="4"/>
    <n v="6972"/>
    <n v="4183"/>
    <n v="0.15"/>
    <n v="8888"/>
    <n v="6009.5"/>
    <n v="5100.5"/>
    <n v="6413.5"/>
    <x v="40"/>
    <x v="40"/>
    <x v="40"/>
    <n v="19980"/>
    <n v="22836"/>
    <n v="23974"/>
    <n v="32344"/>
    <n v="34488"/>
    <n v="28896"/>
    <n v="22815"/>
    <n v="0.31"/>
    <n v="0.45"/>
    <n v="0.45"/>
    <n v="0.4"/>
    <n v="0.35"/>
  </r>
  <r>
    <x v="3"/>
    <x v="5"/>
    <n v="5138"/>
    <n v="2826"/>
    <n v="0.12"/>
    <n v="10403"/>
    <n v="7322.5"/>
    <n v="5555"/>
    <n v="7221.5"/>
    <x v="41"/>
    <x v="41"/>
    <x v="41"/>
    <n v="19263"/>
    <n v="26095"/>
    <n v="27543"/>
    <n v="34696"/>
    <n v="30657"/>
    <n v="24100"/>
    <n v="21362"/>
    <n v="0.33"/>
    <n v="0.47"/>
    <n v="0.47"/>
    <n v="0.42"/>
    <n v="0.37"/>
  </r>
  <r>
    <x v="3"/>
    <x v="6"/>
    <n v="5138"/>
    <n v="2723"/>
    <n v="0.09"/>
    <n v="11110"/>
    <n v="7827.5"/>
    <n v="5201.5"/>
    <n v="7726.5"/>
    <x v="42"/>
    <x v="42"/>
    <x v="42"/>
    <n v="22490"/>
    <n v="31506"/>
    <n v="31457"/>
    <n v="33218"/>
    <n v="25576"/>
    <n v="21308"/>
    <n v="22980"/>
    <n v="0.64"/>
    <n v="0.49"/>
    <n v="0.59"/>
    <n v="0.44"/>
    <n v="0.39"/>
  </r>
  <r>
    <x v="3"/>
    <x v="7"/>
    <n v="6972"/>
    <n v="2859"/>
    <n v="0.13"/>
    <n v="10807"/>
    <n v="6969"/>
    <n v="5656"/>
    <n v="7322.5"/>
    <x v="43"/>
    <x v="43"/>
    <x v="43"/>
    <n v="28787"/>
    <n v="36695"/>
    <n v="33817"/>
    <n v="28466"/>
    <n v="22201"/>
    <n v="23555"/>
    <n v="27290"/>
    <n v="0.68"/>
    <n v="0.8"/>
    <n v="0.61"/>
    <n v="0.75"/>
    <n v="0.70000000000000007"/>
  </r>
  <r>
    <x v="3"/>
    <x v="8"/>
    <n v="9380"/>
    <n v="3940"/>
    <n v="0.1"/>
    <n v="9696"/>
    <n v="6363"/>
    <n v="4646"/>
    <n v="6716.5"/>
    <x v="44"/>
    <x v="44"/>
    <x v="44"/>
    <n v="35420"/>
    <n v="39067"/>
    <n v="32712"/>
    <n v="24409"/>
    <n v="22638"/>
    <n v="28589"/>
    <n v="30948"/>
    <n v="0.8"/>
    <n v="0.84"/>
    <n v="0.63"/>
    <n v="0.78999999999999992"/>
    <n v="0.74"/>
  </r>
  <r>
    <x v="3"/>
    <x v="9"/>
    <n v="10696"/>
    <n v="4278"/>
    <n v="0.15"/>
    <n v="8029.5"/>
    <n v="6817.5"/>
    <n v="5050"/>
    <n v="7019.5"/>
    <x v="45"/>
    <x v="45"/>
    <x v="45"/>
    <n v="38447"/>
    <n v="36932"/>
    <n v="29042"/>
    <n v="22690"/>
    <n v="26811"/>
    <n v="33279"/>
    <n v="31363"/>
    <n v="0.86"/>
    <n v="0.96"/>
    <n v="0.65"/>
    <n v="0.90999999999999992"/>
    <n v="0.86"/>
  </r>
  <r>
    <x v="3"/>
    <x v="10"/>
    <n v="10014"/>
    <n v="5007"/>
    <n v="0.08"/>
    <n v="6363"/>
    <n v="8332.5"/>
    <n v="5302.5"/>
    <n v="8181"/>
    <x v="46"/>
    <x v="46"/>
    <x v="46"/>
    <n v="37040"/>
    <n v="31723"/>
    <n v="25116"/>
    <n v="24833"/>
    <n v="31993"/>
    <n v="35147"/>
    <n v="28493"/>
    <n v="0.89"/>
    <n v="0.98"/>
    <n v="0.96"/>
    <n v="0.92999999999999994"/>
    <n v="0.88"/>
  </r>
  <r>
    <x v="3"/>
    <x v="11"/>
    <n v="7800"/>
    <n v="3432"/>
    <n v="0.14000000000000001"/>
    <n v="5151"/>
    <n v="8938.5"/>
    <n v="5403.5"/>
    <n v="7423.5"/>
    <x v="47"/>
    <x v="47"/>
    <x v="47"/>
    <n v="31846"/>
    <n v="26150"/>
    <n v="23325"/>
    <n v="29676"/>
    <n v="35309"/>
    <n v="33641"/>
    <n v="24033"/>
    <n v="0.96"/>
    <n v="1"/>
    <n v="1"/>
    <n v="0.95"/>
    <n v="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68941F-FD42-4211-B877-C2C27FCBEA56}" name="PivotTable3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19:F31" firstHeaderRow="1" firstDataRow="1" firstDataCol="1"/>
  <pivotFields count="24">
    <pivotField showAll="0">
      <items count="5">
        <item x="0"/>
        <item x="1"/>
        <item x="2"/>
        <item x="3"/>
        <item t="default"/>
      </items>
    </pivotField>
    <pivotField axis="axisRow" showAll="0">
      <items count="13">
        <item x="0"/>
        <item x="1"/>
        <item x="2"/>
        <item x="3"/>
        <item x="4"/>
        <item x="5"/>
        <item x="6"/>
        <item x="7"/>
        <item x="8"/>
        <item x="9"/>
        <item x="10"/>
        <item x="11"/>
        <item t="default"/>
      </items>
    </pivotField>
    <pivotField showAll="0"/>
    <pivotField showAll="0"/>
    <pivotField numFmtId="9"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 showAll="0"/>
    <pivotField showAll="0"/>
    <pivotField showAll="0"/>
    <pivotField showAll="0"/>
  </pivotFields>
  <rowFields count="1">
    <field x="1"/>
  </rowFields>
  <rowItems count="12">
    <i>
      <x/>
    </i>
    <i>
      <x v="1"/>
    </i>
    <i>
      <x v="2"/>
    </i>
    <i>
      <x v="3"/>
    </i>
    <i>
      <x v="4"/>
    </i>
    <i>
      <x v="5"/>
    </i>
    <i>
      <x v="6"/>
    </i>
    <i>
      <x v="7"/>
    </i>
    <i>
      <x v="8"/>
    </i>
    <i>
      <x v="9"/>
    </i>
    <i>
      <x v="10"/>
    </i>
    <i>
      <x v="11"/>
    </i>
  </rowItems>
  <colItems count="1">
    <i/>
  </colItems>
  <dataFields count="1">
    <dataField name="Sum of Debt"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2C850B-FA2C-4382-BA2F-68934B650510}"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9:B31" firstHeaderRow="1" firstDataRow="1" firstDataCol="1"/>
  <pivotFields count="24">
    <pivotField showAll="0">
      <items count="5">
        <item x="0"/>
        <item x="1"/>
        <item x="2"/>
        <item x="3"/>
        <item t="default"/>
      </items>
    </pivotField>
    <pivotField axis="axisRow" showAll="0">
      <items count="13">
        <item x="0"/>
        <item x="1"/>
        <item x="2"/>
        <item x="3"/>
        <item x="4"/>
        <item x="5"/>
        <item x="6"/>
        <item x="7"/>
        <item x="8"/>
        <item x="9"/>
        <item x="10"/>
        <item x="11"/>
        <item t="default"/>
      </items>
    </pivotField>
    <pivotField showAll="0"/>
    <pivotField showAll="0"/>
    <pivotField numFmtId="9"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 showAll="0"/>
    <pivotField showAll="0"/>
    <pivotField showAll="0"/>
    <pivotField showAll="0"/>
  </pivotFields>
  <rowFields count="1">
    <field x="1"/>
  </rowFields>
  <rowItems count="12">
    <i>
      <x/>
    </i>
    <i>
      <x v="1"/>
    </i>
    <i>
      <x v="2"/>
    </i>
    <i>
      <x v="3"/>
    </i>
    <i>
      <x v="4"/>
    </i>
    <i>
      <x v="5"/>
    </i>
    <i>
      <x v="6"/>
    </i>
    <i>
      <x v="7"/>
    </i>
    <i>
      <x v="8"/>
    </i>
    <i>
      <x v="9"/>
    </i>
    <i>
      <x v="10"/>
    </i>
    <i>
      <x v="11"/>
    </i>
  </rowItems>
  <colItems count="1">
    <i/>
  </colItems>
  <dataFields count="1">
    <dataField name="Sum of Profit" fld="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FC0C87-E813-4621-B7DC-511CB8B7583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W16" firstHeaderRow="0" firstDataRow="1" firstDataCol="1"/>
  <pivotFields count="24">
    <pivotField showAll="0">
      <items count="5">
        <item x="0"/>
        <item x="1"/>
        <item x="2"/>
        <item x="3"/>
        <item t="default"/>
      </items>
    </pivotField>
    <pivotField axis="axisRow" showAll="0">
      <items count="13">
        <item x="0"/>
        <item x="1"/>
        <item x="2"/>
        <item x="3"/>
        <item x="4"/>
        <item x="5"/>
        <item x="6"/>
        <item x="7"/>
        <item x="8"/>
        <item x="9"/>
        <item x="10"/>
        <item x="11"/>
        <item t="default"/>
      </items>
    </pivotField>
    <pivotField dataField="1" showAll="0"/>
    <pivotField dataField="1" showAll="0"/>
    <pivotField dataField="1" numFmtId="9"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showAll="0"/>
    <pivotField dataField="1" showAll="0"/>
    <pivotField dataField="1" showAll="0"/>
    <pivotField dataField="1" showAll="0"/>
    <pivotField dataField="1" showAll="0"/>
  </pivotFields>
  <rowFields count="1">
    <field x="1"/>
  </rowFields>
  <rowItems count="13">
    <i>
      <x/>
    </i>
    <i>
      <x v="1"/>
    </i>
    <i>
      <x v="2"/>
    </i>
    <i>
      <x v="3"/>
    </i>
    <i>
      <x v="4"/>
    </i>
    <i>
      <x v="5"/>
    </i>
    <i>
      <x v="6"/>
    </i>
    <i>
      <x v="7"/>
    </i>
    <i>
      <x v="8"/>
    </i>
    <i>
      <x v="9"/>
    </i>
    <i>
      <x v="10"/>
    </i>
    <i>
      <x v="11"/>
    </i>
    <i t="grand">
      <x/>
    </i>
  </rowItems>
  <colFields count="1">
    <field x="-2"/>
  </colFields>
  <colItems count="22">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colItems>
  <dataFields count="22">
    <dataField name="Sum of Visitors" fld="2" baseField="0" baseItem="0"/>
    <dataField name="Sum of Buyers" fld="3" baseField="0" baseItem="0"/>
    <dataField name="Average of Conversion" fld="4" subtotal="average" baseField="0" baseItem="0" numFmtId="9"/>
    <dataField name="Sum of Profit" fld="5" baseField="0" baseItem="0" numFmtId="164"/>
    <dataField name="Sum of Plan" fld="6" baseField="0" baseItem="0" numFmtId="164"/>
    <dataField name="Sum of Break-Even Point" fld="7" baseField="0" baseItem="0" numFmtId="164"/>
    <dataField name="Sum of Debt" fld="8" baseField="0" baseItem="0" numFmtId="164"/>
    <dataField name="Sum of ETask 1" fld="9" baseField="0" baseItem="0" numFmtId="164"/>
    <dataField name="Sum of ETask 2" fld="10" baseField="0" baseItem="0" numFmtId="164"/>
    <dataField name="Sum of ETask 3" fld="11" baseField="0" baseItem="0" numFmtId="164"/>
    <dataField name="Sum of ETask 4" fld="12" baseField="0" baseItem="0" numFmtId="164"/>
    <dataField name="Sum of ETask 5" fld="13" baseField="0" baseItem="0" numFmtId="164"/>
    <dataField name="Sum of DTask 1" fld="14" baseField="0" baseItem="0" numFmtId="164"/>
    <dataField name="Sum of DTask 2" fld="15" baseField="0" baseItem="0" numFmtId="164"/>
    <dataField name="Sum of DTask 3" fld="16" baseField="0" baseItem="0" numFmtId="164"/>
    <dataField name="Sum of DTask 4" fld="17" baseField="0" baseItem="0" numFmtId="164"/>
    <dataField name="Sum of DTask 5" fld="18" baseField="0" baseItem="0" numFmtId="164"/>
    <dataField name="Average of Task 1" fld="19" subtotal="average" baseField="0" baseItem="0" numFmtId="9"/>
    <dataField name="Average of Task 2" fld="20" subtotal="average" baseField="0" baseItem="0" numFmtId="9"/>
    <dataField name="Average of Task 3" fld="21" subtotal="average" baseField="0" baseItem="0" numFmtId="9"/>
    <dataField name="Average of Task 4" fld="22" subtotal="average" baseField="0" baseItem="0" numFmtId="9"/>
    <dataField name="Average of Task 5" fld="23" subtotal="average" baseField="0" baseItem="0" numFmtId="9"/>
  </dataFields>
  <formats count="2">
    <format dxfId="1">
      <pivotArea outline="0" collapsedLevelsAreSubtotals="1" fieldPosition="0">
        <references count="1">
          <reference field="4294967294" count="5" selected="0">
            <x v="17"/>
            <x v="18"/>
            <x v="19"/>
            <x v="20"/>
            <x v="21"/>
          </reference>
        </references>
      </pivotArea>
    </format>
    <format dxfId="0">
      <pivotArea dataOnly="0" labelOnly="1" outline="0" fieldPosition="0">
        <references count="1">
          <reference field="4294967294" count="5">
            <x v="17"/>
            <x v="18"/>
            <x v="19"/>
            <x v="20"/>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46DF4E-942D-4554-9331-5B7AA62041CD}" autoFormatId="16" applyNumberFormats="0" applyBorderFormats="0" applyFontFormats="0" applyPatternFormats="0" applyAlignmentFormats="0" applyWidthHeightFormats="0">
  <queryTableRefresh nextId="25">
    <queryTableFields count="24">
      <queryTableField id="1" name="Year" tableColumnId="1"/>
      <queryTableField id="2" name="Month" tableColumnId="2"/>
      <queryTableField id="3" name="Visitors" tableColumnId="3"/>
      <queryTableField id="4" name="Buyers" tableColumnId="4"/>
      <queryTableField id="5" name="Conversion" tableColumnId="5"/>
      <queryTableField id="6" name="Profit" tableColumnId="6"/>
      <queryTableField id="7" name="Plan" tableColumnId="7"/>
      <queryTableField id="8" name="Break-Even Point" tableColumnId="8"/>
      <queryTableField id="9" name="Debt" tableColumnId="9"/>
      <queryTableField id="10" name="ETask 1" tableColumnId="10"/>
      <queryTableField id="11" name="ETask 2" tableColumnId="11"/>
      <queryTableField id="12" name="ETask 3" tableColumnId="12"/>
      <queryTableField id="13" name="ETask 4" tableColumnId="13"/>
      <queryTableField id="14" name="ETask 5" tableColumnId="14"/>
      <queryTableField id="15" name="DTask 1" tableColumnId="15"/>
      <queryTableField id="16" name="DTask 2" tableColumnId="16"/>
      <queryTableField id="17" name="DTask 3" tableColumnId="17"/>
      <queryTableField id="18" name="DTask 4" tableColumnId="18"/>
      <queryTableField id="19" name="DTask 5" tableColumnId="19"/>
      <queryTableField id="20" name="Task 1" tableColumnId="20"/>
      <queryTableField id="21" name="Task 2" tableColumnId="21"/>
      <queryTableField id="22" name="Task 3" tableColumnId="22"/>
      <queryTableField id="23" name="Task 4" tableColumnId="23"/>
      <queryTableField id="24" name="Task 5"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C8A2EF1-410F-418E-9322-B838D8604C3A}" sourceName="Year">
  <pivotTables>
    <pivotTable tabId="4" name="PivotTable1"/>
    <pivotTable tabId="4" name="PivotTable6"/>
    <pivotTable tabId="4" name="PivotTable33"/>
  </pivotTables>
  <data>
    <tabular pivotCacheId="371179775">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9B7F453-ABB6-429C-B529-964607927D26}" sourceName="Month">
  <pivotTables>
    <pivotTable tabId="4" name="PivotTable1"/>
    <pivotTable tabId="4" name="PivotTable6"/>
    <pivotTable tabId="4" name="PivotTable33"/>
  </pivotTables>
  <data>
    <tabular pivotCacheId="371179775">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1C6DDE0-3EEC-42CB-B248-6367CAF154BF}" cache="Slicer_Year" caption="Year" showCaption="0" style="SlicerStyleLight1 2" rowHeight="251883"/>
  <slicer name="Month" xr10:uid="{3726E8B7-8B35-47E8-A995-8B15D19A86C1}" cache="Slicer_Month" caption="Month" columnCount="2" style="SlicerStyleLight1 2 2"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A51101-B377-441D-8534-AB75F2E80D2E}" name="mydata" displayName="mydata" ref="A2:X50" tableType="queryTable" totalsRowShown="0">
  <autoFilter ref="A2:X50" xr:uid="{89A51101-B377-441D-8534-AB75F2E80D2E}"/>
  <tableColumns count="24">
    <tableColumn id="1" xr3:uid="{513178B1-BAF6-43FE-BA34-29CA43E16F9C}" uniqueName="1" name="Year" queryTableFieldId="1"/>
    <tableColumn id="2" xr3:uid="{8CB83579-D0E1-4F0A-8B85-20A27AAEEF5D}" uniqueName="2" name="Month" queryTableFieldId="2" dataDxfId="22"/>
    <tableColumn id="3" xr3:uid="{F7A76FEB-8851-49AD-8138-20660047F2E4}" uniqueName="3" name="Visitors" queryTableFieldId="3"/>
    <tableColumn id="4" xr3:uid="{07B2841E-8324-4ECE-8F4F-C4713DA9CCFF}" uniqueName="4" name="Buyers" queryTableFieldId="4"/>
    <tableColumn id="5" xr3:uid="{EB0494E4-B27D-4ACE-BAC0-C7505380C060}" uniqueName="5" name="Conversion" queryTableFieldId="5" dataDxfId="21"/>
    <tableColumn id="6" xr3:uid="{44FE5AB4-D44C-4B43-A44B-391E84286E6D}" uniqueName="6" name="Profit" queryTableFieldId="6" dataDxfId="20"/>
    <tableColumn id="7" xr3:uid="{FDE0986D-1516-4251-AE8C-305AA20D42C6}" uniqueName="7" name="Plan" queryTableFieldId="7" dataDxfId="19"/>
    <tableColumn id="8" xr3:uid="{090F42CF-57FE-48A6-A01B-7E56E419067B}" uniqueName="8" name="Break-Even Point" queryTableFieldId="8" dataDxfId="18"/>
    <tableColumn id="9" xr3:uid="{998B4626-C36F-4710-BCE8-C57484FF8459}" uniqueName="9" name="Debt" queryTableFieldId="9" dataDxfId="17"/>
    <tableColumn id="10" xr3:uid="{20FA85B4-4948-4670-900D-FA3D55CA0E4C}" uniqueName="10" name="ETask 1" queryTableFieldId="10" dataDxfId="16"/>
    <tableColumn id="11" xr3:uid="{3A909F76-D828-45C7-A99F-1A4A4A272AB3}" uniqueName="11" name="ETask 2" queryTableFieldId="11" dataDxfId="15"/>
    <tableColumn id="12" xr3:uid="{5677B977-564F-4ADC-ABCA-0B3DB9104E43}" uniqueName="12" name="ETask 3" queryTableFieldId="12" dataDxfId="14"/>
    <tableColumn id="13" xr3:uid="{04231ED4-A210-42C2-A597-E9531BFA463D}" uniqueName="13" name="ETask 4" queryTableFieldId="13" dataDxfId="13"/>
    <tableColumn id="14" xr3:uid="{B37EFE92-8057-44CF-8C2E-183A6C136574}" uniqueName="14" name="ETask 5" queryTableFieldId="14" dataDxfId="12"/>
    <tableColumn id="15" xr3:uid="{61A6D758-B75F-48D3-86CF-1DA351EED4DD}" uniqueName="15" name="DTask 1" queryTableFieldId="15" dataDxfId="11"/>
    <tableColumn id="16" xr3:uid="{0565923E-AE7A-4007-B6AA-396F0D89F6F1}" uniqueName="16" name="DTask 2" queryTableFieldId="16" dataDxfId="10"/>
    <tableColumn id="17" xr3:uid="{276A555F-BFF0-4A23-A3B6-B61D21ED4A50}" uniqueName="17" name="DTask 3" queryTableFieldId="17" dataDxfId="9"/>
    <tableColumn id="18" xr3:uid="{F16D2643-8D19-49C6-9634-43F1429291BF}" uniqueName="18" name="DTask 4" queryTableFieldId="18" dataDxfId="8"/>
    <tableColumn id="19" xr3:uid="{8BA2FCA6-59CB-4D36-9E7A-A65855AA705B}" uniqueName="19" name="DTask 5" queryTableFieldId="19" dataDxfId="7"/>
    <tableColumn id="20" xr3:uid="{BF0C1AA7-84C8-498D-B591-86E6DBD7B0B8}" uniqueName="20" name="Task 1" queryTableFieldId="20" dataDxfId="6"/>
    <tableColumn id="21" xr3:uid="{3E935BB7-512C-4410-9094-D5B3643226D9}" uniqueName="21" name="Task 2" queryTableFieldId="21" dataDxfId="5"/>
    <tableColumn id="22" xr3:uid="{6EC70362-0EE0-4432-BD84-1282E946EFA3}" uniqueName="22" name="Task 3" queryTableFieldId="22" dataDxfId="4"/>
    <tableColumn id="23" xr3:uid="{FA0C52BF-9D73-43CC-9B14-56EF241DBF9A}" uniqueName="23" name="Task 4" queryTableFieldId="23" dataDxfId="3"/>
    <tableColumn id="24" xr3:uid="{7599D51F-FC9F-4396-A9DB-91268A401983}" uniqueName="24" name="Task 5" queryTableFieldId="2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DE19-11AA-4A2E-8FD8-9F116CB84518}">
  <dimension ref="A1:X50"/>
  <sheetViews>
    <sheetView workbookViewId="0">
      <selection activeCell="B2" sqref="B2"/>
    </sheetView>
  </sheetViews>
  <sheetFormatPr defaultRowHeight="15.5" x14ac:dyDescent="0.35"/>
  <cols>
    <col min="1" max="1" width="6.3828125" bestFit="1" customWidth="1"/>
    <col min="2" max="2" width="7.69140625" bestFit="1" customWidth="1"/>
    <col min="3" max="3" width="8.4609375" bestFit="1" customWidth="1"/>
    <col min="4" max="4" width="8.07421875" bestFit="1" customWidth="1"/>
    <col min="5" max="5" width="11.61328125" style="3" bestFit="1" customWidth="1"/>
    <col min="6" max="6" width="8.4609375" style="2" bestFit="1" customWidth="1"/>
    <col min="7" max="7" width="7.4609375" style="2" bestFit="1" customWidth="1"/>
    <col min="8" max="8" width="16.23046875" style="2" bestFit="1" customWidth="1"/>
    <col min="9" max="9" width="7.4609375" style="2" bestFit="1" customWidth="1"/>
    <col min="10" max="14" width="8.84375" style="2" bestFit="1" customWidth="1"/>
    <col min="15" max="19" width="9.07421875" style="2" bestFit="1" customWidth="1"/>
    <col min="20" max="24" width="7.84375" bestFit="1" customWidth="1"/>
  </cols>
  <sheetData>
    <row r="1" spans="1:24" x14ac:dyDescent="0.35">
      <c r="A1" s="11" t="s">
        <v>60</v>
      </c>
      <c r="B1" s="11"/>
      <c r="C1" s="11"/>
      <c r="D1" s="11"/>
      <c r="E1" s="12" t="s">
        <v>63</v>
      </c>
      <c r="F1" s="12"/>
      <c r="G1" s="12"/>
      <c r="H1" s="12"/>
      <c r="I1" s="12"/>
      <c r="J1" s="13" t="s">
        <v>61</v>
      </c>
      <c r="K1" s="13"/>
      <c r="L1" s="13"/>
      <c r="M1" s="13"/>
      <c r="N1" s="13"/>
      <c r="O1" s="13" t="s">
        <v>8</v>
      </c>
      <c r="P1" s="13"/>
      <c r="Q1" s="13"/>
      <c r="R1" s="13"/>
      <c r="S1" s="13"/>
      <c r="T1" s="11" t="s">
        <v>62</v>
      </c>
      <c r="U1" s="11"/>
      <c r="V1" s="11"/>
      <c r="W1" s="11"/>
      <c r="X1" s="11"/>
    </row>
    <row r="2" spans="1:24" x14ac:dyDescent="0.35">
      <c r="A2" t="s">
        <v>0</v>
      </c>
      <c r="B2" t="s">
        <v>1</v>
      </c>
      <c r="C2" t="s">
        <v>2</v>
      </c>
      <c r="D2" t="s">
        <v>3</v>
      </c>
      <c r="E2" s="3" t="s">
        <v>4</v>
      </c>
      <c r="F2" s="2" t="s">
        <v>5</v>
      </c>
      <c r="G2" s="2" t="s">
        <v>6</v>
      </c>
      <c r="H2" s="2" t="s">
        <v>7</v>
      </c>
      <c r="I2" s="2" t="s">
        <v>8</v>
      </c>
      <c r="J2" s="2" t="s">
        <v>9</v>
      </c>
      <c r="K2" s="2" t="s">
        <v>10</v>
      </c>
      <c r="L2" s="2" t="s">
        <v>11</v>
      </c>
      <c r="M2" s="2" t="s">
        <v>12</v>
      </c>
      <c r="N2" s="2" t="s">
        <v>13</v>
      </c>
      <c r="O2" s="2" t="s">
        <v>14</v>
      </c>
      <c r="P2" s="2" t="s">
        <v>15</v>
      </c>
      <c r="Q2" s="2" t="s">
        <v>16</v>
      </c>
      <c r="R2" s="2" t="s">
        <v>17</v>
      </c>
      <c r="S2" s="2" t="s">
        <v>18</v>
      </c>
      <c r="T2" t="s">
        <v>19</v>
      </c>
      <c r="U2" t="s">
        <v>20</v>
      </c>
      <c r="V2" t="s">
        <v>21</v>
      </c>
      <c r="W2" t="s">
        <v>22</v>
      </c>
      <c r="X2" t="s">
        <v>23</v>
      </c>
    </row>
    <row r="3" spans="1:24" x14ac:dyDescent="0.35">
      <c r="A3">
        <v>2025</v>
      </c>
      <c r="B3" t="s">
        <v>24</v>
      </c>
      <c r="C3">
        <v>5270</v>
      </c>
      <c r="D3">
        <v>816</v>
      </c>
      <c r="E3" s="3">
        <v>0.13</v>
      </c>
      <c r="F3" s="2">
        <v>8080</v>
      </c>
      <c r="G3" s="2">
        <v>7575</v>
      </c>
      <c r="H3" s="2">
        <v>4545</v>
      </c>
      <c r="I3" s="2">
        <v>7070</v>
      </c>
      <c r="J3" s="2">
        <v>47096</v>
      </c>
      <c r="K3" s="2">
        <v>28182</v>
      </c>
      <c r="L3" s="2">
        <v>13507</v>
      </c>
      <c r="M3" s="2">
        <v>32366</v>
      </c>
      <c r="N3" s="2">
        <v>46241</v>
      </c>
      <c r="O3" s="2">
        <v>37321</v>
      </c>
      <c r="P3" s="2">
        <v>28729</v>
      </c>
      <c r="Q3" s="2">
        <v>20315</v>
      </c>
      <c r="R3" s="2">
        <v>29726</v>
      </c>
      <c r="S3" s="2">
        <v>39202</v>
      </c>
      <c r="T3" s="3">
        <v>0.13</v>
      </c>
      <c r="U3" s="3">
        <v>0.17</v>
      </c>
      <c r="V3" s="3">
        <v>0.05</v>
      </c>
      <c r="W3" s="3">
        <v>0.12000000000000001</v>
      </c>
      <c r="X3" s="3">
        <v>7.0000000000000007E-2</v>
      </c>
    </row>
    <row r="4" spans="1:24" x14ac:dyDescent="0.35">
      <c r="A4">
        <v>2025</v>
      </c>
      <c r="B4" t="s">
        <v>25</v>
      </c>
      <c r="C4">
        <v>5270</v>
      </c>
      <c r="D4">
        <v>2080</v>
      </c>
      <c r="E4" s="3">
        <v>0.1</v>
      </c>
      <c r="F4" s="2">
        <v>6443.8</v>
      </c>
      <c r="G4" s="2">
        <v>8484</v>
      </c>
      <c r="H4" s="2">
        <v>5050</v>
      </c>
      <c r="I4" s="2">
        <v>8181</v>
      </c>
      <c r="J4" s="2">
        <v>33425</v>
      </c>
      <c r="K4" s="2">
        <v>35068</v>
      </c>
      <c r="L4" s="2">
        <v>26642</v>
      </c>
      <c r="M4" s="2">
        <v>24449</v>
      </c>
      <c r="N4" s="2">
        <v>34073</v>
      </c>
      <c r="O4" s="2">
        <v>29349</v>
      </c>
      <c r="P4" s="2">
        <v>28895</v>
      </c>
      <c r="Q4" s="2">
        <v>23165</v>
      </c>
      <c r="R4" s="2">
        <v>26403</v>
      </c>
      <c r="S4" s="2">
        <v>34380</v>
      </c>
      <c r="T4" s="3">
        <v>0.14000000000000001</v>
      </c>
      <c r="U4" s="3">
        <v>0.19</v>
      </c>
      <c r="V4" s="3">
        <v>0.09</v>
      </c>
      <c r="W4" s="3">
        <v>0.14000000000000001</v>
      </c>
      <c r="X4" s="3">
        <v>0.09</v>
      </c>
    </row>
    <row r="5" spans="1:24" x14ac:dyDescent="0.35">
      <c r="A5">
        <v>2025</v>
      </c>
      <c r="B5" t="s">
        <v>26</v>
      </c>
      <c r="C5">
        <v>7150</v>
      </c>
      <c r="D5">
        <v>1200</v>
      </c>
      <c r="E5" s="3">
        <v>0.12</v>
      </c>
      <c r="F5" s="2">
        <v>5322.7</v>
      </c>
      <c r="G5" s="2">
        <v>8888</v>
      </c>
      <c r="H5" s="2">
        <v>5050</v>
      </c>
      <c r="I5" s="2">
        <v>7575</v>
      </c>
      <c r="J5" s="2">
        <v>31885</v>
      </c>
      <c r="K5" s="2">
        <v>16048</v>
      </c>
      <c r="L5" s="2">
        <v>29495</v>
      </c>
      <c r="M5" s="2">
        <v>41274</v>
      </c>
      <c r="N5" s="2">
        <v>31697</v>
      </c>
      <c r="O5" s="2">
        <v>27610</v>
      </c>
      <c r="P5" s="2">
        <v>21140</v>
      </c>
      <c r="Q5" s="2">
        <v>25957</v>
      </c>
      <c r="R5" s="2">
        <v>35532</v>
      </c>
      <c r="S5" s="2">
        <v>34006</v>
      </c>
      <c r="T5" s="3">
        <v>0.26</v>
      </c>
      <c r="U5" s="3">
        <v>0.31</v>
      </c>
      <c r="V5" s="3">
        <v>0.13</v>
      </c>
      <c r="W5" s="3">
        <v>0.26</v>
      </c>
      <c r="X5" s="3">
        <v>0.21</v>
      </c>
    </row>
    <row r="6" spans="1:24" x14ac:dyDescent="0.35">
      <c r="A6">
        <v>2025</v>
      </c>
      <c r="B6" t="s">
        <v>27</v>
      </c>
      <c r="C6">
        <v>7150</v>
      </c>
      <c r="D6">
        <v>3440</v>
      </c>
      <c r="E6" s="3">
        <v>0.12</v>
      </c>
      <c r="F6" s="2">
        <v>5080.3</v>
      </c>
      <c r="G6" s="2">
        <v>8282</v>
      </c>
      <c r="H6" s="2">
        <v>5555</v>
      </c>
      <c r="I6" s="2">
        <v>7979</v>
      </c>
      <c r="J6" s="2">
        <v>22137</v>
      </c>
      <c r="K6" s="2">
        <v>23255</v>
      </c>
      <c r="L6" s="2">
        <v>38004</v>
      </c>
      <c r="M6" s="2">
        <v>36927</v>
      </c>
      <c r="N6" s="2">
        <v>22468</v>
      </c>
      <c r="O6" s="2">
        <v>22753</v>
      </c>
      <c r="P6" s="2">
        <v>21567</v>
      </c>
      <c r="Q6" s="2">
        <v>29541</v>
      </c>
      <c r="R6" s="2">
        <v>35391</v>
      </c>
      <c r="S6" s="2">
        <v>35639</v>
      </c>
      <c r="T6" s="3">
        <v>0.28999999999999998</v>
      </c>
      <c r="U6" s="3">
        <v>0.33</v>
      </c>
      <c r="V6" s="3">
        <v>0.33</v>
      </c>
      <c r="W6" s="3">
        <v>0.28000000000000003</v>
      </c>
      <c r="X6" s="3">
        <v>0.23</v>
      </c>
    </row>
    <row r="7" spans="1:24" x14ac:dyDescent="0.35">
      <c r="A7">
        <v>2025</v>
      </c>
      <c r="B7" t="s">
        <v>28</v>
      </c>
      <c r="C7">
        <v>8000</v>
      </c>
      <c r="D7">
        <v>2640</v>
      </c>
      <c r="E7" s="3">
        <v>0.08</v>
      </c>
      <c r="F7" s="2">
        <v>5787.3</v>
      </c>
      <c r="G7" s="2">
        <v>6767</v>
      </c>
      <c r="H7" s="2">
        <v>4040</v>
      </c>
      <c r="I7" s="2">
        <v>6969</v>
      </c>
      <c r="J7" s="2">
        <v>24618</v>
      </c>
      <c r="K7" s="2">
        <v>25243</v>
      </c>
      <c r="L7" s="2">
        <v>35565</v>
      </c>
      <c r="M7" s="2">
        <v>35034</v>
      </c>
      <c r="N7" s="2">
        <v>26135</v>
      </c>
      <c r="O7" s="2">
        <v>21495</v>
      </c>
      <c r="P7" s="2">
        <v>26087</v>
      </c>
      <c r="Q7" s="2">
        <v>33496</v>
      </c>
      <c r="R7" s="2">
        <v>33233</v>
      </c>
      <c r="S7" s="2">
        <v>30826</v>
      </c>
      <c r="T7" s="3">
        <v>0.3</v>
      </c>
      <c r="U7" s="3">
        <v>0.35</v>
      </c>
      <c r="V7" s="3">
        <v>0.35</v>
      </c>
      <c r="W7" s="3">
        <v>0.3</v>
      </c>
      <c r="X7" s="3">
        <v>0.24999999999999997</v>
      </c>
    </row>
    <row r="8" spans="1:24" x14ac:dyDescent="0.35">
      <c r="A8">
        <v>2025</v>
      </c>
      <c r="B8" t="s">
        <v>29</v>
      </c>
      <c r="C8">
        <v>8000</v>
      </c>
      <c r="D8">
        <v>3752</v>
      </c>
      <c r="E8" s="3">
        <v>0.15</v>
      </c>
      <c r="F8" s="2">
        <v>7221.5</v>
      </c>
      <c r="G8" s="2">
        <v>5959</v>
      </c>
      <c r="H8" s="2">
        <v>4545</v>
      </c>
      <c r="I8" s="2">
        <v>6161</v>
      </c>
      <c r="J8" s="2">
        <v>30192</v>
      </c>
      <c r="K8" s="2">
        <v>35630</v>
      </c>
      <c r="L8" s="2">
        <v>34117</v>
      </c>
      <c r="M8" s="2">
        <v>25597</v>
      </c>
      <c r="N8" s="2">
        <v>23426</v>
      </c>
      <c r="O8" s="2">
        <v>21890</v>
      </c>
      <c r="P8" s="2">
        <v>31229</v>
      </c>
      <c r="Q8" s="2">
        <v>34093</v>
      </c>
      <c r="R8" s="2">
        <v>28849</v>
      </c>
      <c r="S8" s="2">
        <v>23972</v>
      </c>
      <c r="T8" s="3">
        <v>0.33</v>
      </c>
      <c r="U8" s="3">
        <v>0.37</v>
      </c>
      <c r="V8" s="3">
        <v>0.47</v>
      </c>
      <c r="W8" s="3">
        <v>0.32</v>
      </c>
      <c r="X8" s="3">
        <v>0.27</v>
      </c>
    </row>
    <row r="9" spans="1:24" x14ac:dyDescent="0.35">
      <c r="A9">
        <v>2025</v>
      </c>
      <c r="B9" t="s">
        <v>30</v>
      </c>
      <c r="C9">
        <v>9620</v>
      </c>
      <c r="D9">
        <v>5080</v>
      </c>
      <c r="E9" s="3">
        <v>0.16</v>
      </c>
      <c r="F9" s="2">
        <v>8938.5</v>
      </c>
      <c r="G9" s="2">
        <v>6060</v>
      </c>
      <c r="H9" s="2">
        <v>5050</v>
      </c>
      <c r="I9" s="2">
        <v>6363</v>
      </c>
      <c r="J9" s="2">
        <v>35662</v>
      </c>
      <c r="K9" s="2">
        <v>44346</v>
      </c>
      <c r="L9" s="2">
        <v>36069</v>
      </c>
      <c r="M9" s="2">
        <v>17107</v>
      </c>
      <c r="N9" s="2">
        <v>19982</v>
      </c>
      <c r="O9" s="2">
        <v>24628</v>
      </c>
      <c r="P9" s="2">
        <v>37241</v>
      </c>
      <c r="Q9" s="2">
        <v>31466</v>
      </c>
      <c r="R9" s="2">
        <v>23634</v>
      </c>
      <c r="S9" s="2">
        <v>22879</v>
      </c>
      <c r="T9" s="3">
        <v>0.65</v>
      </c>
      <c r="U9" s="3">
        <v>0.68</v>
      </c>
      <c r="V9" s="3">
        <v>0.49</v>
      </c>
      <c r="W9" s="3">
        <v>0.63</v>
      </c>
      <c r="X9" s="3">
        <v>0.58000000000000007</v>
      </c>
    </row>
    <row r="10" spans="1:24" x14ac:dyDescent="0.35">
      <c r="A10">
        <v>2025</v>
      </c>
      <c r="B10" t="s">
        <v>31</v>
      </c>
      <c r="C10">
        <v>9620</v>
      </c>
      <c r="D10">
        <v>4120</v>
      </c>
      <c r="E10" s="3">
        <v>0.08</v>
      </c>
      <c r="F10" s="2">
        <v>10372.700000000001</v>
      </c>
      <c r="G10" s="2">
        <v>7272</v>
      </c>
      <c r="H10" s="2">
        <v>5555</v>
      </c>
      <c r="I10" s="2">
        <v>7171</v>
      </c>
      <c r="J10" s="2">
        <v>33610</v>
      </c>
      <c r="K10" s="2">
        <v>47170</v>
      </c>
      <c r="L10" s="2">
        <v>43682</v>
      </c>
      <c r="M10" s="2">
        <v>17055</v>
      </c>
      <c r="N10" s="2">
        <v>19915</v>
      </c>
      <c r="O10" s="2">
        <v>30652</v>
      </c>
      <c r="P10" s="2">
        <v>39310</v>
      </c>
      <c r="Q10" s="2">
        <v>28760</v>
      </c>
      <c r="R10" s="2">
        <v>21834</v>
      </c>
      <c r="S10" s="2">
        <v>22740</v>
      </c>
      <c r="T10" s="3">
        <v>0.7</v>
      </c>
      <c r="U10" s="3">
        <v>0.72</v>
      </c>
      <c r="V10" s="3">
        <v>0.51</v>
      </c>
      <c r="W10" s="3">
        <v>0.66999999999999993</v>
      </c>
      <c r="X10" s="3">
        <v>0.62</v>
      </c>
    </row>
    <row r="11" spans="1:24" x14ac:dyDescent="0.35">
      <c r="A11">
        <v>2025</v>
      </c>
      <c r="B11" t="s">
        <v>32</v>
      </c>
      <c r="C11">
        <v>10270</v>
      </c>
      <c r="D11">
        <v>5496</v>
      </c>
      <c r="E11" s="3">
        <v>0.14000000000000001</v>
      </c>
      <c r="F11" s="2">
        <v>11079.7</v>
      </c>
      <c r="G11" s="2">
        <v>7827.5</v>
      </c>
      <c r="H11" s="2">
        <v>5050</v>
      </c>
      <c r="I11" s="2">
        <v>7676</v>
      </c>
      <c r="J11" s="2">
        <v>24123</v>
      </c>
      <c r="K11" s="2">
        <v>38184</v>
      </c>
      <c r="L11" s="2">
        <v>49500</v>
      </c>
      <c r="M11" s="2">
        <v>25194</v>
      </c>
      <c r="N11" s="2">
        <v>21174</v>
      </c>
      <c r="O11" s="2">
        <v>36033</v>
      </c>
      <c r="P11" s="2">
        <v>39496</v>
      </c>
      <c r="Q11" s="2">
        <v>23447</v>
      </c>
      <c r="R11" s="2">
        <v>20036</v>
      </c>
      <c r="S11" s="2">
        <v>25161</v>
      </c>
      <c r="T11" s="3">
        <v>0.83</v>
      </c>
      <c r="U11" s="3">
        <v>0.84</v>
      </c>
      <c r="V11" s="3">
        <v>0.53</v>
      </c>
      <c r="W11" s="3">
        <v>0.78999999999999992</v>
      </c>
      <c r="X11" s="3">
        <v>0.74</v>
      </c>
    </row>
    <row r="12" spans="1:24" x14ac:dyDescent="0.35">
      <c r="A12">
        <v>2025</v>
      </c>
      <c r="B12" t="s">
        <v>33</v>
      </c>
      <c r="C12">
        <v>10270</v>
      </c>
      <c r="D12">
        <v>6680</v>
      </c>
      <c r="E12" s="3">
        <v>0.16</v>
      </c>
      <c r="F12" s="2">
        <v>10837.3</v>
      </c>
      <c r="G12" s="2">
        <v>7019.5</v>
      </c>
      <c r="H12" s="2">
        <v>5555</v>
      </c>
      <c r="I12" s="2">
        <v>7272</v>
      </c>
      <c r="J12" s="2">
        <v>19319</v>
      </c>
      <c r="K12" s="2">
        <v>26910</v>
      </c>
      <c r="L12" s="2">
        <v>47133</v>
      </c>
      <c r="M12" s="2">
        <v>38235</v>
      </c>
      <c r="N12" s="2">
        <v>27042</v>
      </c>
      <c r="O12" s="2">
        <v>35598</v>
      </c>
      <c r="P12" s="2">
        <v>34070</v>
      </c>
      <c r="Q12" s="2">
        <v>21694</v>
      </c>
      <c r="R12" s="2">
        <v>20990</v>
      </c>
      <c r="S12" s="2">
        <v>28479</v>
      </c>
      <c r="T12" s="3">
        <v>0.9</v>
      </c>
      <c r="U12" s="3">
        <v>0.9</v>
      </c>
      <c r="V12" s="3">
        <v>0.84</v>
      </c>
      <c r="W12" s="3">
        <v>0.85</v>
      </c>
      <c r="X12" s="3">
        <v>0.8</v>
      </c>
    </row>
    <row r="13" spans="1:24" x14ac:dyDescent="0.35">
      <c r="A13">
        <v>2025</v>
      </c>
      <c r="B13" t="s">
        <v>34</v>
      </c>
      <c r="C13">
        <v>10970</v>
      </c>
      <c r="D13">
        <v>5000</v>
      </c>
      <c r="E13" s="3">
        <v>0.12</v>
      </c>
      <c r="F13" s="2">
        <v>9716.2000000000007</v>
      </c>
      <c r="G13" s="2">
        <v>6413.5</v>
      </c>
      <c r="H13" s="2">
        <v>4545</v>
      </c>
      <c r="I13" s="2">
        <v>6666</v>
      </c>
      <c r="J13" s="2">
        <v>20157</v>
      </c>
      <c r="K13" s="2">
        <v>21395</v>
      </c>
      <c r="L13" s="2">
        <v>37271</v>
      </c>
      <c r="M13" s="2">
        <v>43962</v>
      </c>
      <c r="N13" s="2">
        <v>32890</v>
      </c>
      <c r="O13" s="2">
        <v>31843</v>
      </c>
      <c r="P13" s="2">
        <v>26922</v>
      </c>
      <c r="Q13" s="2">
        <v>20419</v>
      </c>
      <c r="R13" s="2">
        <v>23808</v>
      </c>
      <c r="S13" s="2">
        <v>32786</v>
      </c>
      <c r="T13" s="3">
        <v>0.93</v>
      </c>
      <c r="U13" s="3">
        <v>0.93</v>
      </c>
      <c r="V13" s="3">
        <v>0.88</v>
      </c>
      <c r="W13" s="3">
        <v>0.88</v>
      </c>
      <c r="X13" s="3">
        <v>0.83000000000000007</v>
      </c>
    </row>
    <row r="14" spans="1:24" x14ac:dyDescent="0.35">
      <c r="A14">
        <v>2025</v>
      </c>
      <c r="B14" t="s">
        <v>35</v>
      </c>
      <c r="C14">
        <v>10970</v>
      </c>
      <c r="D14">
        <v>6400</v>
      </c>
      <c r="E14" s="3">
        <v>0.15</v>
      </c>
      <c r="F14" s="2">
        <v>5600</v>
      </c>
      <c r="G14" s="2">
        <v>8500</v>
      </c>
      <c r="H14" s="2">
        <v>5200</v>
      </c>
      <c r="I14" s="2">
        <v>7500</v>
      </c>
      <c r="J14" s="2">
        <v>26580</v>
      </c>
      <c r="K14" s="2">
        <v>20295</v>
      </c>
      <c r="L14" s="2">
        <v>24594</v>
      </c>
      <c r="M14" s="2">
        <v>40417</v>
      </c>
      <c r="N14" s="2">
        <v>39835</v>
      </c>
      <c r="O14" s="2">
        <v>27075</v>
      </c>
      <c r="P14" s="2">
        <v>23262</v>
      </c>
      <c r="Q14" s="2">
        <v>21889</v>
      </c>
      <c r="R14" s="2">
        <v>28863</v>
      </c>
      <c r="S14" s="2">
        <v>36582</v>
      </c>
      <c r="T14" s="3">
        <v>1</v>
      </c>
      <c r="U14" s="3">
        <v>1</v>
      </c>
      <c r="V14" s="3">
        <v>1</v>
      </c>
      <c r="W14" s="3">
        <v>0.95</v>
      </c>
      <c r="X14" s="3">
        <v>0.9</v>
      </c>
    </row>
    <row r="15" spans="1:24" x14ac:dyDescent="0.35">
      <c r="A15">
        <v>2026</v>
      </c>
      <c r="B15" t="s">
        <v>24</v>
      </c>
      <c r="C15">
        <v>8333</v>
      </c>
      <c r="D15">
        <v>4500</v>
      </c>
      <c r="E15" s="3">
        <v>0.16</v>
      </c>
      <c r="F15" s="2">
        <v>5000</v>
      </c>
      <c r="G15" s="2">
        <v>8200</v>
      </c>
      <c r="H15" s="2">
        <v>5350</v>
      </c>
      <c r="I15" s="2">
        <v>7600</v>
      </c>
      <c r="J15" s="2">
        <v>36741</v>
      </c>
      <c r="K15" s="2">
        <v>24078</v>
      </c>
      <c r="L15" s="2">
        <v>15139</v>
      </c>
      <c r="M15" s="2">
        <v>29492</v>
      </c>
      <c r="N15" s="2">
        <v>45372</v>
      </c>
      <c r="O15" s="2">
        <v>23004</v>
      </c>
      <c r="P15" s="2">
        <v>21742</v>
      </c>
      <c r="Q15" s="2">
        <v>26701</v>
      </c>
      <c r="R15" s="2">
        <v>34641</v>
      </c>
      <c r="S15" s="2">
        <v>36988</v>
      </c>
      <c r="T15" s="3">
        <v>0.05</v>
      </c>
      <c r="U15" s="3">
        <v>0.21</v>
      </c>
      <c r="V15" s="3">
        <v>0.13</v>
      </c>
      <c r="W15" s="3">
        <v>0.15999999999999998</v>
      </c>
      <c r="X15" s="3">
        <v>0.10999999999999999</v>
      </c>
    </row>
    <row r="16" spans="1:24" x14ac:dyDescent="0.35">
      <c r="A16">
        <v>2026</v>
      </c>
      <c r="B16" t="s">
        <v>25</v>
      </c>
      <c r="C16">
        <v>10021</v>
      </c>
      <c r="D16">
        <v>5311</v>
      </c>
      <c r="E16" s="3">
        <v>0.12</v>
      </c>
      <c r="F16" s="2">
        <v>5900</v>
      </c>
      <c r="G16" s="2">
        <v>6700</v>
      </c>
      <c r="H16" s="2">
        <v>4100</v>
      </c>
      <c r="I16" s="2">
        <v>6900</v>
      </c>
      <c r="J16" s="2">
        <v>44641</v>
      </c>
      <c r="K16" s="2">
        <v>29129</v>
      </c>
      <c r="L16" s="2">
        <v>12241</v>
      </c>
      <c r="M16" s="2">
        <v>20588</v>
      </c>
      <c r="N16" s="2">
        <v>47242</v>
      </c>
      <c r="O16" s="2">
        <v>21807</v>
      </c>
      <c r="P16" s="2">
        <v>25386</v>
      </c>
      <c r="Q16" s="2">
        <v>32377</v>
      </c>
      <c r="R16" s="2">
        <v>35110</v>
      </c>
      <c r="S16" s="2">
        <v>33712</v>
      </c>
      <c r="T16" s="3">
        <v>7.0000000000000007E-2</v>
      </c>
      <c r="U16" s="3">
        <v>0.23</v>
      </c>
      <c r="V16" s="3">
        <v>0.17</v>
      </c>
      <c r="W16" s="3">
        <v>0.18</v>
      </c>
      <c r="X16" s="3">
        <v>0.13</v>
      </c>
    </row>
    <row r="17" spans="1:24" x14ac:dyDescent="0.35">
      <c r="A17">
        <v>2026</v>
      </c>
      <c r="B17" t="s">
        <v>26</v>
      </c>
      <c r="C17">
        <v>11177</v>
      </c>
      <c r="D17">
        <v>6147</v>
      </c>
      <c r="E17" s="3">
        <v>0.14000000000000001</v>
      </c>
      <c r="F17" s="2">
        <v>7300</v>
      </c>
      <c r="G17" s="2">
        <v>6000</v>
      </c>
      <c r="H17" s="2">
        <v>4700</v>
      </c>
      <c r="I17" s="2">
        <v>6100</v>
      </c>
      <c r="J17" s="2">
        <v>47045</v>
      </c>
      <c r="K17" s="2">
        <v>28461</v>
      </c>
      <c r="L17" s="2">
        <v>11777</v>
      </c>
      <c r="M17" s="2">
        <v>18531</v>
      </c>
      <c r="N17" s="2">
        <v>43860</v>
      </c>
      <c r="O17" s="2">
        <v>23365</v>
      </c>
      <c r="P17" s="2">
        <v>32143</v>
      </c>
      <c r="Q17" s="2">
        <v>35259</v>
      </c>
      <c r="R17" s="2">
        <v>30966</v>
      </c>
      <c r="S17" s="2">
        <v>27789</v>
      </c>
      <c r="T17" s="3">
        <v>0.18</v>
      </c>
      <c r="U17" s="3">
        <v>0.35</v>
      </c>
      <c r="V17" s="3">
        <v>0.21</v>
      </c>
      <c r="W17" s="3">
        <v>0.3</v>
      </c>
      <c r="X17" s="3">
        <v>0.24999999999999997</v>
      </c>
    </row>
    <row r="18" spans="1:24" x14ac:dyDescent="0.35">
      <c r="A18">
        <v>2026</v>
      </c>
      <c r="B18" t="s">
        <v>27</v>
      </c>
      <c r="C18">
        <v>11427</v>
      </c>
      <c r="D18">
        <v>5256</v>
      </c>
      <c r="E18" s="3">
        <v>0.15</v>
      </c>
      <c r="F18" s="2">
        <v>9000</v>
      </c>
      <c r="G18" s="2">
        <v>6200</v>
      </c>
      <c r="H18" s="2">
        <v>5200</v>
      </c>
      <c r="I18" s="2">
        <v>6400</v>
      </c>
      <c r="J18" s="2">
        <v>42282</v>
      </c>
      <c r="K18" s="2">
        <v>21596</v>
      </c>
      <c r="L18" s="2">
        <v>15999</v>
      </c>
      <c r="M18" s="2">
        <v>24249</v>
      </c>
      <c r="N18" s="2">
        <v>37349</v>
      </c>
      <c r="O18" s="2">
        <v>27254</v>
      </c>
      <c r="P18" s="2">
        <v>35678</v>
      </c>
      <c r="Q18" s="2">
        <v>33791</v>
      </c>
      <c r="R18" s="2">
        <v>24328</v>
      </c>
      <c r="S18" s="2">
        <v>22394</v>
      </c>
      <c r="T18" s="3">
        <v>0.2</v>
      </c>
      <c r="U18" s="3">
        <v>0.37</v>
      </c>
      <c r="V18" s="3">
        <v>0.37</v>
      </c>
      <c r="W18" s="3">
        <v>0.32</v>
      </c>
      <c r="X18" s="3">
        <v>0.27</v>
      </c>
    </row>
    <row r="19" spans="1:24" x14ac:dyDescent="0.35">
      <c r="A19">
        <v>2026</v>
      </c>
      <c r="B19" t="s">
        <v>28</v>
      </c>
      <c r="C19">
        <v>10698</v>
      </c>
      <c r="D19">
        <v>4921</v>
      </c>
      <c r="E19" s="3">
        <v>0.16</v>
      </c>
      <c r="F19" s="2">
        <v>10100</v>
      </c>
      <c r="G19" s="2">
        <v>7400</v>
      </c>
      <c r="H19" s="2">
        <v>5700</v>
      </c>
      <c r="I19" s="2">
        <v>7300</v>
      </c>
      <c r="J19" s="2">
        <v>33241</v>
      </c>
      <c r="K19" s="2">
        <v>18347</v>
      </c>
      <c r="L19" s="2">
        <v>26491</v>
      </c>
      <c r="M19" s="2">
        <v>34593</v>
      </c>
      <c r="N19" s="2">
        <v>32728</v>
      </c>
      <c r="O19" s="2">
        <v>31971</v>
      </c>
      <c r="P19" s="2">
        <v>38166</v>
      </c>
      <c r="Q19" s="2">
        <v>28748</v>
      </c>
      <c r="R19" s="2">
        <v>21311</v>
      </c>
      <c r="S19" s="2">
        <v>21286</v>
      </c>
      <c r="T19" s="3">
        <v>0.22</v>
      </c>
      <c r="U19" s="3">
        <v>0.39</v>
      </c>
      <c r="V19" s="3">
        <v>0.39</v>
      </c>
      <c r="W19" s="3">
        <v>0.34</v>
      </c>
      <c r="X19" s="3">
        <v>0.29000000000000004</v>
      </c>
    </row>
    <row r="20" spans="1:24" x14ac:dyDescent="0.35">
      <c r="A20">
        <v>2026</v>
      </c>
      <c r="B20" t="s">
        <v>29</v>
      </c>
      <c r="C20">
        <v>9219</v>
      </c>
      <c r="D20">
        <v>5070</v>
      </c>
      <c r="E20" s="3">
        <v>0.15</v>
      </c>
      <c r="F20" s="2">
        <v>11100</v>
      </c>
      <c r="G20" s="2">
        <v>7900</v>
      </c>
      <c r="H20" s="2">
        <v>5250</v>
      </c>
      <c r="I20" s="2">
        <v>7800</v>
      </c>
      <c r="J20" s="2">
        <v>23786</v>
      </c>
      <c r="K20" s="2">
        <v>20762</v>
      </c>
      <c r="L20" s="2">
        <v>36437</v>
      </c>
      <c r="M20" s="2">
        <v>44407</v>
      </c>
      <c r="N20" s="2">
        <v>30687</v>
      </c>
      <c r="O20" s="2">
        <v>35146</v>
      </c>
      <c r="P20" s="2">
        <v>37155</v>
      </c>
      <c r="Q20" s="2">
        <v>24002</v>
      </c>
      <c r="R20" s="2">
        <v>20256</v>
      </c>
      <c r="S20" s="2">
        <v>23609</v>
      </c>
      <c r="T20" s="3">
        <v>0.24</v>
      </c>
      <c r="U20" s="3">
        <v>0.41</v>
      </c>
      <c r="V20" s="3">
        <v>0.51</v>
      </c>
      <c r="W20" s="3">
        <v>0.36</v>
      </c>
      <c r="X20" s="3">
        <v>0.30999999999999994</v>
      </c>
    </row>
    <row r="21" spans="1:24" x14ac:dyDescent="0.35">
      <c r="A21">
        <v>2026</v>
      </c>
      <c r="B21" t="s">
        <v>30</v>
      </c>
      <c r="C21">
        <v>7448</v>
      </c>
      <c r="D21">
        <v>4022</v>
      </c>
      <c r="E21" s="3">
        <v>0.11</v>
      </c>
      <c r="F21" s="2">
        <v>10900</v>
      </c>
      <c r="G21" s="2">
        <v>7100</v>
      </c>
      <c r="H21" s="2">
        <v>5750</v>
      </c>
      <c r="I21" s="2">
        <v>7400</v>
      </c>
      <c r="J21" s="2">
        <v>17645</v>
      </c>
      <c r="K21" s="2">
        <v>26785</v>
      </c>
      <c r="L21" s="2">
        <v>42604</v>
      </c>
      <c r="M21" s="2">
        <v>44339</v>
      </c>
      <c r="N21" s="2">
        <v>29559</v>
      </c>
      <c r="O21" s="2">
        <v>34015</v>
      </c>
      <c r="P21" s="2">
        <v>30473</v>
      </c>
      <c r="Q21" s="2">
        <v>21283</v>
      </c>
      <c r="R21" s="2">
        <v>22806</v>
      </c>
      <c r="S21" s="2">
        <v>28897</v>
      </c>
      <c r="T21" s="3">
        <v>0.56000000000000005</v>
      </c>
      <c r="U21" s="3">
        <v>0.72</v>
      </c>
      <c r="V21" s="3">
        <v>0.53</v>
      </c>
      <c r="W21" s="3">
        <v>0.66999999999999993</v>
      </c>
      <c r="X21" s="3">
        <v>0.62</v>
      </c>
    </row>
    <row r="22" spans="1:24" x14ac:dyDescent="0.35">
      <c r="A22">
        <v>2026</v>
      </c>
      <c r="B22" t="s">
        <v>31</v>
      </c>
      <c r="C22">
        <v>5969</v>
      </c>
      <c r="D22">
        <v>3462</v>
      </c>
      <c r="E22" s="3">
        <v>0.09</v>
      </c>
      <c r="F22" s="2">
        <v>9800</v>
      </c>
      <c r="G22" s="2">
        <v>6500</v>
      </c>
      <c r="H22" s="2">
        <v>4800</v>
      </c>
      <c r="I22" s="2">
        <v>6800</v>
      </c>
      <c r="J22" s="2">
        <v>17175</v>
      </c>
      <c r="K22" s="2">
        <v>34653</v>
      </c>
      <c r="L22" s="2">
        <v>42977</v>
      </c>
      <c r="M22" s="2">
        <v>36763</v>
      </c>
      <c r="N22" s="2">
        <v>26658</v>
      </c>
      <c r="O22" s="2">
        <v>28791</v>
      </c>
      <c r="P22" s="2">
        <v>23869</v>
      </c>
      <c r="Q22" s="2">
        <v>21773</v>
      </c>
      <c r="R22" s="2">
        <v>28334</v>
      </c>
      <c r="S22" s="2">
        <v>33156</v>
      </c>
      <c r="T22" s="3">
        <v>0.6</v>
      </c>
      <c r="U22" s="3">
        <v>0.76</v>
      </c>
      <c r="V22" s="3">
        <v>0.55000000000000004</v>
      </c>
      <c r="W22" s="3">
        <v>0.71</v>
      </c>
      <c r="X22" s="3">
        <v>0.66</v>
      </c>
    </row>
    <row r="23" spans="1:24" x14ac:dyDescent="0.35">
      <c r="A23">
        <v>2026</v>
      </c>
      <c r="B23" t="s">
        <v>32</v>
      </c>
      <c r="C23">
        <v>5240</v>
      </c>
      <c r="D23">
        <v>2987</v>
      </c>
      <c r="E23" s="3">
        <v>0.11</v>
      </c>
      <c r="F23" s="2">
        <v>8200</v>
      </c>
      <c r="G23" s="2">
        <v>7000</v>
      </c>
      <c r="H23" s="2">
        <v>5300</v>
      </c>
      <c r="I23" s="2">
        <v>7200</v>
      </c>
      <c r="J23" s="2">
        <v>21736</v>
      </c>
      <c r="K23" s="2">
        <v>42224</v>
      </c>
      <c r="L23" s="2">
        <v>45800</v>
      </c>
      <c r="M23" s="2">
        <v>30277</v>
      </c>
      <c r="N23" s="2">
        <v>18212</v>
      </c>
      <c r="O23" s="2">
        <v>35847</v>
      </c>
      <c r="P23" s="2">
        <v>32370</v>
      </c>
      <c r="Q23" s="2">
        <v>27171</v>
      </c>
      <c r="R23" s="2">
        <v>25453</v>
      </c>
      <c r="S23" s="2">
        <v>22096</v>
      </c>
      <c r="T23" s="3">
        <v>0.72</v>
      </c>
      <c r="U23" s="3">
        <v>0.88</v>
      </c>
      <c r="V23" s="3">
        <v>0.56999999999999995</v>
      </c>
      <c r="W23" s="3">
        <v>0.83</v>
      </c>
      <c r="X23" s="3">
        <v>0.78</v>
      </c>
    </row>
    <row r="24" spans="1:24" x14ac:dyDescent="0.35">
      <c r="A24">
        <v>2026</v>
      </c>
      <c r="B24" t="s">
        <v>33</v>
      </c>
      <c r="C24">
        <v>5490</v>
      </c>
      <c r="D24">
        <v>3020</v>
      </c>
      <c r="E24" s="3">
        <v>0.17</v>
      </c>
      <c r="F24" s="2">
        <v>6700</v>
      </c>
      <c r="G24" s="2">
        <v>8100</v>
      </c>
      <c r="H24" s="2">
        <v>5000</v>
      </c>
      <c r="I24" s="2">
        <v>8000</v>
      </c>
      <c r="J24" s="2">
        <v>24574</v>
      </c>
      <c r="K24" s="2">
        <v>47145</v>
      </c>
      <c r="L24" s="2">
        <v>43193</v>
      </c>
      <c r="M24" s="2">
        <v>21438</v>
      </c>
      <c r="N24" s="2">
        <v>15732</v>
      </c>
      <c r="O24" s="2">
        <v>24245</v>
      </c>
      <c r="P24" s="2">
        <v>21755</v>
      </c>
      <c r="Q24" s="2">
        <v>26109</v>
      </c>
      <c r="R24" s="2">
        <v>33516</v>
      </c>
      <c r="S24" s="2">
        <v>36213</v>
      </c>
      <c r="T24" s="3">
        <v>0.78</v>
      </c>
      <c r="U24" s="3">
        <v>0.94</v>
      </c>
      <c r="V24" s="3">
        <v>0.88</v>
      </c>
      <c r="W24" s="3">
        <v>0.8899999999999999</v>
      </c>
      <c r="X24" s="3">
        <v>0.84</v>
      </c>
    </row>
    <row r="25" spans="1:24" x14ac:dyDescent="0.35">
      <c r="A25">
        <v>2026</v>
      </c>
      <c r="B25" t="s">
        <v>34</v>
      </c>
      <c r="C25">
        <v>6646</v>
      </c>
      <c r="D25">
        <v>3722</v>
      </c>
      <c r="E25" s="3">
        <v>0.1</v>
      </c>
      <c r="F25" s="2">
        <v>5450</v>
      </c>
      <c r="G25" s="2">
        <v>8800</v>
      </c>
      <c r="H25" s="2">
        <v>5300</v>
      </c>
      <c r="I25" s="2">
        <v>7700</v>
      </c>
      <c r="J25" s="2">
        <v>29431</v>
      </c>
      <c r="K25" s="2">
        <v>47286</v>
      </c>
      <c r="L25" s="2">
        <v>37787</v>
      </c>
      <c r="M25" s="2">
        <v>15420</v>
      </c>
      <c r="N25" s="2">
        <v>16644</v>
      </c>
      <c r="O25" s="2">
        <v>22468</v>
      </c>
      <c r="P25" s="2">
        <v>25573</v>
      </c>
      <c r="Q25" s="2">
        <v>31289</v>
      </c>
      <c r="R25" s="2">
        <v>34812</v>
      </c>
      <c r="S25" s="2">
        <v>34888</v>
      </c>
      <c r="T25" s="3">
        <v>0.81</v>
      </c>
      <c r="U25" s="3">
        <v>0.97</v>
      </c>
      <c r="V25" s="3">
        <v>0.92</v>
      </c>
      <c r="W25" s="3">
        <v>0.91999999999999993</v>
      </c>
      <c r="X25" s="3">
        <v>0.87</v>
      </c>
    </row>
    <row r="26" spans="1:24" x14ac:dyDescent="0.35">
      <c r="A26">
        <v>2026</v>
      </c>
      <c r="B26" t="s">
        <v>35</v>
      </c>
      <c r="C26">
        <v>8333</v>
      </c>
      <c r="D26">
        <v>3750</v>
      </c>
      <c r="E26" s="3">
        <v>0.15</v>
      </c>
      <c r="F26" s="2">
        <v>8181</v>
      </c>
      <c r="G26" s="2">
        <v>6969</v>
      </c>
      <c r="H26" s="2">
        <v>5151</v>
      </c>
      <c r="I26" s="2">
        <v>7171</v>
      </c>
      <c r="J26" s="2">
        <v>32768</v>
      </c>
      <c r="K26" s="2">
        <v>44020</v>
      </c>
      <c r="L26" s="2">
        <v>32520</v>
      </c>
      <c r="M26" s="2">
        <v>13741</v>
      </c>
      <c r="N26" s="2">
        <v>20993</v>
      </c>
      <c r="O26" s="2">
        <v>23190</v>
      </c>
      <c r="P26" s="2">
        <v>30064</v>
      </c>
      <c r="Q26" s="2">
        <v>34157</v>
      </c>
      <c r="R26" s="2">
        <v>31956</v>
      </c>
      <c r="S26" s="2">
        <v>30683</v>
      </c>
      <c r="T26" s="3">
        <v>0.88</v>
      </c>
      <c r="U26" s="3">
        <v>1</v>
      </c>
      <c r="V26" s="3">
        <v>1</v>
      </c>
      <c r="W26" s="3">
        <v>0.95</v>
      </c>
      <c r="X26" s="3">
        <v>0.9</v>
      </c>
    </row>
    <row r="27" spans="1:24" x14ac:dyDescent="0.35">
      <c r="A27">
        <v>2027</v>
      </c>
      <c r="B27" t="s">
        <v>24</v>
      </c>
      <c r="C27">
        <v>7857</v>
      </c>
      <c r="D27">
        <v>4007</v>
      </c>
      <c r="E27" s="3">
        <v>0.16</v>
      </c>
      <c r="F27" s="2">
        <v>6666</v>
      </c>
      <c r="G27" s="2">
        <v>7878</v>
      </c>
      <c r="H27" s="2">
        <v>4797.5</v>
      </c>
      <c r="I27" s="2">
        <v>7979</v>
      </c>
      <c r="J27" s="2">
        <v>31692</v>
      </c>
      <c r="K27" s="2">
        <v>36106</v>
      </c>
      <c r="L27" s="2">
        <v>31104</v>
      </c>
      <c r="M27" s="2">
        <v>17288</v>
      </c>
      <c r="N27" s="2">
        <v>27818</v>
      </c>
      <c r="O27" s="2">
        <v>26101</v>
      </c>
      <c r="P27" s="2">
        <v>34899</v>
      </c>
      <c r="Q27" s="2">
        <v>33653</v>
      </c>
      <c r="R27" s="2">
        <v>27219</v>
      </c>
      <c r="S27" s="2">
        <v>24998</v>
      </c>
      <c r="T27" s="3">
        <v>0.09</v>
      </c>
      <c r="U27" s="3">
        <v>0.05</v>
      </c>
      <c r="V27" s="3">
        <v>0.05</v>
      </c>
      <c r="W27" s="3">
        <v>0</v>
      </c>
      <c r="X27" s="3">
        <v>0.05</v>
      </c>
    </row>
    <row r="28" spans="1:24" x14ac:dyDescent="0.35">
      <c r="A28">
        <v>2027</v>
      </c>
      <c r="B28" t="s">
        <v>25</v>
      </c>
      <c r="C28">
        <v>7337</v>
      </c>
      <c r="D28">
        <v>4182</v>
      </c>
      <c r="E28" s="3">
        <v>0.16</v>
      </c>
      <c r="F28" s="2">
        <v>5656</v>
      </c>
      <c r="G28" s="2">
        <v>8585</v>
      </c>
      <c r="H28" s="2">
        <v>5252</v>
      </c>
      <c r="I28" s="2">
        <v>7575</v>
      </c>
      <c r="J28" s="2">
        <v>26597</v>
      </c>
      <c r="K28" s="2">
        <v>26485</v>
      </c>
      <c r="L28" s="2">
        <v>35586</v>
      </c>
      <c r="M28" s="2">
        <v>25217</v>
      </c>
      <c r="N28" s="2">
        <v>34949</v>
      </c>
      <c r="O28" s="2">
        <v>30219</v>
      </c>
      <c r="P28" s="2">
        <v>36544</v>
      </c>
      <c r="Q28" s="2">
        <v>29372</v>
      </c>
      <c r="R28" s="2">
        <v>23101</v>
      </c>
      <c r="S28" s="2">
        <v>22890</v>
      </c>
      <c r="T28" s="3">
        <v>0.11</v>
      </c>
      <c r="U28" s="3">
        <v>0.25</v>
      </c>
      <c r="V28" s="3">
        <v>0.17</v>
      </c>
      <c r="W28" s="3">
        <v>0.2</v>
      </c>
      <c r="X28" s="3">
        <v>0.15</v>
      </c>
    </row>
    <row r="29" spans="1:24" x14ac:dyDescent="0.35">
      <c r="A29">
        <v>2027</v>
      </c>
      <c r="B29" t="s">
        <v>26</v>
      </c>
      <c r="C29">
        <v>8030</v>
      </c>
      <c r="D29">
        <v>3292</v>
      </c>
      <c r="E29" s="3">
        <v>0.11</v>
      </c>
      <c r="F29" s="2">
        <v>5050</v>
      </c>
      <c r="G29" s="2">
        <v>8282</v>
      </c>
      <c r="H29" s="2">
        <v>5403.5</v>
      </c>
      <c r="I29" s="2">
        <v>7676</v>
      </c>
      <c r="J29" s="2">
        <v>21055</v>
      </c>
      <c r="K29" s="2">
        <v>20257</v>
      </c>
      <c r="L29" s="2">
        <v>42245</v>
      </c>
      <c r="M29" s="2">
        <v>33635</v>
      </c>
      <c r="N29" s="2">
        <v>39292</v>
      </c>
      <c r="O29" s="2">
        <v>33486</v>
      </c>
      <c r="P29" s="2">
        <v>35748</v>
      </c>
      <c r="Q29" s="2">
        <v>24536</v>
      </c>
      <c r="R29" s="2">
        <v>21034</v>
      </c>
      <c r="S29" s="2">
        <v>23892</v>
      </c>
      <c r="T29" s="3">
        <v>0.23</v>
      </c>
      <c r="U29" s="3">
        <v>0.27</v>
      </c>
      <c r="V29" s="3">
        <v>0.21</v>
      </c>
      <c r="W29" s="3">
        <v>0.22000000000000003</v>
      </c>
      <c r="X29" s="3">
        <v>0.17</v>
      </c>
    </row>
    <row r="30" spans="1:24" x14ac:dyDescent="0.35">
      <c r="A30">
        <v>2027</v>
      </c>
      <c r="B30" t="s">
        <v>27</v>
      </c>
      <c r="C30">
        <v>8954</v>
      </c>
      <c r="D30">
        <v>4656</v>
      </c>
      <c r="E30" s="3">
        <v>0.11</v>
      </c>
      <c r="F30" s="2">
        <v>5959</v>
      </c>
      <c r="G30" s="2">
        <v>6767</v>
      </c>
      <c r="H30" s="2">
        <v>4141</v>
      </c>
      <c r="I30" s="2">
        <v>6969</v>
      </c>
      <c r="J30" s="2">
        <v>18012</v>
      </c>
      <c r="K30" s="2">
        <v>20871</v>
      </c>
      <c r="L30" s="2">
        <v>45197</v>
      </c>
      <c r="M30" s="2">
        <v>39789</v>
      </c>
      <c r="N30" s="2">
        <v>38565</v>
      </c>
      <c r="O30" s="2">
        <v>34991</v>
      </c>
      <c r="P30" s="2">
        <v>30400</v>
      </c>
      <c r="Q30" s="2">
        <v>21062</v>
      </c>
      <c r="R30" s="2">
        <v>22553</v>
      </c>
      <c r="S30" s="2">
        <v>27687</v>
      </c>
      <c r="T30" s="3">
        <v>0.25</v>
      </c>
      <c r="U30" s="3">
        <v>0.39</v>
      </c>
      <c r="V30" s="3">
        <v>0.25</v>
      </c>
      <c r="W30" s="3">
        <v>0.34</v>
      </c>
      <c r="X30" s="3">
        <v>0.29000000000000004</v>
      </c>
    </row>
    <row r="31" spans="1:24" x14ac:dyDescent="0.35">
      <c r="A31">
        <v>2027</v>
      </c>
      <c r="B31" t="s">
        <v>28</v>
      </c>
      <c r="C31">
        <v>8319</v>
      </c>
      <c r="D31">
        <v>4492</v>
      </c>
      <c r="E31" s="3">
        <v>0.09</v>
      </c>
      <c r="F31" s="2">
        <v>7373</v>
      </c>
      <c r="G31" s="2">
        <v>6060</v>
      </c>
      <c r="H31" s="2">
        <v>4747</v>
      </c>
      <c r="I31" s="2">
        <v>6161</v>
      </c>
      <c r="J31" s="2">
        <v>19402</v>
      </c>
      <c r="K31" s="2">
        <v>26627</v>
      </c>
      <c r="L31" s="2">
        <v>42893</v>
      </c>
      <c r="M31" s="2">
        <v>40858</v>
      </c>
      <c r="N31" s="2">
        <v>33890</v>
      </c>
      <c r="O31" s="2">
        <v>32155</v>
      </c>
      <c r="P31" s="2">
        <v>24688</v>
      </c>
      <c r="Q31" s="2">
        <v>21686</v>
      </c>
      <c r="R31" s="2">
        <v>27311</v>
      </c>
      <c r="S31" s="2">
        <v>31055</v>
      </c>
      <c r="T31" s="3">
        <v>0.27</v>
      </c>
      <c r="U31" s="3">
        <v>0.41</v>
      </c>
      <c r="V31" s="3">
        <v>0.41</v>
      </c>
      <c r="W31" s="3">
        <v>0.36</v>
      </c>
      <c r="X31" s="3">
        <v>0.30999999999999994</v>
      </c>
    </row>
    <row r="32" spans="1:24" x14ac:dyDescent="0.35">
      <c r="A32">
        <v>2027</v>
      </c>
      <c r="B32" t="s">
        <v>29</v>
      </c>
      <c r="C32">
        <v>6932</v>
      </c>
      <c r="D32">
        <v>3327</v>
      </c>
      <c r="E32" s="3">
        <v>0.1</v>
      </c>
      <c r="F32" s="2">
        <v>9090</v>
      </c>
      <c r="G32" s="2">
        <v>6262</v>
      </c>
      <c r="H32" s="2">
        <v>5252</v>
      </c>
      <c r="I32" s="2">
        <v>6464</v>
      </c>
      <c r="J32" s="2">
        <v>24530</v>
      </c>
      <c r="K32" s="2">
        <v>31782</v>
      </c>
      <c r="L32" s="2">
        <v>36376</v>
      </c>
      <c r="M32" s="2">
        <v>35861</v>
      </c>
      <c r="N32" s="2">
        <v>27116</v>
      </c>
      <c r="O32" s="2">
        <v>28030</v>
      </c>
      <c r="P32" s="2">
        <v>21503</v>
      </c>
      <c r="Q32" s="2">
        <v>24869</v>
      </c>
      <c r="R32" s="2">
        <v>32877</v>
      </c>
      <c r="S32" s="2">
        <v>33387</v>
      </c>
      <c r="T32" s="3">
        <v>0.28999999999999998</v>
      </c>
      <c r="U32" s="3">
        <v>0.43</v>
      </c>
      <c r="V32" s="3">
        <v>0.43</v>
      </c>
      <c r="W32" s="3">
        <v>0.38</v>
      </c>
      <c r="X32" s="3">
        <v>0.32999999999999996</v>
      </c>
    </row>
    <row r="33" spans="1:24" x14ac:dyDescent="0.35">
      <c r="A33">
        <v>2027</v>
      </c>
      <c r="B33" t="s">
        <v>30</v>
      </c>
      <c r="C33">
        <v>6817</v>
      </c>
      <c r="D33">
        <v>3340</v>
      </c>
      <c r="E33" s="3">
        <v>0.12</v>
      </c>
      <c r="F33" s="2">
        <v>10201</v>
      </c>
      <c r="G33" s="2">
        <v>7474</v>
      </c>
      <c r="H33" s="2">
        <v>5757</v>
      </c>
      <c r="I33" s="2">
        <v>7373</v>
      </c>
      <c r="J33" s="2">
        <v>30449</v>
      </c>
      <c r="K33" s="2">
        <v>33114</v>
      </c>
      <c r="L33" s="2">
        <v>28285</v>
      </c>
      <c r="M33" s="2">
        <v>26959</v>
      </c>
      <c r="N33" s="2">
        <v>21270</v>
      </c>
      <c r="O33" s="2">
        <v>24653</v>
      </c>
      <c r="P33" s="2">
        <v>22626</v>
      </c>
      <c r="Q33" s="2">
        <v>30513</v>
      </c>
      <c r="R33" s="2">
        <v>36461</v>
      </c>
      <c r="S33" s="2">
        <v>32248</v>
      </c>
      <c r="T33" s="3">
        <v>0.6</v>
      </c>
      <c r="U33" s="3">
        <v>0.45</v>
      </c>
      <c r="V33" s="3">
        <v>0.55000000000000004</v>
      </c>
      <c r="W33" s="3">
        <v>0.4</v>
      </c>
      <c r="X33" s="3">
        <v>0.35</v>
      </c>
    </row>
    <row r="34" spans="1:24" x14ac:dyDescent="0.35">
      <c r="A34">
        <v>2027</v>
      </c>
      <c r="B34" t="s">
        <v>31</v>
      </c>
      <c r="C34">
        <v>7741</v>
      </c>
      <c r="D34">
        <v>3251</v>
      </c>
      <c r="E34" s="3">
        <v>0.11</v>
      </c>
      <c r="F34" s="2">
        <v>11211</v>
      </c>
      <c r="G34" s="2">
        <v>7979</v>
      </c>
      <c r="H34" s="2">
        <v>5302.5</v>
      </c>
      <c r="I34" s="2">
        <v>7878</v>
      </c>
      <c r="J34" s="2">
        <v>35455</v>
      </c>
      <c r="K34" s="2">
        <v>30156</v>
      </c>
      <c r="L34" s="2">
        <v>22212</v>
      </c>
      <c r="M34" s="2">
        <v>20725</v>
      </c>
      <c r="N34" s="2">
        <v>19318</v>
      </c>
      <c r="O34" s="2">
        <v>22793</v>
      </c>
      <c r="P34" s="2">
        <v>27717</v>
      </c>
      <c r="Q34" s="2">
        <v>34500</v>
      </c>
      <c r="R34" s="2">
        <v>35696</v>
      </c>
      <c r="S34" s="2">
        <v>29072</v>
      </c>
      <c r="T34" s="3">
        <v>0.64</v>
      </c>
      <c r="U34" s="3">
        <v>0.76</v>
      </c>
      <c r="V34" s="3">
        <v>0.56999999999999995</v>
      </c>
      <c r="W34" s="3">
        <v>0.71</v>
      </c>
      <c r="X34" s="3">
        <v>0.66</v>
      </c>
    </row>
    <row r="35" spans="1:24" x14ac:dyDescent="0.35">
      <c r="A35">
        <v>2027</v>
      </c>
      <c r="B35" t="s">
        <v>32</v>
      </c>
      <c r="C35">
        <v>9474</v>
      </c>
      <c r="D35">
        <v>4074</v>
      </c>
      <c r="E35" s="3">
        <v>0.16</v>
      </c>
      <c r="F35" s="2">
        <v>11009</v>
      </c>
      <c r="G35" s="2">
        <v>7171</v>
      </c>
      <c r="H35" s="2">
        <v>5807.5</v>
      </c>
      <c r="I35" s="2">
        <v>7474</v>
      </c>
      <c r="J35" s="2">
        <v>37333</v>
      </c>
      <c r="K35" s="2">
        <v>27074</v>
      </c>
      <c r="L35" s="2">
        <v>19522</v>
      </c>
      <c r="M35" s="2">
        <v>19704</v>
      </c>
      <c r="N35" s="2">
        <v>21882</v>
      </c>
      <c r="O35" s="2">
        <v>24418</v>
      </c>
      <c r="P35" s="2">
        <v>33610</v>
      </c>
      <c r="Q35" s="2">
        <v>35721</v>
      </c>
      <c r="R35" s="2">
        <v>31222</v>
      </c>
      <c r="S35" s="2">
        <v>25283</v>
      </c>
      <c r="T35" s="3">
        <v>0.76</v>
      </c>
      <c r="U35" s="3">
        <v>0.8</v>
      </c>
      <c r="V35" s="3">
        <v>0.59</v>
      </c>
      <c r="W35" s="3">
        <v>0.75</v>
      </c>
      <c r="X35" s="3">
        <v>0.70000000000000007</v>
      </c>
    </row>
    <row r="36" spans="1:24" x14ac:dyDescent="0.35">
      <c r="A36">
        <v>2027</v>
      </c>
      <c r="B36" t="s">
        <v>33</v>
      </c>
      <c r="C36">
        <v>10168</v>
      </c>
      <c r="D36">
        <v>4271</v>
      </c>
      <c r="E36" s="3">
        <v>0.14000000000000001</v>
      </c>
      <c r="F36" s="2">
        <v>9898</v>
      </c>
      <c r="G36" s="2">
        <v>6565</v>
      </c>
      <c r="H36" s="2">
        <v>4848</v>
      </c>
      <c r="I36" s="2">
        <v>6868</v>
      </c>
      <c r="J36" s="2">
        <v>34335</v>
      </c>
      <c r="K36" s="2">
        <v>26546</v>
      </c>
      <c r="L36" s="2">
        <v>20258</v>
      </c>
      <c r="M36" s="2">
        <v>23826</v>
      </c>
      <c r="N36" s="2">
        <v>27356</v>
      </c>
      <c r="O36" s="2">
        <v>28507</v>
      </c>
      <c r="P36" s="2">
        <v>36877</v>
      </c>
      <c r="Q36" s="2">
        <v>32385</v>
      </c>
      <c r="R36" s="2">
        <v>24619</v>
      </c>
      <c r="S36" s="2">
        <v>21914</v>
      </c>
      <c r="T36" s="3">
        <v>0.82</v>
      </c>
      <c r="U36" s="3">
        <v>0.92</v>
      </c>
      <c r="V36" s="3">
        <v>0.61</v>
      </c>
      <c r="W36" s="3">
        <v>0.87</v>
      </c>
      <c r="X36" s="3">
        <v>0.82000000000000006</v>
      </c>
    </row>
    <row r="37" spans="1:24" x14ac:dyDescent="0.35">
      <c r="A37">
        <v>2027</v>
      </c>
      <c r="B37" t="s">
        <v>34</v>
      </c>
      <c r="C37">
        <v>9705</v>
      </c>
      <c r="D37">
        <v>5532</v>
      </c>
      <c r="E37" s="3">
        <v>0.15</v>
      </c>
      <c r="F37" s="2">
        <v>8282</v>
      </c>
      <c r="G37" s="2">
        <v>7070</v>
      </c>
      <c r="H37" s="2">
        <v>5353</v>
      </c>
      <c r="I37" s="2">
        <v>7272</v>
      </c>
      <c r="J37" s="2">
        <v>28633</v>
      </c>
      <c r="K37" s="2">
        <v>28992</v>
      </c>
      <c r="L37" s="2">
        <v>24071</v>
      </c>
      <c r="M37" s="2">
        <v>30913</v>
      </c>
      <c r="N37" s="2">
        <v>33269</v>
      </c>
      <c r="O37" s="2">
        <v>32778</v>
      </c>
      <c r="P37" s="2">
        <v>35477</v>
      </c>
      <c r="Q37" s="2">
        <v>26766</v>
      </c>
      <c r="R37" s="2">
        <v>21422</v>
      </c>
      <c r="S37" s="2">
        <v>22357</v>
      </c>
      <c r="T37" s="3">
        <v>0.85</v>
      </c>
      <c r="U37" s="3">
        <v>0.98</v>
      </c>
      <c r="V37" s="3">
        <v>0.92</v>
      </c>
      <c r="W37" s="3">
        <v>0.92999999999999994</v>
      </c>
      <c r="X37" s="3">
        <v>0.88</v>
      </c>
    </row>
    <row r="38" spans="1:24" x14ac:dyDescent="0.35">
      <c r="A38">
        <v>2027</v>
      </c>
      <c r="B38" t="s">
        <v>35</v>
      </c>
      <c r="C38">
        <v>8666</v>
      </c>
      <c r="D38">
        <v>4853</v>
      </c>
      <c r="E38" s="3">
        <v>0.13</v>
      </c>
      <c r="F38" s="2">
        <v>6767</v>
      </c>
      <c r="G38" s="2">
        <v>8181</v>
      </c>
      <c r="H38" s="2">
        <v>5050</v>
      </c>
      <c r="I38" s="2">
        <v>8080</v>
      </c>
      <c r="J38" s="2">
        <v>23527</v>
      </c>
      <c r="K38" s="2">
        <v>31398</v>
      </c>
      <c r="L38" s="2">
        <v>29650</v>
      </c>
      <c r="M38" s="2">
        <v>37298</v>
      </c>
      <c r="N38" s="2">
        <v>35896</v>
      </c>
      <c r="O38" s="2">
        <v>35415</v>
      </c>
      <c r="P38" s="2">
        <v>29680</v>
      </c>
      <c r="Q38" s="2">
        <v>22190</v>
      </c>
      <c r="R38" s="2">
        <v>22100</v>
      </c>
      <c r="S38" s="2">
        <v>26385</v>
      </c>
      <c r="T38" s="3">
        <v>0.92</v>
      </c>
      <c r="U38" s="3">
        <v>1</v>
      </c>
      <c r="V38" s="3">
        <v>0.96</v>
      </c>
      <c r="W38" s="3">
        <v>0.95</v>
      </c>
      <c r="X38" s="3">
        <v>0.9</v>
      </c>
    </row>
    <row r="39" spans="1:24" x14ac:dyDescent="0.35">
      <c r="A39">
        <v>2028</v>
      </c>
      <c r="B39" t="s">
        <v>24</v>
      </c>
      <c r="C39">
        <v>7800</v>
      </c>
      <c r="D39">
        <v>3900</v>
      </c>
      <c r="E39" s="3">
        <v>0.15</v>
      </c>
      <c r="F39" s="2">
        <v>5504.5</v>
      </c>
      <c r="G39" s="2">
        <v>8888</v>
      </c>
      <c r="H39" s="2">
        <v>5353</v>
      </c>
      <c r="I39" s="2">
        <v>7777</v>
      </c>
      <c r="J39" s="2">
        <v>21331</v>
      </c>
      <c r="K39" s="2">
        <v>32190</v>
      </c>
      <c r="L39" s="2">
        <v>34484</v>
      </c>
      <c r="M39" s="2">
        <v>39213</v>
      </c>
      <c r="N39" s="2">
        <v>34138</v>
      </c>
      <c r="O39" s="2">
        <v>33169</v>
      </c>
      <c r="P39" s="2">
        <v>23348</v>
      </c>
      <c r="Q39" s="2">
        <v>24244</v>
      </c>
      <c r="R39" s="2">
        <v>26367</v>
      </c>
      <c r="S39" s="2">
        <v>30946</v>
      </c>
      <c r="T39" s="3">
        <v>0.13</v>
      </c>
      <c r="U39" s="3">
        <v>0.09</v>
      </c>
      <c r="V39" s="3">
        <v>0.09</v>
      </c>
      <c r="W39" s="3">
        <v>3.9999999999999994E-2</v>
      </c>
      <c r="X39" s="3">
        <v>0.01</v>
      </c>
    </row>
    <row r="40" spans="1:24" x14ac:dyDescent="0.35">
      <c r="A40">
        <v>2028</v>
      </c>
      <c r="B40" t="s">
        <v>25</v>
      </c>
      <c r="C40">
        <v>10014</v>
      </c>
      <c r="D40">
        <v>5408</v>
      </c>
      <c r="E40" s="3">
        <v>0.12</v>
      </c>
      <c r="F40" s="2">
        <v>5252</v>
      </c>
      <c r="G40" s="2">
        <v>8484</v>
      </c>
      <c r="H40" s="2">
        <v>5454</v>
      </c>
      <c r="I40" s="2">
        <v>7979</v>
      </c>
      <c r="J40" s="2">
        <v>23085</v>
      </c>
      <c r="K40" s="2">
        <v>31289</v>
      </c>
      <c r="L40" s="2">
        <v>36333</v>
      </c>
      <c r="M40" s="2">
        <v>36100</v>
      </c>
      <c r="N40" s="2">
        <v>30058</v>
      </c>
      <c r="O40" s="2">
        <v>27990</v>
      </c>
      <c r="P40" s="2">
        <v>21398</v>
      </c>
      <c r="Q40" s="2">
        <v>28661</v>
      </c>
      <c r="R40" s="2">
        <v>31747</v>
      </c>
      <c r="S40" s="2">
        <v>32722</v>
      </c>
      <c r="T40" s="3">
        <v>0.15</v>
      </c>
      <c r="U40" s="3">
        <v>0.28999999999999998</v>
      </c>
      <c r="V40" s="3">
        <v>0.21</v>
      </c>
      <c r="W40" s="3">
        <v>0.24</v>
      </c>
      <c r="X40" s="3">
        <v>0.18999999999999997</v>
      </c>
    </row>
    <row r="41" spans="1:24" x14ac:dyDescent="0.35">
      <c r="A41">
        <v>2028</v>
      </c>
      <c r="B41" t="s">
        <v>26</v>
      </c>
      <c r="C41">
        <v>10696</v>
      </c>
      <c r="D41">
        <v>4278</v>
      </c>
      <c r="E41" s="3">
        <v>0.11</v>
      </c>
      <c r="F41" s="2">
        <v>5757</v>
      </c>
      <c r="G41" s="2">
        <v>6615.5</v>
      </c>
      <c r="H41" s="2">
        <v>4242</v>
      </c>
      <c r="I41" s="2">
        <v>7019.5</v>
      </c>
      <c r="J41" s="2">
        <v>26987</v>
      </c>
      <c r="K41" s="2">
        <v>30582</v>
      </c>
      <c r="L41" s="2">
        <v>34864</v>
      </c>
      <c r="M41" s="2">
        <v>30278</v>
      </c>
      <c r="N41" s="2">
        <v>25736</v>
      </c>
      <c r="O41" s="2">
        <v>23489</v>
      </c>
      <c r="P41" s="2">
        <v>24373</v>
      </c>
      <c r="Q41" s="2">
        <v>33111</v>
      </c>
      <c r="R41" s="2">
        <v>35304</v>
      </c>
      <c r="S41" s="2">
        <v>30719</v>
      </c>
      <c r="T41" s="3">
        <v>0.27</v>
      </c>
      <c r="U41" s="3">
        <v>0.31</v>
      </c>
      <c r="V41" s="3">
        <v>0.25</v>
      </c>
      <c r="W41" s="3">
        <v>0.26</v>
      </c>
      <c r="X41" s="3">
        <v>0.21</v>
      </c>
    </row>
    <row r="42" spans="1:24" x14ac:dyDescent="0.35">
      <c r="A42">
        <v>2028</v>
      </c>
      <c r="B42" t="s">
        <v>27</v>
      </c>
      <c r="C42">
        <v>9380</v>
      </c>
      <c r="D42">
        <v>4784</v>
      </c>
      <c r="E42" s="3">
        <v>0.12</v>
      </c>
      <c r="F42" s="2">
        <v>7272</v>
      </c>
      <c r="G42" s="2">
        <v>5908.5</v>
      </c>
      <c r="H42" s="2">
        <v>4545</v>
      </c>
      <c r="I42" s="2">
        <v>6211.5</v>
      </c>
      <c r="J42" s="2">
        <v>30892</v>
      </c>
      <c r="K42" s="2">
        <v>31222</v>
      </c>
      <c r="L42" s="2">
        <v>30599</v>
      </c>
      <c r="M42" s="2">
        <v>24194</v>
      </c>
      <c r="N42" s="2">
        <v>22820</v>
      </c>
      <c r="O42" s="2">
        <v>22158</v>
      </c>
      <c r="P42" s="2">
        <v>28834</v>
      </c>
      <c r="Q42" s="2">
        <v>35699</v>
      </c>
      <c r="R42" s="2">
        <v>33533</v>
      </c>
      <c r="S42" s="2">
        <v>26324</v>
      </c>
      <c r="T42" s="3">
        <v>0.28999999999999998</v>
      </c>
      <c r="U42" s="3">
        <v>0.43</v>
      </c>
      <c r="V42" s="3">
        <v>0.28999999999999998</v>
      </c>
      <c r="W42" s="3">
        <v>0.38</v>
      </c>
      <c r="X42" s="3">
        <v>0.32999999999999996</v>
      </c>
    </row>
    <row r="43" spans="1:24" x14ac:dyDescent="0.35">
      <c r="A43">
        <v>2028</v>
      </c>
      <c r="B43" t="s">
        <v>28</v>
      </c>
      <c r="C43">
        <v>6972</v>
      </c>
      <c r="D43">
        <v>4183</v>
      </c>
      <c r="E43" s="3">
        <v>0.15</v>
      </c>
      <c r="F43" s="2">
        <v>8888</v>
      </c>
      <c r="G43" s="2">
        <v>6009.5</v>
      </c>
      <c r="H43" s="2">
        <v>5100.5</v>
      </c>
      <c r="I43" s="2">
        <v>6413.5</v>
      </c>
      <c r="J43" s="2">
        <v>32641</v>
      </c>
      <c r="K43" s="2">
        <v>32699</v>
      </c>
      <c r="L43" s="2">
        <v>25306</v>
      </c>
      <c r="M43" s="2">
        <v>19980</v>
      </c>
      <c r="N43" s="2">
        <v>22836</v>
      </c>
      <c r="O43" s="2">
        <v>23974</v>
      </c>
      <c r="P43" s="2">
        <v>32344</v>
      </c>
      <c r="Q43" s="2">
        <v>34488</v>
      </c>
      <c r="R43" s="2">
        <v>28896</v>
      </c>
      <c r="S43" s="2">
        <v>22815</v>
      </c>
      <c r="T43" s="3">
        <v>0.31</v>
      </c>
      <c r="U43" s="3">
        <v>0.45</v>
      </c>
      <c r="V43" s="3">
        <v>0.45</v>
      </c>
      <c r="W43" s="3">
        <v>0.4</v>
      </c>
      <c r="X43" s="3">
        <v>0.35</v>
      </c>
    </row>
    <row r="44" spans="1:24" x14ac:dyDescent="0.35">
      <c r="A44">
        <v>2028</v>
      </c>
      <c r="B44" t="s">
        <v>29</v>
      </c>
      <c r="C44">
        <v>5138</v>
      </c>
      <c r="D44">
        <v>2826</v>
      </c>
      <c r="E44" s="3">
        <v>0.12</v>
      </c>
      <c r="F44" s="2">
        <v>10403</v>
      </c>
      <c r="G44" s="2">
        <v>7322.5</v>
      </c>
      <c r="H44" s="2">
        <v>5555</v>
      </c>
      <c r="I44" s="2">
        <v>7221.5</v>
      </c>
      <c r="J44" s="2">
        <v>30850</v>
      </c>
      <c r="K44" s="2">
        <v>32767</v>
      </c>
      <c r="L44" s="2">
        <v>20885</v>
      </c>
      <c r="M44" s="2">
        <v>19263</v>
      </c>
      <c r="N44" s="2">
        <v>26095</v>
      </c>
      <c r="O44" s="2">
        <v>27543</v>
      </c>
      <c r="P44" s="2">
        <v>34696</v>
      </c>
      <c r="Q44" s="2">
        <v>30657</v>
      </c>
      <c r="R44" s="2">
        <v>24100</v>
      </c>
      <c r="S44" s="2">
        <v>21362</v>
      </c>
      <c r="T44" s="3">
        <v>0.33</v>
      </c>
      <c r="U44" s="3">
        <v>0.47</v>
      </c>
      <c r="V44" s="3">
        <v>0.47</v>
      </c>
      <c r="W44" s="3">
        <v>0.42</v>
      </c>
      <c r="X44" s="3">
        <v>0.37</v>
      </c>
    </row>
    <row r="45" spans="1:24" x14ac:dyDescent="0.35">
      <c r="A45">
        <v>2028</v>
      </c>
      <c r="B45" t="s">
        <v>30</v>
      </c>
      <c r="C45">
        <v>5138</v>
      </c>
      <c r="D45">
        <v>2723</v>
      </c>
      <c r="E45" s="3">
        <v>0.09</v>
      </c>
      <c r="F45" s="2">
        <v>11110</v>
      </c>
      <c r="G45" s="2">
        <v>7827.5</v>
      </c>
      <c r="H45" s="2">
        <v>5201.5</v>
      </c>
      <c r="I45" s="2">
        <v>7726.5</v>
      </c>
      <c r="J45" s="2">
        <v>25985</v>
      </c>
      <c r="K45" s="2">
        <v>29990</v>
      </c>
      <c r="L45" s="2">
        <v>19099</v>
      </c>
      <c r="M45" s="2">
        <v>22490</v>
      </c>
      <c r="N45" s="2">
        <v>31506</v>
      </c>
      <c r="O45" s="2">
        <v>31457</v>
      </c>
      <c r="P45" s="2">
        <v>33218</v>
      </c>
      <c r="Q45" s="2">
        <v>25576</v>
      </c>
      <c r="R45" s="2">
        <v>21308</v>
      </c>
      <c r="S45" s="2">
        <v>22980</v>
      </c>
      <c r="T45" s="3">
        <v>0.64</v>
      </c>
      <c r="U45" s="3">
        <v>0.49</v>
      </c>
      <c r="V45" s="3">
        <v>0.59</v>
      </c>
      <c r="W45" s="3">
        <v>0.44</v>
      </c>
      <c r="X45" s="3">
        <v>0.39</v>
      </c>
    </row>
    <row r="46" spans="1:24" x14ac:dyDescent="0.35">
      <c r="A46">
        <v>2028</v>
      </c>
      <c r="B46" t="s">
        <v>31</v>
      </c>
      <c r="C46">
        <v>6972</v>
      </c>
      <c r="D46">
        <v>2859</v>
      </c>
      <c r="E46" s="3">
        <v>0.13</v>
      </c>
      <c r="F46" s="2">
        <v>10807</v>
      </c>
      <c r="G46" s="2">
        <v>6969</v>
      </c>
      <c r="H46" s="2">
        <v>5656</v>
      </c>
      <c r="I46" s="2">
        <v>7322.5</v>
      </c>
      <c r="J46" s="2">
        <v>20453</v>
      </c>
      <c r="K46" s="2">
        <v>24891</v>
      </c>
      <c r="L46" s="2">
        <v>21521</v>
      </c>
      <c r="M46" s="2">
        <v>28787</v>
      </c>
      <c r="N46" s="2">
        <v>36695</v>
      </c>
      <c r="O46" s="2">
        <v>33817</v>
      </c>
      <c r="P46" s="2">
        <v>28466</v>
      </c>
      <c r="Q46" s="2">
        <v>22201</v>
      </c>
      <c r="R46" s="2">
        <v>23555</v>
      </c>
      <c r="S46" s="2">
        <v>27290</v>
      </c>
      <c r="T46" s="3">
        <v>0.68</v>
      </c>
      <c r="U46" s="3">
        <v>0.8</v>
      </c>
      <c r="V46" s="3">
        <v>0.61</v>
      </c>
      <c r="W46" s="3">
        <v>0.75</v>
      </c>
      <c r="X46" s="3">
        <v>0.70000000000000007</v>
      </c>
    </row>
    <row r="47" spans="1:24" x14ac:dyDescent="0.35">
      <c r="A47">
        <v>2028</v>
      </c>
      <c r="B47" t="s">
        <v>32</v>
      </c>
      <c r="C47">
        <v>9380</v>
      </c>
      <c r="D47">
        <v>3940</v>
      </c>
      <c r="E47" s="3">
        <v>0.1</v>
      </c>
      <c r="F47" s="2">
        <v>9696</v>
      </c>
      <c r="G47" s="2">
        <v>6363</v>
      </c>
      <c r="H47" s="2">
        <v>4646</v>
      </c>
      <c r="I47" s="2">
        <v>6716.5</v>
      </c>
      <c r="J47" s="2">
        <v>17731</v>
      </c>
      <c r="K47" s="2">
        <v>20065</v>
      </c>
      <c r="L47" s="2">
        <v>27043</v>
      </c>
      <c r="M47" s="2">
        <v>35420</v>
      </c>
      <c r="N47" s="2">
        <v>39067</v>
      </c>
      <c r="O47" s="2">
        <v>32712</v>
      </c>
      <c r="P47" s="2">
        <v>24409</v>
      </c>
      <c r="Q47" s="2">
        <v>22638</v>
      </c>
      <c r="R47" s="2">
        <v>28589</v>
      </c>
      <c r="S47" s="2">
        <v>30948</v>
      </c>
      <c r="T47" s="3">
        <v>0.8</v>
      </c>
      <c r="U47" s="3">
        <v>0.84</v>
      </c>
      <c r="V47" s="3">
        <v>0.63</v>
      </c>
      <c r="W47" s="3">
        <v>0.78999999999999992</v>
      </c>
      <c r="X47" s="3">
        <v>0.74</v>
      </c>
    </row>
    <row r="48" spans="1:24" x14ac:dyDescent="0.35">
      <c r="A48">
        <v>2028</v>
      </c>
      <c r="B48" t="s">
        <v>33</v>
      </c>
      <c r="C48">
        <v>10696</v>
      </c>
      <c r="D48">
        <v>4278</v>
      </c>
      <c r="E48" s="3">
        <v>0.15</v>
      </c>
      <c r="F48" s="2">
        <v>8029.5</v>
      </c>
      <c r="G48" s="2">
        <v>6817.5</v>
      </c>
      <c r="H48" s="2">
        <v>5050</v>
      </c>
      <c r="I48" s="2">
        <v>7019.5</v>
      </c>
      <c r="J48" s="2">
        <v>19530</v>
      </c>
      <c r="K48" s="2">
        <v>18358</v>
      </c>
      <c r="L48" s="2">
        <v>31959</v>
      </c>
      <c r="M48" s="2">
        <v>38447</v>
      </c>
      <c r="N48" s="2">
        <v>36932</v>
      </c>
      <c r="O48" s="2">
        <v>29042</v>
      </c>
      <c r="P48" s="2">
        <v>22690</v>
      </c>
      <c r="Q48" s="2">
        <v>26811</v>
      </c>
      <c r="R48" s="2">
        <v>33279</v>
      </c>
      <c r="S48" s="2">
        <v>31363</v>
      </c>
      <c r="T48" s="3">
        <v>0.86</v>
      </c>
      <c r="U48" s="3">
        <v>0.96</v>
      </c>
      <c r="V48" s="3">
        <v>0.65</v>
      </c>
      <c r="W48" s="3">
        <v>0.90999999999999992</v>
      </c>
      <c r="X48" s="3">
        <v>0.86</v>
      </c>
    </row>
    <row r="49" spans="1:24" x14ac:dyDescent="0.35">
      <c r="A49">
        <v>2028</v>
      </c>
      <c r="B49" t="s">
        <v>34</v>
      </c>
      <c r="C49">
        <v>10014</v>
      </c>
      <c r="D49">
        <v>5007</v>
      </c>
      <c r="E49" s="3">
        <v>0.08</v>
      </c>
      <c r="F49" s="2">
        <v>6363</v>
      </c>
      <c r="G49" s="2">
        <v>8332.5</v>
      </c>
      <c r="H49" s="2">
        <v>5302.5</v>
      </c>
      <c r="I49" s="2">
        <v>8181</v>
      </c>
      <c r="J49" s="2">
        <v>24764</v>
      </c>
      <c r="K49" s="2">
        <v>20794</v>
      </c>
      <c r="L49" s="2">
        <v>33934</v>
      </c>
      <c r="M49" s="2">
        <v>37040</v>
      </c>
      <c r="N49" s="2">
        <v>31723</v>
      </c>
      <c r="O49" s="2">
        <v>25116</v>
      </c>
      <c r="P49" s="2">
        <v>24833</v>
      </c>
      <c r="Q49" s="2">
        <v>31993</v>
      </c>
      <c r="R49" s="2">
        <v>35147</v>
      </c>
      <c r="S49" s="2">
        <v>28493</v>
      </c>
      <c r="T49" s="3">
        <v>0.89</v>
      </c>
      <c r="U49" s="3">
        <v>0.98</v>
      </c>
      <c r="V49" s="3">
        <v>0.96</v>
      </c>
      <c r="W49" s="3">
        <v>0.92999999999999994</v>
      </c>
      <c r="X49" s="3">
        <v>0.88</v>
      </c>
    </row>
    <row r="50" spans="1:24" x14ac:dyDescent="0.35">
      <c r="A50">
        <v>2028</v>
      </c>
      <c r="B50" t="s">
        <v>35</v>
      </c>
      <c r="C50">
        <v>7800</v>
      </c>
      <c r="D50">
        <v>3432</v>
      </c>
      <c r="E50" s="3">
        <v>0.14000000000000001</v>
      </c>
      <c r="F50" s="2">
        <v>5151</v>
      </c>
      <c r="G50" s="2">
        <v>8938.5</v>
      </c>
      <c r="H50" s="2">
        <v>5403.5</v>
      </c>
      <c r="I50" s="2">
        <v>7423.5</v>
      </c>
      <c r="J50" s="2">
        <v>30878</v>
      </c>
      <c r="K50" s="2">
        <v>26284</v>
      </c>
      <c r="L50" s="2">
        <v>31862</v>
      </c>
      <c r="M50" s="2">
        <v>31846</v>
      </c>
      <c r="N50" s="2">
        <v>26150</v>
      </c>
      <c r="O50" s="2">
        <v>23325</v>
      </c>
      <c r="P50" s="2">
        <v>29676</v>
      </c>
      <c r="Q50" s="2">
        <v>35309</v>
      </c>
      <c r="R50" s="2">
        <v>33641</v>
      </c>
      <c r="S50" s="2">
        <v>24033</v>
      </c>
      <c r="T50" s="3">
        <v>0.96</v>
      </c>
      <c r="U50" s="3">
        <v>1</v>
      </c>
      <c r="V50" s="3">
        <v>1</v>
      </c>
      <c r="W50" s="3">
        <v>0.95</v>
      </c>
      <c r="X50" s="3">
        <v>0.9</v>
      </c>
    </row>
  </sheetData>
  <mergeCells count="5">
    <mergeCell ref="A1:D1"/>
    <mergeCell ref="E1:I1"/>
    <mergeCell ref="J1:N1"/>
    <mergeCell ref="O1:S1"/>
    <mergeCell ref="T1:X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53341-DBF3-4C1D-A58F-C78B80E04B51}">
  <dimension ref="A1:H30"/>
  <sheetViews>
    <sheetView tabSelected="1" workbookViewId="0">
      <selection activeCell="D20" sqref="D20"/>
    </sheetView>
  </sheetViews>
  <sheetFormatPr defaultRowHeight="15.5" x14ac:dyDescent="0.35"/>
  <cols>
    <col min="3" max="3" width="10.61328125" bestFit="1" customWidth="1"/>
    <col min="4" max="4" width="10.765625" bestFit="1" customWidth="1"/>
    <col min="7" max="7" width="11.84375" bestFit="1" customWidth="1"/>
    <col min="8" max="8" width="10.84375" bestFit="1" customWidth="1"/>
  </cols>
  <sheetData>
    <row r="1" spans="1:8" ht="22.5" x14ac:dyDescent="0.65">
      <c r="A1" s="14" t="s">
        <v>64</v>
      </c>
      <c r="B1" s="14"/>
      <c r="C1" s="14"/>
      <c r="D1" s="14"/>
      <c r="E1" s="14"/>
      <c r="F1" s="14"/>
      <c r="G1" s="14"/>
      <c r="H1" s="10"/>
    </row>
    <row r="2" spans="1:8" x14ac:dyDescent="0.35">
      <c r="C2" t="s">
        <v>2</v>
      </c>
      <c r="D2" t="s">
        <v>3</v>
      </c>
    </row>
    <row r="3" spans="1:8" x14ac:dyDescent="0.35">
      <c r="A3" t="s">
        <v>60</v>
      </c>
      <c r="C3" s="6">
        <f>GETPIVOTDATA("Sum of Visitors",'Pivot Tables'!$A$3)</f>
        <v>402561</v>
      </c>
      <c r="D3" s="6">
        <f>GETPIVOTDATA("Sum of Buyers",'Pivot Tables'!$A$3)</f>
        <v>195767</v>
      </c>
      <c r="F3" s="9" t="s">
        <v>1</v>
      </c>
      <c r="G3" s="9" t="s">
        <v>69</v>
      </c>
      <c r="H3" s="2"/>
    </row>
    <row r="4" spans="1:8" x14ac:dyDescent="0.35">
      <c r="C4" s="6"/>
      <c r="D4" s="9" t="s">
        <v>68</v>
      </c>
      <c r="F4" t="str" cm="1">
        <f t="array" ref="F4:G15">'Pivot Tables'!E20:F31</f>
        <v>JAN</v>
      </c>
      <c r="G4" s="2">
        <v>30426</v>
      </c>
      <c r="H4" s="2"/>
    </row>
    <row r="5" spans="1:8" x14ac:dyDescent="0.35">
      <c r="A5" t="s">
        <v>4</v>
      </c>
      <c r="C5" s="3">
        <f>GETPIVOTDATA("Average of Conversion",'Pivot Tables'!$A$3)</f>
        <v>0.12750000000000003</v>
      </c>
      <c r="D5" s="3">
        <f>100%-C5</f>
        <v>0.87249999999999994</v>
      </c>
      <c r="F5" t="str">
        <v>FEB</v>
      </c>
      <c r="G5" s="2">
        <v>30635</v>
      </c>
      <c r="H5" s="2"/>
    </row>
    <row r="6" spans="1:8" x14ac:dyDescent="0.35">
      <c r="A6" t="s">
        <v>66</v>
      </c>
      <c r="C6" s="2">
        <f>GETPIVOTDATA("Sum of Profit",'Pivot Tables'!$A$3)</f>
        <v>383506</v>
      </c>
      <c r="F6" t="str">
        <v>MAR</v>
      </c>
      <c r="G6" s="2">
        <v>28370.5</v>
      </c>
      <c r="H6" s="2"/>
    </row>
    <row r="7" spans="1:8" x14ac:dyDescent="0.35">
      <c r="A7" t="s">
        <v>67</v>
      </c>
      <c r="C7" s="3">
        <f>AVERAGE(C12:C16)</f>
        <v>0.51737500000000003</v>
      </c>
      <c r="D7" s="3"/>
      <c r="E7" s="3"/>
      <c r="F7" t="str">
        <v>APR</v>
      </c>
      <c r="G7" s="2">
        <v>27559.5</v>
      </c>
      <c r="H7" s="2"/>
    </row>
    <row r="8" spans="1:8" x14ac:dyDescent="0.35">
      <c r="A8" t="s">
        <v>70</v>
      </c>
      <c r="C8" s="3"/>
      <c r="D8" s="3"/>
      <c r="E8" s="3"/>
      <c r="F8" t="str">
        <v>MAY</v>
      </c>
      <c r="G8" s="2">
        <v>26843.5</v>
      </c>
      <c r="H8" s="2"/>
    </row>
    <row r="9" spans="1:8" x14ac:dyDescent="0.35">
      <c r="A9" t="s">
        <v>71</v>
      </c>
      <c r="F9" t="str">
        <v>JUN</v>
      </c>
      <c r="G9" s="2">
        <v>27646.5</v>
      </c>
      <c r="H9" s="2"/>
    </row>
    <row r="10" spans="1:8" x14ac:dyDescent="0.35">
      <c r="F10" t="str">
        <v>JUL</v>
      </c>
      <c r="G10" s="2">
        <v>28862.5</v>
      </c>
      <c r="H10" s="2"/>
    </row>
    <row r="11" spans="1:8" x14ac:dyDescent="0.35">
      <c r="A11" s="5" t="s">
        <v>65</v>
      </c>
      <c r="D11" s="9" t="s">
        <v>68</v>
      </c>
      <c r="F11" t="str">
        <v>AUG</v>
      </c>
      <c r="G11" s="2">
        <v>29171.5</v>
      </c>
      <c r="H11" s="2"/>
    </row>
    <row r="12" spans="1:8" x14ac:dyDescent="0.35">
      <c r="A12" t="s">
        <v>19</v>
      </c>
      <c r="C12" s="3">
        <f>GETPIVOTDATA(""&amp;A12,'Pivot Tables'!$A$3)</f>
        <v>0.4981250000000001</v>
      </c>
      <c r="D12" s="3">
        <f>100%-C12</f>
        <v>0.50187499999999985</v>
      </c>
      <c r="F12" t="str">
        <v>SEP</v>
      </c>
      <c r="G12" s="2">
        <v>29066.5</v>
      </c>
      <c r="H12" s="2"/>
    </row>
    <row r="13" spans="1:8" x14ac:dyDescent="0.35">
      <c r="A13" t="s">
        <v>20</v>
      </c>
      <c r="C13" s="3">
        <f>GETPIVOTDATA(""&amp;A13,'Pivot Tables'!$A$3)</f>
        <v>0.58000000000000007</v>
      </c>
      <c r="D13" s="3">
        <f t="shared" ref="D13:D16" si="0">100%-C13</f>
        <v>0.41999999999999993</v>
      </c>
      <c r="F13" t="str">
        <v>OCT</v>
      </c>
      <c r="G13" s="2">
        <v>29159.5</v>
      </c>
      <c r="H13" s="2"/>
    </row>
    <row r="14" spans="1:8" x14ac:dyDescent="0.35">
      <c r="A14" t="s">
        <v>21</v>
      </c>
      <c r="C14" s="3">
        <f>GETPIVOTDATA(""&amp;A14,'Pivot Tables'!$A$3)</f>
        <v>0.49625000000000008</v>
      </c>
      <c r="D14" s="3">
        <f t="shared" si="0"/>
        <v>0.50374999999999992</v>
      </c>
      <c r="F14" t="str">
        <v>NOV</v>
      </c>
      <c r="G14" s="2">
        <v>29819</v>
      </c>
      <c r="H14" s="2"/>
    </row>
    <row r="15" spans="1:8" x14ac:dyDescent="0.35">
      <c r="A15" t="s">
        <v>22</v>
      </c>
      <c r="C15" s="3">
        <f>GETPIVOTDATA(""&amp;A15,'Pivot Tables'!$A$3)</f>
        <v>0.52999999999999992</v>
      </c>
      <c r="D15" s="3">
        <f t="shared" si="0"/>
        <v>0.47000000000000008</v>
      </c>
      <c r="F15" t="str">
        <v>DEC</v>
      </c>
      <c r="G15" s="2">
        <v>30174.5</v>
      </c>
      <c r="H15" s="2"/>
    </row>
    <row r="16" spans="1:8" x14ac:dyDescent="0.35">
      <c r="A16" t="s">
        <v>23</v>
      </c>
      <c r="C16" s="3">
        <f>GETPIVOTDATA(""&amp;A16,'Pivot Tables'!$A$3)</f>
        <v>0.48249999999999987</v>
      </c>
      <c r="D16" s="3">
        <f t="shared" si="0"/>
        <v>0.51750000000000007</v>
      </c>
      <c r="G16" t="s">
        <v>72</v>
      </c>
    </row>
    <row r="17" spans="1:8" s="2" customFormat="1" x14ac:dyDescent="0.35">
      <c r="A17" s="9" t="s">
        <v>1</v>
      </c>
      <c r="B17" s="9" t="s">
        <v>2</v>
      </c>
      <c r="C17" s="9" t="s">
        <v>3</v>
      </c>
      <c r="D17"/>
      <c r="E17"/>
      <c r="F17" s="9" t="s">
        <v>1</v>
      </c>
      <c r="G17" s="9" t="s">
        <v>70</v>
      </c>
    </row>
    <row r="18" spans="1:8" x14ac:dyDescent="0.35">
      <c r="A18" t="s">
        <v>24</v>
      </c>
      <c r="B18">
        <f>GETPIVOTDATA(""&amp;$B$17,'Pivot Tables'!$A$3,"Month",""&amp;$A18)</f>
        <v>29260</v>
      </c>
      <c r="C18">
        <f>GETPIVOTDATA(""&amp;C$17,'Pivot Tables'!$A$3,"Month",""&amp;$A18)</f>
        <v>13223</v>
      </c>
      <c r="F18" t="str" cm="1">
        <f t="array" ref="F18:G29">'Pivot Tables'!A20:B31</f>
        <v>JAN</v>
      </c>
      <c r="G18" s="2">
        <v>25250.5</v>
      </c>
      <c r="H18" s="8"/>
    </row>
    <row r="19" spans="1:8" x14ac:dyDescent="0.35">
      <c r="A19" t="s">
        <v>25</v>
      </c>
      <c r="B19">
        <f>GETPIVOTDATA(""&amp;$B$17,'Pivot Tables'!$A$3,"Month",""&amp;$A19)</f>
        <v>32642</v>
      </c>
      <c r="C19">
        <f>GETPIVOTDATA(""&amp;C$17,'Pivot Tables'!$A$3,"Month",""&amp;$A19)</f>
        <v>16981</v>
      </c>
      <c r="F19" t="str">
        <v>FEB</v>
      </c>
      <c r="G19" s="2">
        <v>23251.8</v>
      </c>
      <c r="H19" s="8"/>
    </row>
    <row r="20" spans="1:8" x14ac:dyDescent="0.35">
      <c r="A20" t="s">
        <v>26</v>
      </c>
      <c r="B20">
        <f>GETPIVOTDATA(""&amp;$B$17,'Pivot Tables'!$A$3,"Month",""&amp;$A20)</f>
        <v>37053</v>
      </c>
      <c r="C20">
        <f>GETPIVOTDATA(""&amp;C$17,'Pivot Tables'!$A$3,"Month",""&amp;$A20)</f>
        <v>14917</v>
      </c>
      <c r="D20" t="s">
        <v>72</v>
      </c>
      <c r="F20" t="str">
        <v>MAR</v>
      </c>
      <c r="G20" s="2">
        <v>23429.7</v>
      </c>
      <c r="H20" s="8"/>
    </row>
    <row r="21" spans="1:8" x14ac:dyDescent="0.35">
      <c r="A21" t="s">
        <v>27</v>
      </c>
      <c r="B21">
        <f>GETPIVOTDATA(""&amp;$B$17,'Pivot Tables'!$A$3,"Month",""&amp;$A21)</f>
        <v>36911</v>
      </c>
      <c r="C21">
        <f>GETPIVOTDATA(""&amp;C$17,'Pivot Tables'!$A$3,"Month",""&amp;$A21)</f>
        <v>18136</v>
      </c>
      <c r="F21" t="str">
        <v>APR</v>
      </c>
      <c r="G21" s="2">
        <v>27311.3</v>
      </c>
      <c r="H21" s="8"/>
    </row>
    <row r="22" spans="1:8" x14ac:dyDescent="0.35">
      <c r="A22" t="s">
        <v>28</v>
      </c>
      <c r="B22">
        <f>GETPIVOTDATA(""&amp;$B$17,'Pivot Tables'!$A$3,"Month",""&amp;$A22)</f>
        <v>33989</v>
      </c>
      <c r="C22">
        <f>GETPIVOTDATA(""&amp;C$17,'Pivot Tables'!$A$3,"Month",""&amp;$A22)</f>
        <v>16236</v>
      </c>
      <c r="F22" t="str">
        <v>MAY</v>
      </c>
      <c r="G22" s="2">
        <v>32148.3</v>
      </c>
      <c r="H22" s="8"/>
    </row>
    <row r="23" spans="1:8" x14ac:dyDescent="0.35">
      <c r="A23" t="s">
        <v>29</v>
      </c>
      <c r="B23">
        <f>GETPIVOTDATA(""&amp;$B$17,'Pivot Tables'!$A$3,"Month",""&amp;$A23)</f>
        <v>29289</v>
      </c>
      <c r="C23">
        <f>GETPIVOTDATA(""&amp;C$17,'Pivot Tables'!$A$3,"Month",""&amp;$A23)</f>
        <v>14975</v>
      </c>
      <c r="F23" t="str">
        <v>JUN</v>
      </c>
      <c r="G23" s="2">
        <v>37814.5</v>
      </c>
      <c r="H23" s="8"/>
    </row>
    <row r="24" spans="1:8" x14ac:dyDescent="0.35">
      <c r="A24" t="s">
        <v>30</v>
      </c>
      <c r="B24">
        <f>GETPIVOTDATA(""&amp;$B$17,'Pivot Tables'!$A$3,"Month",""&amp;$A24)</f>
        <v>29023</v>
      </c>
      <c r="C24">
        <f>GETPIVOTDATA(""&amp;C$17,'Pivot Tables'!$A$3,"Month",""&amp;$A24)</f>
        <v>15165</v>
      </c>
      <c r="F24" t="str">
        <v>JUL</v>
      </c>
      <c r="G24" s="2">
        <v>41149.5</v>
      </c>
      <c r="H24" s="8"/>
    </row>
    <row r="25" spans="1:8" x14ac:dyDescent="0.35">
      <c r="A25" t="s">
        <v>31</v>
      </c>
      <c r="B25">
        <f>GETPIVOTDATA(""&amp;$B$17,'Pivot Tables'!$A$3,"Month",""&amp;$A25)</f>
        <v>30302</v>
      </c>
      <c r="C25">
        <f>GETPIVOTDATA(""&amp;C$17,'Pivot Tables'!$A$3,"Month",""&amp;$A25)</f>
        <v>13692</v>
      </c>
      <c r="F25" t="str">
        <v>AUG</v>
      </c>
      <c r="G25" s="2">
        <v>42190.7</v>
      </c>
      <c r="H25" s="8"/>
    </row>
    <row r="26" spans="1:8" x14ac:dyDescent="0.35">
      <c r="A26" t="s">
        <v>32</v>
      </c>
      <c r="B26">
        <f>GETPIVOTDATA(""&amp;$B$17,'Pivot Tables'!$A$3,"Month",""&amp;$A26)</f>
        <v>34364</v>
      </c>
      <c r="C26">
        <f>GETPIVOTDATA(""&amp;C$17,'Pivot Tables'!$A$3,"Month",""&amp;$A26)</f>
        <v>16497</v>
      </c>
      <c r="F26" t="str">
        <v>SEP</v>
      </c>
      <c r="G26" s="2">
        <v>39984.699999999997</v>
      </c>
      <c r="H26" s="8"/>
    </row>
    <row r="27" spans="1:8" x14ac:dyDescent="0.35">
      <c r="A27" t="s">
        <v>33</v>
      </c>
      <c r="B27">
        <f>GETPIVOTDATA(""&amp;$B$17,'Pivot Tables'!$A$3,"Month",""&amp;$A27)</f>
        <v>36624</v>
      </c>
      <c r="C27">
        <f>GETPIVOTDATA(""&amp;C$17,'Pivot Tables'!$A$3,"Month",""&amp;$A27)</f>
        <v>18249</v>
      </c>
      <c r="F27" t="str">
        <v>OCT</v>
      </c>
      <c r="G27" s="2">
        <v>35464.800000000003</v>
      </c>
      <c r="H27" s="8"/>
    </row>
    <row r="28" spans="1:8" x14ac:dyDescent="0.35">
      <c r="A28" t="s">
        <v>34</v>
      </c>
      <c r="B28">
        <f>GETPIVOTDATA(""&amp;$B$17,'Pivot Tables'!$A$3,"Month",""&amp;$A28)</f>
        <v>37335</v>
      </c>
      <c r="C28">
        <f>GETPIVOTDATA(""&amp;C$17,'Pivot Tables'!$A$3,"Month",""&amp;$A28)</f>
        <v>19261</v>
      </c>
      <c r="F28" t="str">
        <v>NOV</v>
      </c>
      <c r="G28" s="2">
        <v>29811.200000000001</v>
      </c>
      <c r="H28" s="8"/>
    </row>
    <row r="29" spans="1:8" x14ac:dyDescent="0.35">
      <c r="A29" t="s">
        <v>35</v>
      </c>
      <c r="B29">
        <f>GETPIVOTDATA(""&amp;$B$17,'Pivot Tables'!$A$3,"Month",""&amp;$A29)</f>
        <v>35769</v>
      </c>
      <c r="C29">
        <f>GETPIVOTDATA(""&amp;C$17,'Pivot Tables'!$A$3,"Month",""&amp;$A29)</f>
        <v>18435</v>
      </c>
      <c r="F29" t="str">
        <v>DEC</v>
      </c>
      <c r="G29" s="2">
        <v>25699</v>
      </c>
      <c r="H29" s="8"/>
    </row>
    <row r="30" spans="1:8" x14ac:dyDescent="0.35">
      <c r="G30" s="2"/>
      <c r="H30" s="7"/>
    </row>
  </sheetData>
  <mergeCells count="1">
    <mergeCell ref="A1:G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7750D-8DE5-4600-BA7E-2B33188E4A53}">
  <dimension ref="A1:W32"/>
  <sheetViews>
    <sheetView workbookViewId="0">
      <selection activeCell="G25" sqref="G25"/>
    </sheetView>
  </sheetViews>
  <sheetFormatPr defaultRowHeight="15.5" x14ac:dyDescent="0.35"/>
  <cols>
    <col min="1" max="1" width="11.69140625" bestFit="1" customWidth="1"/>
    <col min="2" max="2" width="10.84375" bestFit="1" customWidth="1"/>
    <col min="3" max="3" width="12" bestFit="1" customWidth="1"/>
    <col min="4" max="4" width="19.15234375" bestFit="1" customWidth="1"/>
    <col min="5" max="5" width="11.69140625" bestFit="1" customWidth="1"/>
    <col min="6" max="6" width="10.23046875" bestFit="1" customWidth="1"/>
    <col min="7" max="7" width="20.15234375" bestFit="1" customWidth="1"/>
    <col min="8" max="8" width="10.23046875" bestFit="1" customWidth="1"/>
    <col min="9" max="13" width="12.69140625" bestFit="1" customWidth="1"/>
    <col min="14" max="18" width="13" bestFit="1" customWidth="1"/>
    <col min="19" max="23" width="15.3046875" style="3" bestFit="1" customWidth="1"/>
  </cols>
  <sheetData>
    <row r="1" spans="1:23" x14ac:dyDescent="0.35">
      <c r="A1" s="11" t="s">
        <v>64</v>
      </c>
      <c r="B1" s="11"/>
      <c r="C1" s="11"/>
      <c r="D1" s="11"/>
      <c r="E1" s="11"/>
      <c r="F1" s="11"/>
      <c r="G1" s="11"/>
    </row>
    <row r="3" spans="1:23" x14ac:dyDescent="0.35">
      <c r="A3" s="4" t="s">
        <v>36</v>
      </c>
      <c r="B3" t="s">
        <v>39</v>
      </c>
      <c r="C3" t="s">
        <v>40</v>
      </c>
      <c r="D3" t="s">
        <v>53</v>
      </c>
      <c r="E3" t="s">
        <v>41</v>
      </c>
      <c r="F3" t="s">
        <v>42</v>
      </c>
      <c r="G3" t="s">
        <v>43</v>
      </c>
      <c r="H3" t="s">
        <v>44</v>
      </c>
      <c r="I3" t="s">
        <v>45</v>
      </c>
      <c r="J3" t="s">
        <v>46</v>
      </c>
      <c r="K3" t="s">
        <v>47</v>
      </c>
      <c r="L3" t="s">
        <v>48</v>
      </c>
      <c r="M3" t="s">
        <v>49</v>
      </c>
      <c r="N3" t="s">
        <v>50</v>
      </c>
      <c r="O3" t="s">
        <v>51</v>
      </c>
      <c r="P3" t="s">
        <v>52</v>
      </c>
      <c r="Q3" t="s">
        <v>38</v>
      </c>
      <c r="R3" t="s">
        <v>54</v>
      </c>
      <c r="S3" s="3" t="s">
        <v>55</v>
      </c>
      <c r="T3" s="3" t="s">
        <v>56</v>
      </c>
      <c r="U3" s="3" t="s">
        <v>57</v>
      </c>
      <c r="V3" s="3" t="s">
        <v>58</v>
      </c>
      <c r="W3" s="3" t="s">
        <v>59</v>
      </c>
    </row>
    <row r="4" spans="1:23" x14ac:dyDescent="0.35">
      <c r="A4" s="5" t="s">
        <v>24</v>
      </c>
      <c r="B4">
        <v>29260</v>
      </c>
      <c r="C4">
        <v>13223</v>
      </c>
      <c r="D4" s="3">
        <v>0.15000000000000002</v>
      </c>
      <c r="E4" s="2">
        <v>25250.5</v>
      </c>
      <c r="F4" s="2">
        <v>32541</v>
      </c>
      <c r="G4" s="2">
        <v>20045.5</v>
      </c>
      <c r="H4" s="2">
        <v>30426</v>
      </c>
      <c r="I4" s="2">
        <v>136860</v>
      </c>
      <c r="J4" s="2">
        <v>120556</v>
      </c>
      <c r="K4" s="2">
        <v>94234</v>
      </c>
      <c r="L4" s="2">
        <v>118359</v>
      </c>
      <c r="M4" s="2">
        <v>153569</v>
      </c>
      <c r="N4" s="2">
        <v>119595</v>
      </c>
      <c r="O4" s="2">
        <v>108718</v>
      </c>
      <c r="P4" s="2">
        <v>104913</v>
      </c>
      <c r="Q4" s="2">
        <v>117953</v>
      </c>
      <c r="R4" s="2">
        <v>132134</v>
      </c>
      <c r="S4" s="3">
        <v>0.1</v>
      </c>
      <c r="T4" s="3">
        <v>0.13</v>
      </c>
      <c r="U4" s="3">
        <v>7.9999999999999988E-2</v>
      </c>
      <c r="V4" s="3">
        <v>7.9999999999999988E-2</v>
      </c>
      <c r="W4" s="3">
        <v>0.06</v>
      </c>
    </row>
    <row r="5" spans="1:23" x14ac:dyDescent="0.35">
      <c r="A5" s="5" t="s">
        <v>25</v>
      </c>
      <c r="B5">
        <v>32642</v>
      </c>
      <c r="C5">
        <v>16981</v>
      </c>
      <c r="D5" s="3">
        <v>0.125</v>
      </c>
      <c r="E5" s="2">
        <v>23251.8</v>
      </c>
      <c r="F5" s="2">
        <v>32253</v>
      </c>
      <c r="G5" s="2">
        <v>19856</v>
      </c>
      <c r="H5" s="2">
        <v>30635</v>
      </c>
      <c r="I5" s="2">
        <v>127748</v>
      </c>
      <c r="J5" s="2">
        <v>121971</v>
      </c>
      <c r="K5" s="2">
        <v>110802</v>
      </c>
      <c r="L5" s="2">
        <v>106354</v>
      </c>
      <c r="M5" s="2">
        <v>146322</v>
      </c>
      <c r="N5" s="2">
        <v>109365</v>
      </c>
      <c r="O5" s="2">
        <v>112223</v>
      </c>
      <c r="P5" s="2">
        <v>113575</v>
      </c>
      <c r="Q5" s="2">
        <v>116361</v>
      </c>
      <c r="R5" s="2">
        <v>123704</v>
      </c>
      <c r="S5" s="3">
        <v>0.11749999999999999</v>
      </c>
      <c r="T5" s="3">
        <v>0.24</v>
      </c>
      <c r="U5" s="3">
        <v>0.16</v>
      </c>
      <c r="V5" s="3">
        <v>0.19</v>
      </c>
      <c r="W5" s="3">
        <v>0.13999999999999999</v>
      </c>
    </row>
    <row r="6" spans="1:23" x14ac:dyDescent="0.35">
      <c r="A6" s="5" t="s">
        <v>26</v>
      </c>
      <c r="B6">
        <v>37053</v>
      </c>
      <c r="C6">
        <v>14917</v>
      </c>
      <c r="D6" s="3">
        <v>0.12</v>
      </c>
      <c r="E6" s="2">
        <v>23429.7</v>
      </c>
      <c r="F6" s="2">
        <v>29785.5</v>
      </c>
      <c r="G6" s="2">
        <v>19395.5</v>
      </c>
      <c r="H6" s="2">
        <v>28370.5</v>
      </c>
      <c r="I6" s="2">
        <v>126972</v>
      </c>
      <c r="J6" s="2">
        <v>95348</v>
      </c>
      <c r="K6" s="2">
        <v>118381</v>
      </c>
      <c r="L6" s="2">
        <v>123718</v>
      </c>
      <c r="M6" s="2">
        <v>140585</v>
      </c>
      <c r="N6" s="2">
        <v>107950</v>
      </c>
      <c r="O6" s="2">
        <v>113404</v>
      </c>
      <c r="P6" s="2">
        <v>118863</v>
      </c>
      <c r="Q6" s="2">
        <v>122836</v>
      </c>
      <c r="R6" s="2">
        <v>116406</v>
      </c>
      <c r="S6" s="3">
        <v>0.23500000000000001</v>
      </c>
      <c r="T6" s="3">
        <v>0.31</v>
      </c>
      <c r="U6" s="3">
        <v>0.19999999999999998</v>
      </c>
      <c r="V6" s="3">
        <v>0.26</v>
      </c>
      <c r="W6" s="3">
        <v>0.21</v>
      </c>
    </row>
    <row r="7" spans="1:23" x14ac:dyDescent="0.35">
      <c r="A7" s="5" t="s">
        <v>27</v>
      </c>
      <c r="B7">
        <v>36911</v>
      </c>
      <c r="C7">
        <v>18136</v>
      </c>
      <c r="D7" s="3">
        <v>0.125</v>
      </c>
      <c r="E7" s="2">
        <v>27311.3</v>
      </c>
      <c r="F7" s="2">
        <v>27157.5</v>
      </c>
      <c r="G7" s="2">
        <v>19441</v>
      </c>
      <c r="H7" s="2">
        <v>27559.5</v>
      </c>
      <c r="I7" s="2">
        <v>113323</v>
      </c>
      <c r="J7" s="2">
        <v>96944</v>
      </c>
      <c r="K7" s="2">
        <v>129799</v>
      </c>
      <c r="L7" s="2">
        <v>125159</v>
      </c>
      <c r="M7" s="2">
        <v>121202</v>
      </c>
      <c r="N7" s="2">
        <v>107156</v>
      </c>
      <c r="O7" s="2">
        <v>116479</v>
      </c>
      <c r="P7" s="2">
        <v>120093</v>
      </c>
      <c r="Q7" s="2">
        <v>115805</v>
      </c>
      <c r="R7" s="2">
        <v>112044</v>
      </c>
      <c r="S7" s="3">
        <v>0.25750000000000001</v>
      </c>
      <c r="T7" s="3">
        <v>0.37999999999999995</v>
      </c>
      <c r="U7" s="3">
        <v>0.31</v>
      </c>
      <c r="V7" s="3">
        <v>0.33000000000000007</v>
      </c>
      <c r="W7" s="3">
        <v>0.28000000000000003</v>
      </c>
    </row>
    <row r="8" spans="1:23" x14ac:dyDescent="0.35">
      <c r="A8" s="5" t="s">
        <v>28</v>
      </c>
      <c r="B8">
        <v>33989</v>
      </c>
      <c r="C8">
        <v>16236</v>
      </c>
      <c r="D8" s="3">
        <v>0.12</v>
      </c>
      <c r="E8" s="2">
        <v>32148.3</v>
      </c>
      <c r="F8" s="2">
        <v>26236.5</v>
      </c>
      <c r="G8" s="2">
        <v>19587.5</v>
      </c>
      <c r="H8" s="2">
        <v>26843.5</v>
      </c>
      <c r="I8" s="2">
        <v>109902</v>
      </c>
      <c r="J8" s="2">
        <v>102916</v>
      </c>
      <c r="K8" s="2">
        <v>130255</v>
      </c>
      <c r="L8" s="2">
        <v>130465</v>
      </c>
      <c r="M8" s="2">
        <v>115589</v>
      </c>
      <c r="N8" s="2">
        <v>109595</v>
      </c>
      <c r="O8" s="2">
        <v>121285</v>
      </c>
      <c r="P8" s="2">
        <v>118418</v>
      </c>
      <c r="Q8" s="2">
        <v>110751</v>
      </c>
      <c r="R8" s="2">
        <v>105982</v>
      </c>
      <c r="S8" s="3">
        <v>0.27500000000000002</v>
      </c>
      <c r="T8" s="3">
        <v>0.39999999999999997</v>
      </c>
      <c r="U8" s="3">
        <v>0.39999999999999997</v>
      </c>
      <c r="V8" s="3">
        <v>0.35</v>
      </c>
      <c r="W8" s="3">
        <v>0.3</v>
      </c>
    </row>
    <row r="9" spans="1:23" x14ac:dyDescent="0.35">
      <c r="A9" s="5" t="s">
        <v>29</v>
      </c>
      <c r="B9">
        <v>29289</v>
      </c>
      <c r="C9">
        <v>14975</v>
      </c>
      <c r="D9" s="3">
        <v>0.13</v>
      </c>
      <c r="E9" s="2">
        <v>37814.5</v>
      </c>
      <c r="F9" s="2">
        <v>27443.5</v>
      </c>
      <c r="G9" s="2">
        <v>20602</v>
      </c>
      <c r="H9" s="2">
        <v>27646.5</v>
      </c>
      <c r="I9" s="2">
        <v>109358</v>
      </c>
      <c r="J9" s="2">
        <v>120941</v>
      </c>
      <c r="K9" s="2">
        <v>127815</v>
      </c>
      <c r="L9" s="2">
        <v>125128</v>
      </c>
      <c r="M9" s="2">
        <v>107324</v>
      </c>
      <c r="N9" s="2">
        <v>112609</v>
      </c>
      <c r="O9" s="2">
        <v>124583</v>
      </c>
      <c r="P9" s="2">
        <v>113621</v>
      </c>
      <c r="Q9" s="2">
        <v>106082</v>
      </c>
      <c r="R9" s="2">
        <v>102330</v>
      </c>
      <c r="S9" s="3">
        <v>0.29750000000000004</v>
      </c>
      <c r="T9" s="3">
        <v>0.42</v>
      </c>
      <c r="U9" s="3">
        <v>0.47</v>
      </c>
      <c r="V9" s="3">
        <v>0.37</v>
      </c>
      <c r="W9" s="3">
        <v>0.31999999999999995</v>
      </c>
    </row>
    <row r="10" spans="1:23" x14ac:dyDescent="0.35">
      <c r="A10" s="5" t="s">
        <v>30</v>
      </c>
      <c r="B10">
        <v>29023</v>
      </c>
      <c r="C10">
        <v>15165</v>
      </c>
      <c r="D10" s="3">
        <v>0.12</v>
      </c>
      <c r="E10" s="2">
        <v>41149.5</v>
      </c>
      <c r="F10" s="2">
        <v>28461.5</v>
      </c>
      <c r="G10" s="2">
        <v>21758.5</v>
      </c>
      <c r="H10" s="2">
        <v>28862.5</v>
      </c>
      <c r="I10" s="2">
        <v>109741</v>
      </c>
      <c r="J10" s="2">
        <v>134235</v>
      </c>
      <c r="K10" s="2">
        <v>126057</v>
      </c>
      <c r="L10" s="2">
        <v>110895</v>
      </c>
      <c r="M10" s="2">
        <v>102317</v>
      </c>
      <c r="N10" s="2">
        <v>114753</v>
      </c>
      <c r="O10" s="2">
        <v>123558</v>
      </c>
      <c r="P10" s="2">
        <v>108838</v>
      </c>
      <c r="Q10" s="2">
        <v>104209</v>
      </c>
      <c r="R10" s="2">
        <v>107004</v>
      </c>
      <c r="S10" s="3">
        <v>0.61250000000000004</v>
      </c>
      <c r="T10" s="3">
        <v>0.58499999999999996</v>
      </c>
      <c r="U10" s="3">
        <v>0.54</v>
      </c>
      <c r="V10" s="3">
        <v>0.53499999999999992</v>
      </c>
      <c r="W10" s="3">
        <v>0.4850000000000001</v>
      </c>
    </row>
    <row r="11" spans="1:23" x14ac:dyDescent="0.35">
      <c r="A11" s="5" t="s">
        <v>31</v>
      </c>
      <c r="B11">
        <v>30302</v>
      </c>
      <c r="C11">
        <v>13692</v>
      </c>
      <c r="D11" s="3">
        <v>0.10249999999999999</v>
      </c>
      <c r="E11" s="2">
        <v>42190.7</v>
      </c>
      <c r="F11" s="2">
        <v>28720</v>
      </c>
      <c r="G11" s="2">
        <v>21313.5</v>
      </c>
      <c r="H11" s="2">
        <v>29171.5</v>
      </c>
      <c r="I11" s="2">
        <v>106693</v>
      </c>
      <c r="J11" s="2">
        <v>136870</v>
      </c>
      <c r="K11" s="2">
        <v>130392</v>
      </c>
      <c r="L11" s="2">
        <v>103330</v>
      </c>
      <c r="M11" s="2">
        <v>102586</v>
      </c>
      <c r="N11" s="2">
        <v>116053</v>
      </c>
      <c r="O11" s="2">
        <v>119362</v>
      </c>
      <c r="P11" s="2">
        <v>107234</v>
      </c>
      <c r="Q11" s="2">
        <v>109419</v>
      </c>
      <c r="R11" s="2">
        <v>112258</v>
      </c>
      <c r="S11" s="3">
        <v>0.65500000000000003</v>
      </c>
      <c r="T11" s="3">
        <v>0.76</v>
      </c>
      <c r="U11" s="3">
        <v>0.55999999999999994</v>
      </c>
      <c r="V11" s="3">
        <v>0.71</v>
      </c>
      <c r="W11" s="3">
        <v>0.66</v>
      </c>
    </row>
    <row r="12" spans="1:23" x14ac:dyDescent="0.35">
      <c r="A12" s="5" t="s">
        <v>32</v>
      </c>
      <c r="B12">
        <v>34364</v>
      </c>
      <c r="C12">
        <v>16497</v>
      </c>
      <c r="D12" s="3">
        <v>0.1275</v>
      </c>
      <c r="E12" s="2">
        <v>39984.699999999997</v>
      </c>
      <c r="F12" s="2">
        <v>28361.5</v>
      </c>
      <c r="G12" s="2">
        <v>20803.5</v>
      </c>
      <c r="H12" s="2">
        <v>29066.5</v>
      </c>
      <c r="I12" s="2">
        <v>100923</v>
      </c>
      <c r="J12" s="2">
        <v>127547</v>
      </c>
      <c r="K12" s="2">
        <v>141865</v>
      </c>
      <c r="L12" s="2">
        <v>110595</v>
      </c>
      <c r="M12" s="2">
        <v>100335</v>
      </c>
      <c r="N12" s="2">
        <v>129010</v>
      </c>
      <c r="O12" s="2">
        <v>129885</v>
      </c>
      <c r="P12" s="2">
        <v>108977</v>
      </c>
      <c r="Q12" s="2">
        <v>105300</v>
      </c>
      <c r="R12" s="2">
        <v>103488</v>
      </c>
      <c r="S12" s="3">
        <v>0.77749999999999986</v>
      </c>
      <c r="T12" s="3">
        <v>0.84</v>
      </c>
      <c r="U12" s="3">
        <v>0.57999999999999996</v>
      </c>
      <c r="V12" s="3">
        <v>0.79</v>
      </c>
      <c r="W12" s="3">
        <v>0.74</v>
      </c>
    </row>
    <row r="13" spans="1:23" x14ac:dyDescent="0.35">
      <c r="A13" s="5" t="s">
        <v>33</v>
      </c>
      <c r="B13">
        <v>36624</v>
      </c>
      <c r="C13">
        <v>18249</v>
      </c>
      <c r="D13" s="3">
        <v>0.155</v>
      </c>
      <c r="E13" s="2">
        <v>35464.800000000003</v>
      </c>
      <c r="F13" s="2">
        <v>28502</v>
      </c>
      <c r="G13" s="2">
        <v>20453</v>
      </c>
      <c r="H13" s="2">
        <v>29159.5</v>
      </c>
      <c r="I13" s="2">
        <v>97758</v>
      </c>
      <c r="J13" s="2">
        <v>118959</v>
      </c>
      <c r="K13" s="2">
        <v>142543</v>
      </c>
      <c r="L13" s="2">
        <v>121946</v>
      </c>
      <c r="M13" s="2">
        <v>107062</v>
      </c>
      <c r="N13" s="2">
        <v>117392</v>
      </c>
      <c r="O13" s="2">
        <v>115392</v>
      </c>
      <c r="P13" s="2">
        <v>106999</v>
      </c>
      <c r="Q13" s="2">
        <v>112404</v>
      </c>
      <c r="R13" s="2">
        <v>117969</v>
      </c>
      <c r="S13" s="3">
        <v>0.84</v>
      </c>
      <c r="T13" s="3">
        <v>0.92999999999999994</v>
      </c>
      <c r="U13" s="3">
        <v>0.745</v>
      </c>
      <c r="V13" s="3">
        <v>0.87999999999999989</v>
      </c>
      <c r="W13" s="3">
        <v>0.83</v>
      </c>
    </row>
    <row r="14" spans="1:23" x14ac:dyDescent="0.35">
      <c r="A14" s="5" t="s">
        <v>34</v>
      </c>
      <c r="B14">
        <v>37335</v>
      </c>
      <c r="C14">
        <v>19261</v>
      </c>
      <c r="D14" s="3">
        <v>0.1125</v>
      </c>
      <c r="E14" s="2">
        <v>29811.200000000001</v>
      </c>
      <c r="F14" s="2">
        <v>30616</v>
      </c>
      <c r="G14" s="2">
        <v>20500.5</v>
      </c>
      <c r="H14" s="2">
        <v>29819</v>
      </c>
      <c r="I14" s="2">
        <v>102985</v>
      </c>
      <c r="J14" s="2">
        <v>118467</v>
      </c>
      <c r="K14" s="2">
        <v>133063</v>
      </c>
      <c r="L14" s="2">
        <v>127335</v>
      </c>
      <c r="M14" s="2">
        <v>114526</v>
      </c>
      <c r="N14" s="2">
        <v>112205</v>
      </c>
      <c r="O14" s="2">
        <v>112805</v>
      </c>
      <c r="P14" s="2">
        <v>110467</v>
      </c>
      <c r="Q14" s="2">
        <v>115189</v>
      </c>
      <c r="R14" s="2">
        <v>118524</v>
      </c>
      <c r="S14" s="3">
        <v>0.87000000000000011</v>
      </c>
      <c r="T14" s="3">
        <v>0.96499999999999997</v>
      </c>
      <c r="U14" s="3">
        <v>0.92</v>
      </c>
      <c r="V14" s="3">
        <v>0.91499999999999981</v>
      </c>
      <c r="W14" s="3">
        <v>0.86499999999999999</v>
      </c>
    </row>
    <row r="15" spans="1:23" x14ac:dyDescent="0.35">
      <c r="A15" s="5" t="s">
        <v>35</v>
      </c>
      <c r="B15">
        <v>35769</v>
      </c>
      <c r="C15">
        <v>18435</v>
      </c>
      <c r="D15" s="3">
        <v>0.14250000000000002</v>
      </c>
      <c r="E15" s="2">
        <v>25699</v>
      </c>
      <c r="F15" s="2">
        <v>32588.5</v>
      </c>
      <c r="G15" s="2">
        <v>20804.5</v>
      </c>
      <c r="H15" s="2">
        <v>30174.5</v>
      </c>
      <c r="I15" s="2">
        <v>113753</v>
      </c>
      <c r="J15" s="2">
        <v>121997</v>
      </c>
      <c r="K15" s="2">
        <v>118626</v>
      </c>
      <c r="L15" s="2">
        <v>123302</v>
      </c>
      <c r="M15" s="2">
        <v>122874</v>
      </c>
      <c r="N15" s="2">
        <v>109005</v>
      </c>
      <c r="O15" s="2">
        <v>112682</v>
      </c>
      <c r="P15" s="2">
        <v>113545</v>
      </c>
      <c r="Q15" s="2">
        <v>116560</v>
      </c>
      <c r="R15" s="2">
        <v>117683</v>
      </c>
      <c r="S15" s="3">
        <v>0.94</v>
      </c>
      <c r="T15" s="3">
        <v>1</v>
      </c>
      <c r="U15" s="3">
        <v>0.99</v>
      </c>
      <c r="V15" s="3">
        <v>0.95</v>
      </c>
      <c r="W15" s="3">
        <v>0.9</v>
      </c>
    </row>
    <row r="16" spans="1:23" x14ac:dyDescent="0.35">
      <c r="A16" s="5" t="s">
        <v>37</v>
      </c>
      <c r="B16">
        <v>402561</v>
      </c>
      <c r="C16">
        <v>195767</v>
      </c>
      <c r="D16" s="3">
        <v>0.12750000000000003</v>
      </c>
      <c r="E16" s="2">
        <v>383506</v>
      </c>
      <c r="F16" s="2">
        <v>352666.5</v>
      </c>
      <c r="G16" s="2">
        <v>244561</v>
      </c>
      <c r="H16" s="2">
        <v>347734.5</v>
      </c>
      <c r="I16" s="2">
        <v>1356016</v>
      </c>
      <c r="J16" s="2">
        <v>1416751</v>
      </c>
      <c r="K16" s="2">
        <v>1503832</v>
      </c>
      <c r="L16" s="2">
        <v>1426586</v>
      </c>
      <c r="M16" s="2">
        <v>1434291</v>
      </c>
      <c r="N16" s="2">
        <v>1364688</v>
      </c>
      <c r="O16" s="2">
        <v>1410376</v>
      </c>
      <c r="P16" s="2">
        <v>1345543</v>
      </c>
      <c r="Q16" s="2">
        <v>1352869</v>
      </c>
      <c r="R16" s="2">
        <v>1369526</v>
      </c>
      <c r="S16" s="3">
        <v>0.4981250000000001</v>
      </c>
      <c r="T16" s="3">
        <v>0.58000000000000007</v>
      </c>
      <c r="U16" s="3">
        <v>0.49625000000000008</v>
      </c>
      <c r="V16" s="3">
        <v>0.52999999999999992</v>
      </c>
      <c r="W16" s="3">
        <v>0.48249999999999987</v>
      </c>
    </row>
    <row r="17" spans="1:23" s="2" customFormat="1" x14ac:dyDescent="0.35">
      <c r="A17"/>
      <c r="B17"/>
      <c r="C17"/>
      <c r="D17"/>
      <c r="E17"/>
      <c r="F17"/>
      <c r="G17"/>
    </row>
    <row r="19" spans="1:23" x14ac:dyDescent="0.35">
      <c r="A19" s="4" t="s">
        <v>36</v>
      </c>
      <c r="B19" t="s">
        <v>41</v>
      </c>
      <c r="E19" s="4" t="s">
        <v>36</v>
      </c>
      <c r="F19" t="s">
        <v>44</v>
      </c>
      <c r="S19"/>
      <c r="T19"/>
      <c r="U19"/>
      <c r="V19"/>
      <c r="W19"/>
    </row>
    <row r="20" spans="1:23" x14ac:dyDescent="0.35">
      <c r="A20" s="5" t="s">
        <v>24</v>
      </c>
      <c r="B20" s="2">
        <v>25250.5</v>
      </c>
      <c r="E20" s="5" t="s">
        <v>24</v>
      </c>
      <c r="F20" s="2">
        <v>30426</v>
      </c>
      <c r="S20"/>
      <c r="T20"/>
      <c r="U20"/>
      <c r="V20"/>
      <c r="W20"/>
    </row>
    <row r="21" spans="1:23" x14ac:dyDescent="0.35">
      <c r="A21" s="5" t="s">
        <v>25</v>
      </c>
      <c r="B21" s="2">
        <v>23251.8</v>
      </c>
      <c r="E21" s="5" t="s">
        <v>25</v>
      </c>
      <c r="F21" s="2">
        <v>30635</v>
      </c>
      <c r="S21"/>
      <c r="T21"/>
      <c r="U21"/>
      <c r="V21"/>
      <c r="W21"/>
    </row>
    <row r="22" spans="1:23" x14ac:dyDescent="0.35">
      <c r="A22" s="5" t="s">
        <v>26</v>
      </c>
      <c r="B22" s="2">
        <v>23429.7</v>
      </c>
      <c r="E22" s="5" t="s">
        <v>26</v>
      </c>
      <c r="F22" s="2">
        <v>28370.5</v>
      </c>
      <c r="S22"/>
      <c r="T22"/>
      <c r="U22"/>
      <c r="V22"/>
      <c r="W22"/>
    </row>
    <row r="23" spans="1:23" x14ac:dyDescent="0.35">
      <c r="A23" s="5" t="s">
        <v>27</v>
      </c>
      <c r="B23" s="2">
        <v>27311.3</v>
      </c>
      <c r="E23" s="5" t="s">
        <v>27</v>
      </c>
      <c r="F23" s="2">
        <v>27559.5</v>
      </c>
      <c r="S23"/>
      <c r="T23"/>
      <c r="U23"/>
      <c r="V23"/>
      <c r="W23"/>
    </row>
    <row r="24" spans="1:23" x14ac:dyDescent="0.35">
      <c r="A24" s="5" t="s">
        <v>28</v>
      </c>
      <c r="B24" s="2">
        <v>32148.3</v>
      </c>
      <c r="E24" s="5" t="s">
        <v>28</v>
      </c>
      <c r="F24" s="2">
        <v>26843.5</v>
      </c>
      <c r="S24"/>
      <c r="T24"/>
      <c r="U24"/>
      <c r="V24"/>
      <c r="W24"/>
    </row>
    <row r="25" spans="1:23" x14ac:dyDescent="0.35">
      <c r="A25" s="5" t="s">
        <v>29</v>
      </c>
      <c r="B25" s="2">
        <v>37814.5</v>
      </c>
      <c r="E25" s="5" t="s">
        <v>29</v>
      </c>
      <c r="F25" s="2">
        <v>27646.5</v>
      </c>
      <c r="S25"/>
      <c r="T25"/>
      <c r="U25"/>
      <c r="V25"/>
      <c r="W25"/>
    </row>
    <row r="26" spans="1:23" x14ac:dyDescent="0.35">
      <c r="A26" s="5" t="s">
        <v>30</v>
      </c>
      <c r="B26" s="2">
        <v>41149.5</v>
      </c>
      <c r="E26" s="5" t="s">
        <v>30</v>
      </c>
      <c r="F26" s="2">
        <v>28862.5</v>
      </c>
      <c r="S26"/>
      <c r="T26"/>
      <c r="U26"/>
      <c r="V26"/>
      <c r="W26"/>
    </row>
    <row r="27" spans="1:23" x14ac:dyDescent="0.35">
      <c r="A27" s="5" t="s">
        <v>31</v>
      </c>
      <c r="B27" s="2">
        <v>42190.7</v>
      </c>
      <c r="D27" s="2"/>
      <c r="E27" s="5" t="s">
        <v>31</v>
      </c>
      <c r="F27" s="2">
        <v>29171.5</v>
      </c>
      <c r="G27" s="2"/>
      <c r="H27" s="2"/>
      <c r="S27"/>
      <c r="T27"/>
      <c r="U27"/>
      <c r="V27"/>
      <c r="W27"/>
    </row>
    <row r="28" spans="1:23" x14ac:dyDescent="0.35">
      <c r="A28" s="5" t="s">
        <v>32</v>
      </c>
      <c r="B28" s="2">
        <v>39984.699999999997</v>
      </c>
      <c r="E28" s="5" t="s">
        <v>32</v>
      </c>
      <c r="F28" s="2">
        <v>29066.5</v>
      </c>
      <c r="S28"/>
      <c r="T28"/>
      <c r="U28"/>
      <c r="V28"/>
      <c r="W28"/>
    </row>
    <row r="29" spans="1:23" x14ac:dyDescent="0.35">
      <c r="A29" s="5" t="s">
        <v>33</v>
      </c>
      <c r="B29" s="2">
        <v>35464.800000000003</v>
      </c>
      <c r="D29" s="2"/>
      <c r="E29" s="5" t="s">
        <v>33</v>
      </c>
      <c r="F29" s="2">
        <v>29159.5</v>
      </c>
      <c r="G29" s="2"/>
      <c r="H29" s="2"/>
      <c r="S29"/>
      <c r="T29"/>
      <c r="U29"/>
      <c r="V29"/>
      <c r="W29"/>
    </row>
    <row r="30" spans="1:23" x14ac:dyDescent="0.35">
      <c r="A30" s="5" t="s">
        <v>34</v>
      </c>
      <c r="B30" s="2">
        <v>29811.200000000001</v>
      </c>
      <c r="E30" s="5" t="s">
        <v>34</v>
      </c>
      <c r="F30" s="2">
        <v>29819</v>
      </c>
      <c r="S30"/>
      <c r="T30"/>
      <c r="U30"/>
      <c r="V30"/>
      <c r="W30"/>
    </row>
    <row r="31" spans="1:23" x14ac:dyDescent="0.35">
      <c r="A31" s="5" t="s">
        <v>35</v>
      </c>
      <c r="B31" s="2">
        <v>25699</v>
      </c>
      <c r="E31" s="5" t="s">
        <v>35</v>
      </c>
      <c r="F31" s="2">
        <v>30174.5</v>
      </c>
      <c r="S31"/>
      <c r="T31"/>
      <c r="U31"/>
      <c r="V31"/>
      <c r="W31"/>
    </row>
    <row r="32" spans="1:23" x14ac:dyDescent="0.35">
      <c r="S32"/>
      <c r="T32"/>
      <c r="U32"/>
      <c r="V32"/>
      <c r="W32"/>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2372-BADB-4CBB-B289-A85197F356CF}">
  <dimension ref="A1:AA68"/>
  <sheetViews>
    <sheetView zoomScale="76" zoomScaleNormal="92" workbookViewId="0">
      <selection activeCell="B28" sqref="B28"/>
    </sheetView>
  </sheetViews>
  <sheetFormatPr defaultRowHeight="15.5" x14ac:dyDescent="0.35"/>
  <sheetData>
    <row r="1" spans="1:27" x14ac:dyDescent="0.35">
      <c r="A1" s="1"/>
      <c r="B1" s="1"/>
      <c r="C1" s="1"/>
      <c r="D1" s="1"/>
      <c r="E1" s="1"/>
      <c r="F1" s="1"/>
      <c r="G1" s="1"/>
      <c r="H1" s="1"/>
      <c r="I1" s="1"/>
      <c r="J1" s="1"/>
      <c r="K1" s="1"/>
      <c r="L1" s="1"/>
      <c r="M1" s="1"/>
      <c r="N1" s="1"/>
      <c r="O1" s="1"/>
      <c r="P1" s="1"/>
      <c r="Q1" s="1"/>
      <c r="R1" s="1"/>
      <c r="S1" s="1"/>
      <c r="T1" s="1"/>
      <c r="U1" s="1"/>
      <c r="V1" s="1"/>
      <c r="W1" s="1"/>
      <c r="X1" s="1"/>
      <c r="Y1" s="1"/>
      <c r="Z1" s="1"/>
      <c r="AA1" s="1"/>
    </row>
    <row r="2" spans="1:27" x14ac:dyDescent="0.35">
      <c r="A2" s="1"/>
      <c r="B2" s="1"/>
      <c r="C2" s="1"/>
      <c r="D2" s="1"/>
      <c r="E2" s="1"/>
      <c r="F2" s="1"/>
      <c r="G2" s="1"/>
      <c r="H2" s="1"/>
      <c r="I2" s="1"/>
      <c r="J2" s="1"/>
      <c r="K2" s="1"/>
      <c r="L2" s="1"/>
      <c r="M2" s="1"/>
      <c r="N2" s="1"/>
      <c r="O2" s="1"/>
      <c r="P2" s="1"/>
      <c r="Q2" s="1"/>
      <c r="R2" s="1"/>
      <c r="S2" s="1"/>
      <c r="T2" s="1"/>
      <c r="U2" s="1"/>
      <c r="V2" s="1"/>
      <c r="W2" s="1"/>
      <c r="X2" s="1"/>
      <c r="Y2" s="1"/>
      <c r="Z2" s="1"/>
      <c r="AA2" s="1"/>
    </row>
    <row r="3" spans="1:27" x14ac:dyDescent="0.35">
      <c r="A3" s="1"/>
      <c r="B3" s="1"/>
      <c r="C3" s="1"/>
      <c r="D3" s="1"/>
      <c r="E3" s="1"/>
      <c r="F3" s="1"/>
      <c r="G3" s="1"/>
      <c r="H3" s="1"/>
      <c r="I3" s="1"/>
      <c r="J3" s="1"/>
      <c r="K3" s="1"/>
      <c r="L3" s="1"/>
      <c r="M3" s="1"/>
      <c r="N3" s="1"/>
      <c r="O3" s="1"/>
      <c r="P3" s="1"/>
      <c r="Q3" s="1"/>
      <c r="R3" s="1"/>
      <c r="S3" s="1"/>
      <c r="T3" s="1"/>
      <c r="U3" s="1"/>
      <c r="V3" s="1"/>
      <c r="W3" s="1"/>
      <c r="X3" s="1"/>
      <c r="Y3" s="1"/>
      <c r="Z3" s="1"/>
      <c r="AA3" s="1"/>
    </row>
    <row r="4" spans="1:27" x14ac:dyDescent="0.35">
      <c r="A4" s="1"/>
      <c r="B4" s="1"/>
      <c r="C4" s="1"/>
      <c r="D4" s="1"/>
      <c r="E4" s="1"/>
      <c r="F4" s="1"/>
      <c r="G4" s="1"/>
      <c r="H4" s="1"/>
      <c r="I4" s="1"/>
      <c r="J4" s="1"/>
      <c r="K4" s="1"/>
      <c r="L4" s="1"/>
      <c r="M4" s="1"/>
      <c r="N4" s="1"/>
      <c r="O4" s="1"/>
      <c r="P4" s="1"/>
      <c r="Q4" s="1"/>
      <c r="R4" s="1"/>
      <c r="S4" s="1"/>
      <c r="T4" s="1"/>
      <c r="U4" s="1"/>
      <c r="V4" s="1"/>
      <c r="W4" s="1"/>
      <c r="X4" s="1"/>
      <c r="Y4" s="1"/>
      <c r="Z4" s="1"/>
      <c r="AA4" s="1"/>
    </row>
    <row r="5" spans="1:27" x14ac:dyDescent="0.35">
      <c r="A5" s="1"/>
      <c r="B5" s="1"/>
      <c r="C5" s="1"/>
      <c r="D5" s="1"/>
      <c r="E5" s="1"/>
      <c r="F5" s="1"/>
      <c r="G5" s="1"/>
      <c r="H5" s="1"/>
      <c r="I5" s="1"/>
      <c r="J5" s="1"/>
      <c r="K5" s="1"/>
      <c r="L5" s="1"/>
      <c r="M5" s="1"/>
      <c r="N5" s="1"/>
      <c r="O5" s="1"/>
      <c r="P5" s="1"/>
      <c r="Q5" s="1"/>
      <c r="R5" s="1"/>
      <c r="S5" s="1"/>
      <c r="T5" s="1"/>
      <c r="U5" s="1"/>
      <c r="V5" s="1"/>
      <c r="W5" s="1"/>
      <c r="X5" s="1"/>
      <c r="Y5" s="1"/>
      <c r="Z5" s="1"/>
      <c r="AA5" s="1"/>
    </row>
    <row r="6" spans="1:27" x14ac:dyDescent="0.35">
      <c r="A6" s="1"/>
      <c r="B6" s="1"/>
      <c r="C6" s="1"/>
      <c r="D6" s="1"/>
      <c r="E6" s="1"/>
      <c r="F6" s="1"/>
      <c r="G6" s="1"/>
      <c r="H6" s="1"/>
      <c r="I6" s="1"/>
      <c r="J6" s="1"/>
      <c r="K6" s="1"/>
      <c r="L6" s="1"/>
      <c r="M6" s="1"/>
      <c r="N6" s="1"/>
      <c r="O6" s="1"/>
      <c r="P6" s="1"/>
      <c r="Q6" s="1"/>
      <c r="R6" s="1"/>
      <c r="S6" s="1"/>
      <c r="T6" s="1"/>
      <c r="U6" s="1"/>
      <c r="V6" s="1"/>
      <c r="W6" s="1"/>
      <c r="X6" s="1"/>
      <c r="Y6" s="1"/>
      <c r="Z6" s="1"/>
      <c r="AA6" s="1"/>
    </row>
    <row r="7" spans="1:27" x14ac:dyDescent="0.35">
      <c r="A7" s="1"/>
      <c r="B7" s="1"/>
      <c r="C7" s="1"/>
      <c r="D7" s="1"/>
      <c r="E7" s="1"/>
      <c r="F7" s="1"/>
      <c r="G7" s="1"/>
      <c r="H7" s="1"/>
      <c r="I7" s="1"/>
      <c r="J7" s="1"/>
      <c r="K7" s="1"/>
      <c r="L7" s="1"/>
      <c r="M7" s="1"/>
      <c r="N7" s="1"/>
      <c r="O7" s="1"/>
      <c r="P7" s="1"/>
      <c r="Q7" s="1"/>
      <c r="R7" s="1"/>
      <c r="S7" s="1"/>
      <c r="T7" s="1"/>
      <c r="U7" s="1"/>
      <c r="V7" s="1"/>
      <c r="W7" s="1"/>
      <c r="X7" s="1"/>
      <c r="Y7" s="1"/>
      <c r="Z7" s="1"/>
      <c r="AA7" s="1"/>
    </row>
    <row r="8" spans="1:27" x14ac:dyDescent="0.35">
      <c r="A8" s="1"/>
      <c r="B8" s="1"/>
      <c r="C8" s="1"/>
      <c r="D8" s="1"/>
      <c r="E8" s="1"/>
      <c r="F8" s="1"/>
      <c r="G8" s="1"/>
      <c r="H8" s="1"/>
      <c r="I8" s="1"/>
      <c r="J8" s="1"/>
      <c r="K8" s="1"/>
      <c r="L8" s="1"/>
      <c r="M8" s="1"/>
      <c r="N8" s="1"/>
      <c r="O8" s="1"/>
      <c r="P8" s="1"/>
      <c r="Q8" s="1"/>
      <c r="R8" s="1"/>
      <c r="S8" s="1"/>
      <c r="T8" s="1"/>
      <c r="U8" s="1"/>
      <c r="V8" s="1"/>
      <c r="W8" s="1"/>
      <c r="X8" s="1"/>
      <c r="Y8" s="1"/>
      <c r="Z8" s="1"/>
      <c r="AA8" s="1"/>
    </row>
    <row r="9" spans="1:27" x14ac:dyDescent="0.35">
      <c r="A9" s="1"/>
      <c r="B9" s="1"/>
      <c r="C9" s="1"/>
      <c r="D9" s="1"/>
      <c r="E9" s="1"/>
      <c r="F9" s="1"/>
      <c r="G9" s="1"/>
      <c r="H9" s="1"/>
      <c r="I9" s="1"/>
      <c r="J9" s="1"/>
      <c r="K9" s="1"/>
      <c r="L9" s="1"/>
      <c r="M9" s="1"/>
      <c r="N9" s="1"/>
      <c r="O9" s="1"/>
      <c r="P9" s="1"/>
      <c r="Q9" s="1"/>
      <c r="R9" s="1"/>
      <c r="S9" s="1"/>
      <c r="T9" s="1"/>
      <c r="U9" s="1"/>
      <c r="V9" s="1"/>
      <c r="W9" s="1"/>
      <c r="X9" s="1"/>
      <c r="Y9" s="1"/>
      <c r="Z9" s="1"/>
      <c r="AA9" s="1"/>
    </row>
    <row r="10" spans="1:27" x14ac:dyDescent="0.3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x14ac:dyDescent="0.3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C3B4E5-E17B-4741-B65F-EA65552702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mydata</vt:lpstr>
      <vt:lpstr>Processing</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Erifeta Eseme</dc:creator>
  <cp:lastModifiedBy>Erifeta Eseme</cp:lastModifiedBy>
  <cp:lastPrinted>2025-06-07T15:16:29Z</cp:lastPrinted>
  <dcterms:created xsi:type="dcterms:W3CDTF">2025-06-07T14:47:57Z</dcterms:created>
  <dcterms:modified xsi:type="dcterms:W3CDTF">2025-06-10T08:01:27Z</dcterms:modified>
</cp:coreProperties>
</file>