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80" yWindow="0" windowWidth="23460" windowHeight="15440" tabRatio="812" firstSheet="9" activeTab="19"/>
  </bookViews>
  <sheets>
    <sheet name="Summary" sheetId="21" r:id="rId1"/>
    <sheet name="Site 1" sheetId="1" r:id="rId2"/>
    <sheet name="Site 2" sheetId="2" r:id="rId3"/>
    <sheet name="Site 3" sheetId="3" r:id="rId4"/>
    <sheet name="Site 4" sheetId="4" r:id="rId5"/>
    <sheet name="Site 5" sheetId="5" r:id="rId6"/>
    <sheet name="Site 6" sheetId="6" r:id="rId7"/>
    <sheet name="Site 7" sheetId="7" r:id="rId8"/>
    <sheet name="Site 8" sheetId="8" r:id="rId9"/>
    <sheet name="Site 9" sheetId="9" r:id="rId10"/>
    <sheet name="Site 10" sheetId="10" r:id="rId11"/>
    <sheet name="Site 11" sheetId="11" r:id="rId12"/>
    <sheet name="Site 12" sheetId="12" r:id="rId13"/>
    <sheet name="Site 13" sheetId="13" r:id="rId14"/>
    <sheet name="Site 14" sheetId="14" r:id="rId15"/>
    <sheet name="Site 15" sheetId="15" r:id="rId16"/>
    <sheet name="Site 16" sheetId="16" r:id="rId17"/>
    <sheet name="Site 17" sheetId="17" r:id="rId18"/>
    <sheet name="Site 18" sheetId="18" r:id="rId19"/>
    <sheet name="Site 19" sheetId="19" r:id="rId20"/>
    <sheet name="Site 20" sheetId="20" r:id="rId21"/>
  </sheets>
  <definedNames>
    <definedName name="_xlnm._FilterDatabase" localSheetId="1" hidden="1">'Site 1'!$D$1:$D$45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2" l="1"/>
  <c r="J7" i="12"/>
  <c r="E40" i="21"/>
  <c r="E35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16" i="21"/>
  <c r="E15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16" i="21"/>
  <c r="F15" i="21"/>
  <c r="D15" i="21"/>
  <c r="D7" i="20"/>
  <c r="D6" i="20"/>
  <c r="D7" i="19"/>
  <c r="D6" i="19"/>
  <c r="D7" i="18"/>
  <c r="D6" i="18"/>
  <c r="D7" i="17"/>
  <c r="D6" i="17"/>
  <c r="D7" i="16"/>
  <c r="D6" i="16"/>
  <c r="D7" i="15"/>
  <c r="D6" i="15"/>
  <c r="D7" i="14"/>
  <c r="D6" i="14"/>
  <c r="D7" i="13"/>
  <c r="D6" i="13"/>
  <c r="D7" i="12"/>
  <c r="D6" i="12"/>
  <c r="D7" i="11"/>
  <c r="D6" i="11"/>
  <c r="D7" i="10"/>
  <c r="D6" i="10"/>
  <c r="D7" i="9"/>
  <c r="D6" i="9"/>
  <c r="D7" i="8"/>
  <c r="D6" i="8"/>
  <c r="D7" i="7"/>
  <c r="D6" i="7"/>
  <c r="D7" i="6"/>
  <c r="D6" i="6"/>
  <c r="D7" i="5"/>
  <c r="D6" i="5"/>
  <c r="D7" i="4"/>
  <c r="D6" i="4"/>
  <c r="D7" i="3"/>
  <c r="D6" i="3"/>
  <c r="D7" i="2"/>
  <c r="D6" i="2"/>
  <c r="D7" i="1"/>
  <c r="D6" i="1"/>
  <c r="D59" i="21"/>
  <c r="D58" i="21"/>
  <c r="D57" i="21"/>
  <c r="D56" i="21"/>
  <c r="D55" i="21"/>
  <c r="D54" i="21"/>
  <c r="D53" i="21"/>
  <c r="D52" i="21"/>
  <c r="D51" i="21"/>
  <c r="D50" i="21"/>
  <c r="D49" i="21"/>
  <c r="D47" i="21"/>
  <c r="D45" i="21"/>
  <c r="D42" i="21"/>
  <c r="D41" i="21"/>
  <c r="D40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I40" i="21"/>
  <c r="I41" i="21"/>
  <c r="I42" i="21"/>
  <c r="I45" i="21"/>
  <c r="I47" i="21"/>
  <c r="I49" i="21"/>
  <c r="I50" i="21"/>
  <c r="I51" i="21"/>
  <c r="I52" i="21"/>
  <c r="I53" i="21"/>
  <c r="I54" i="21"/>
  <c r="I55" i="21"/>
  <c r="I56" i="21"/>
  <c r="I57" i="21"/>
  <c r="I58" i="21"/>
  <c r="I59" i="21"/>
  <c r="I61" i="21"/>
  <c r="F61" i="21"/>
  <c r="B11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F36" i="21"/>
  <c r="B10" i="21"/>
  <c r="D60" i="21"/>
  <c r="J7" i="20"/>
  <c r="C59" i="21"/>
  <c r="J7" i="19"/>
  <c r="C58" i="21"/>
  <c r="J7" i="18"/>
  <c r="C57" i="21"/>
  <c r="J7" i="17"/>
  <c r="C56" i="21"/>
  <c r="I7" i="16"/>
  <c r="C55" i="21"/>
  <c r="I7" i="15"/>
  <c r="C54" i="21"/>
  <c r="I7" i="14"/>
  <c r="C53" i="21"/>
  <c r="C52" i="21"/>
  <c r="C51" i="21"/>
  <c r="J7" i="11"/>
  <c r="C50" i="21"/>
  <c r="J7" i="10"/>
  <c r="C49" i="21"/>
  <c r="J7" i="9"/>
  <c r="C48" i="21"/>
  <c r="J7" i="8"/>
  <c r="C47" i="21"/>
  <c r="J7" i="7"/>
  <c r="C46" i="21"/>
  <c r="J7" i="6"/>
  <c r="C45" i="21"/>
  <c r="J7" i="5"/>
  <c r="C44" i="21"/>
  <c r="J7" i="4"/>
  <c r="C43" i="21"/>
  <c r="J7" i="3"/>
  <c r="C42" i="21"/>
  <c r="J7" i="2"/>
  <c r="C41" i="21"/>
  <c r="J7" i="1"/>
  <c r="C4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C60" i="21"/>
  <c r="B60" i="21"/>
  <c r="J6" i="3"/>
  <c r="C17" i="21"/>
  <c r="J6" i="4"/>
  <c r="C18" i="21"/>
  <c r="J6" i="5"/>
  <c r="C19" i="21"/>
  <c r="J6" i="6"/>
  <c r="C20" i="21"/>
  <c r="J6" i="7"/>
  <c r="C21" i="21"/>
  <c r="J6" i="8"/>
  <c r="C22" i="21"/>
  <c r="J6" i="9"/>
  <c r="C23" i="21"/>
  <c r="J6" i="10"/>
  <c r="C24" i="21"/>
  <c r="J6" i="11"/>
  <c r="C25" i="21"/>
  <c r="C26" i="21"/>
  <c r="I6" i="13"/>
  <c r="C27" i="21"/>
  <c r="I6" i="14"/>
  <c r="C28" i="21"/>
  <c r="I6" i="15"/>
  <c r="C29" i="21"/>
  <c r="I6" i="16"/>
  <c r="C30" i="21"/>
  <c r="J6" i="17"/>
  <c r="C31" i="21"/>
  <c r="J6" i="18"/>
  <c r="C32" i="21"/>
  <c r="J6" i="19"/>
  <c r="C33" i="21"/>
  <c r="J6" i="20"/>
  <c r="C34" i="21"/>
  <c r="J6" i="2"/>
  <c r="C16" i="21"/>
  <c r="J6" i="1"/>
  <c r="C15" i="21"/>
  <c r="C35" i="21"/>
  <c r="B24" i="21"/>
  <c r="B15" i="21"/>
  <c r="B16" i="21"/>
  <c r="B17" i="21"/>
  <c r="B18" i="21"/>
  <c r="B19" i="21"/>
  <c r="B20" i="21"/>
  <c r="B21" i="21"/>
  <c r="B22" i="21"/>
  <c r="B23" i="21"/>
  <c r="B25" i="21"/>
  <c r="B26" i="21"/>
  <c r="B27" i="21"/>
  <c r="B28" i="21"/>
  <c r="B29" i="21"/>
  <c r="B30" i="21"/>
  <c r="B31" i="21"/>
  <c r="B32" i="21"/>
  <c r="B33" i="21"/>
  <c r="B34" i="21"/>
  <c r="B35" i="21"/>
  <c r="B14" i="12"/>
</calcChain>
</file>

<file path=xl/sharedStrings.xml><?xml version="1.0" encoding="utf-8"?>
<sst xmlns="http://schemas.openxmlformats.org/spreadsheetml/2006/main" count="1559" uniqueCount="212">
  <si>
    <t>Site</t>
  </si>
  <si>
    <t>VENDOR FILL THIS TABLE</t>
  </si>
  <si>
    <t>Annual Energy Use</t>
  </si>
  <si>
    <t>Software Projection</t>
  </si>
  <si>
    <t>Before</t>
  </si>
  <si>
    <t>After</t>
  </si>
  <si>
    <t>Savings</t>
  </si>
  <si>
    <t>Pass?</t>
  </si>
  <si>
    <t>Gas - total therms</t>
  </si>
  <si>
    <t>Electric - total kWh</t>
  </si>
  <si>
    <t>Building Analysis Results</t>
  </si>
  <si>
    <t>Basic House Information</t>
  </si>
  <si>
    <t>Year Built</t>
  </si>
  <si>
    <t>Zip Code</t>
  </si>
  <si>
    <t>CA Climate Zone</t>
  </si>
  <si>
    <t># of Stories Above Grade</t>
  </si>
  <si>
    <t>Bedrooms</t>
  </si>
  <si>
    <t>Front Orientation</t>
  </si>
  <si>
    <t>Foundation Type</t>
  </si>
  <si>
    <t>Duct Location</t>
  </si>
  <si>
    <t>8</t>
  </si>
  <si>
    <t>3</t>
  </si>
  <si>
    <t>North West</t>
  </si>
  <si>
    <t>Slab</t>
  </si>
  <si>
    <t>HVAC / Equipment</t>
  </si>
  <si>
    <t>Gas Furnace Efficiency</t>
  </si>
  <si>
    <t>Central Air Conditioner Efficiency (SEER)</t>
  </si>
  <si>
    <t>Duct Insulation R (nominal)</t>
  </si>
  <si>
    <t>Duct Leakage CFM25</t>
  </si>
  <si>
    <t>Water Heater Type</t>
  </si>
  <si>
    <t>Existing</t>
  </si>
  <si>
    <t>New</t>
  </si>
  <si>
    <t>15</t>
  </si>
  <si>
    <t>.</t>
  </si>
  <si>
    <t>Building Enclosure</t>
  </si>
  <si>
    <t>Building Shell Leakage CFM50</t>
  </si>
  <si>
    <t>Wall Construction Type</t>
  </si>
  <si>
    <t>Window Type/spec</t>
  </si>
  <si>
    <t>2x4 Wood Frame</t>
  </si>
  <si>
    <t>Insulation</t>
  </si>
  <si>
    <t>Double Pane Metal Frame</t>
  </si>
  <si>
    <t>1896</t>
  </si>
  <si>
    <t>Other Retrofits</t>
  </si>
  <si>
    <t>Retrofit Start</t>
  </si>
  <si>
    <t>Retrofit Complete</t>
  </si>
  <si>
    <t>Weather Station Used</t>
  </si>
  <si>
    <t>8/2/11</t>
  </si>
  <si>
    <t>10/25/11</t>
  </si>
  <si>
    <t>2</t>
  </si>
  <si>
    <t>1956</t>
  </si>
  <si>
    <t>CrawlSpace</t>
  </si>
  <si>
    <t>10</t>
  </si>
  <si>
    <t>18</t>
  </si>
  <si>
    <t>6/15/11</t>
  </si>
  <si>
    <t>12/8/11</t>
  </si>
  <si>
    <t>CONCORD</t>
  </si>
  <si>
    <t>1964</t>
  </si>
  <si>
    <t>5</t>
  </si>
  <si>
    <t>20</t>
  </si>
  <si>
    <t>2401</t>
  </si>
  <si>
    <t>4</t>
  </si>
  <si>
    <t>1969</t>
  </si>
  <si>
    <t>0.75</t>
  </si>
  <si>
    <t>80</t>
  </si>
  <si>
    <t>8/9/11</t>
  </si>
  <si>
    <t>10/27/11</t>
  </si>
  <si>
    <t>1962</t>
  </si>
  <si>
    <t>550</t>
  </si>
  <si>
    <t>6/16/11</t>
  </si>
  <si>
    <t>6/9/11</t>
  </si>
  <si>
    <t>6</t>
  </si>
  <si>
    <t>1961</t>
  </si>
  <si>
    <t>150</t>
  </si>
  <si>
    <t>2480</t>
  </si>
  <si>
    <t>1/17/12</t>
  </si>
  <si>
    <t>2/15/12</t>
  </si>
  <si>
    <t>SAN RAFAEL</t>
  </si>
  <si>
    <t>7</t>
  </si>
  <si>
    <t>1981</t>
  </si>
  <si>
    <t>515</t>
  </si>
  <si>
    <t>205</t>
  </si>
  <si>
    <t>1831</t>
  </si>
  <si>
    <t>1/21/12</t>
  </si>
  <si>
    <t>9</t>
  </si>
  <si>
    <t>1980</t>
  </si>
  <si>
    <t>151</t>
  </si>
  <si>
    <t>10/17/11</t>
  </si>
  <si>
    <t>1957</t>
  </si>
  <si>
    <t>8/21/11</t>
  </si>
  <si>
    <t>1/19/12</t>
  </si>
  <si>
    <t>11</t>
  </si>
  <si>
    <t>1908</t>
  </si>
  <si>
    <t>Natural Gas</t>
  </si>
  <si>
    <t>R-11</t>
  </si>
  <si>
    <t>3778</t>
  </si>
  <si>
    <t>R-48</t>
  </si>
  <si>
    <t>12</t>
  </si>
  <si>
    <t>1935</t>
  </si>
  <si>
    <t>R-0</t>
  </si>
  <si>
    <t>2651</t>
  </si>
  <si>
    <t>R-38</t>
  </si>
  <si>
    <t>13</t>
  </si>
  <si>
    <t>1940</t>
  </si>
  <si>
    <t>R6</t>
  </si>
  <si>
    <t>253</t>
  </si>
  <si>
    <t>R-8</t>
  </si>
  <si>
    <t>2967</t>
  </si>
  <si>
    <t>R13</t>
  </si>
  <si>
    <t>14</t>
  </si>
  <si>
    <t>1948</t>
  </si>
  <si>
    <t>R-2.1</t>
  </si>
  <si>
    <t>185</t>
  </si>
  <si>
    <t>1953</t>
  </si>
  <si>
    <t>Propane</t>
  </si>
  <si>
    <t>R-19</t>
  </si>
  <si>
    <t>1700</t>
  </si>
  <si>
    <t>R-44</t>
  </si>
  <si>
    <t>R15</t>
  </si>
  <si>
    <t>16</t>
  </si>
  <si>
    <t>1966</t>
  </si>
  <si>
    <t>Slab on Grade</t>
  </si>
  <si>
    <t>17</t>
  </si>
  <si>
    <t>GasFired</t>
  </si>
  <si>
    <t>19</t>
  </si>
  <si>
    <t>Software Vendor</t>
  </si>
  <si>
    <t>Tool name and version</t>
  </si>
  <si>
    <t>Date submitted</t>
  </si>
  <si>
    <t>Overall Results</t>
  </si>
  <si>
    <t>Pass/Fail</t>
  </si>
  <si>
    <t>Electric</t>
  </si>
  <si>
    <t>Natural Gas (th/yr)</t>
  </si>
  <si>
    <t>Site Number</t>
  </si>
  <si>
    <t>Billing Usage</t>
  </si>
  <si>
    <t>Weather NormalizedBilling Savings</t>
  </si>
  <si>
    <t>Projected Savings</t>
  </si>
  <si>
    <t>Realization</t>
  </si>
  <si>
    <t>Average - overall</t>
  </si>
  <si>
    <t>Site Pass %</t>
  </si>
  <si>
    <t>Electricity (kWh/yr)</t>
  </si>
  <si>
    <t>Weather Normalized Billing Savings</t>
  </si>
  <si>
    <t>Insulated</t>
  </si>
  <si>
    <t>North</t>
  </si>
  <si>
    <t>West</t>
  </si>
  <si>
    <t>-</t>
  </si>
  <si>
    <t>Not insulated</t>
  </si>
  <si>
    <t>Southwest</t>
  </si>
  <si>
    <t>South</t>
  </si>
  <si>
    <t>Crawlspace</t>
  </si>
  <si>
    <t>None</t>
  </si>
  <si>
    <t>Not Insulated</t>
  </si>
  <si>
    <t>East</t>
  </si>
  <si>
    <t>Version 1.0 4-June-2014</t>
  </si>
  <si>
    <t>Energy Upgrade California - CalTEST Empirical Software Test, Uncalibrated</t>
  </si>
  <si>
    <t>CalTest - Uncalibrated</t>
  </si>
  <si>
    <t>LOS-ANGELES-DOWNTOWN_722874</t>
  </si>
  <si>
    <t>VAN-NUYS_722886</t>
  </si>
  <si>
    <t>SAN-DIEGO-MONTGOMER_722903</t>
  </si>
  <si>
    <t>SAN-JOSE-REID_724946</t>
  </si>
  <si>
    <t>75% Wood Frame 25% Vaulted Roof</t>
  </si>
  <si>
    <t>SAN-DIEGO-MONTGOMER</t>
  </si>
  <si>
    <t>SAN-DIEGO-LINDBERGH</t>
  </si>
  <si>
    <t>CAMP-PENDLETON</t>
  </si>
  <si>
    <t>NAPA-CO_724955</t>
  </si>
  <si>
    <t>N/A</t>
  </si>
  <si>
    <t>Wood Frame</t>
  </si>
  <si>
    <t>Single Pane Metal Frame</t>
  </si>
  <si>
    <t>R-49</t>
  </si>
  <si>
    <t>R-5</t>
  </si>
  <si>
    <t>2X4 Wood Frame</t>
  </si>
  <si>
    <t>R-13</t>
  </si>
  <si>
    <t>Uninsulated</t>
  </si>
  <si>
    <t>Doubel Pane Non-Metal Frame
U=0.4  SHGC=0.5</t>
  </si>
  <si>
    <t>*No Duct Test in due to Asbestos</t>
  </si>
  <si>
    <t>N/A*</t>
  </si>
  <si>
    <t>20% Single Pane NonMetal Frame
80% Double Pane Non-Metal Frame</t>
  </si>
  <si>
    <t xml:space="preserve">UFactor : 0.55 
SHGC : 0.67 
Total Area : 305
</t>
  </si>
  <si>
    <t>Total Area: 292</t>
  </si>
  <si>
    <t>Total Aread: 278</t>
  </si>
  <si>
    <t>Attic and Cathedral</t>
  </si>
  <si>
    <t>Total Area: 238</t>
  </si>
  <si>
    <t>Not Insultated</t>
  </si>
  <si>
    <t>North East</t>
  </si>
  <si>
    <t>Double Pane Non-Metal Frame
(U=0.31, SHGC=0.37)</t>
  </si>
  <si>
    <t>Southeast</t>
  </si>
  <si>
    <t>78% R-11
22% R-0</t>
  </si>
  <si>
    <t>Double Pane Non-Metal Frame w/ tint</t>
  </si>
  <si>
    <t>San Jose</t>
  </si>
  <si>
    <t>Benicia</t>
  </si>
  <si>
    <t>Sunnyvale</t>
  </si>
  <si>
    <t>Attic Construction Type</t>
  </si>
  <si>
    <t>Foundation Floor Insulation(R-value)</t>
  </si>
  <si>
    <t>Foundation Wall Insulation (R-value)</t>
  </si>
  <si>
    <t>Wall Insulation (R-value Nominal)</t>
  </si>
  <si>
    <t>Attic Insulation (R-value Nominal)</t>
  </si>
  <si>
    <t>Attic Ceiling Area (sq ft)</t>
  </si>
  <si>
    <t>Conditioned Area (sq ft)</t>
  </si>
  <si>
    <t>Volume (cubic ft)</t>
  </si>
  <si>
    <t>Ceiling Height (ft)</t>
  </si>
  <si>
    <t>Wood Frame &amp; Post</t>
  </si>
  <si>
    <t>FAIL</t>
  </si>
  <si>
    <t>Attic (38) Catherdal ()</t>
  </si>
  <si>
    <t/>
  </si>
  <si>
    <t>Attic</t>
  </si>
  <si>
    <t>*This is a split-level home, so it is actually a two story home, not 1 story as erroneously noted in the XML file. Pre-retrofit condition: The first floor has 338sqft of cathedral insulated at R-19 and 169 sqft of Attic Roof insulated at R-25. The second floor has 582 sqft attic roof insulated at R-25.  This adds up 1089, not 1051. The Reason it does not match the total Conditioned floor area is because part of the 2nd floor rests on top of the 1st.</t>
  </si>
  <si>
    <t>Pre-retrofit condition: The first floor has 338sqft of cathedral insulated at R-19 and 169 sqft of Attic Roof insulated at R-25. The second floor has 582 sqft attic roof insulated at R-25.  This adds up 1089, not 1051. The Reason it does not match the total Conditioned floor area is because part of the 2nd floor rests on top of the 1st.</t>
  </si>
  <si>
    <t>R-22</t>
  </si>
  <si>
    <t>Wood frame attic</t>
  </si>
  <si>
    <t>Attic (0) Cathedral (0)</t>
  </si>
  <si>
    <t>Attic 232ft2, cathedral 1384ft2.</t>
  </si>
  <si>
    <t>Standard Natural Gas</t>
  </si>
  <si>
    <t>Natural Gas, EF = .58</t>
  </si>
  <si>
    <t>Natural Gas, EF=.67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</si>
</sst>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9" fontId="6" fillId="0" borderId="2" xfId="0" applyNumberFormat="1" applyFont="1" applyBorder="1"/>
    <xf numFmtId="0" fontId="6" fillId="0" borderId="11" xfId="0" applyFont="1" applyBorder="1"/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9" fontId="6" fillId="0" borderId="0" xfId="0" applyNumberFormat="1" applyFont="1"/>
    <xf numFmtId="0" fontId="6" fillId="0" borderId="12" xfId="0" applyFont="1" applyBorder="1"/>
    <xf numFmtId="9" fontId="6" fillId="0" borderId="7" xfId="0" applyNumberFormat="1" applyFont="1" applyBorder="1"/>
    <xf numFmtId="0" fontId="5" fillId="0" borderId="16" xfId="0" applyFont="1" applyBorder="1"/>
    <xf numFmtId="9" fontId="6" fillId="0" borderId="9" xfId="0" applyNumberFormat="1" applyFont="1" applyBorder="1"/>
    <xf numFmtId="0" fontId="5" fillId="0" borderId="17" xfId="0" applyFont="1" applyBorder="1" applyAlignment="1">
      <alignment horizontal="right"/>
    </xf>
    <xf numFmtId="0" fontId="3" fillId="2" borderId="0" xfId="0" applyFont="1" applyFill="1"/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0" borderId="19" xfId="0" applyFont="1" applyBorder="1"/>
    <xf numFmtId="1" fontId="6" fillId="0" borderId="20" xfId="0" applyNumberFormat="1" applyFont="1" applyBorder="1"/>
    <xf numFmtId="9" fontId="6" fillId="0" borderId="20" xfId="0" applyNumberFormat="1" applyFont="1" applyBorder="1"/>
    <xf numFmtId="0" fontId="5" fillId="0" borderId="21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1" fillId="0" borderId="22" xfId="0" applyFont="1" applyBorder="1"/>
    <xf numFmtId="0" fontId="1" fillId="3" borderId="22" xfId="0" applyFont="1" applyFill="1" applyBorder="1"/>
    <xf numFmtId="0" fontId="0" fillId="0" borderId="24" xfId="0" applyBorder="1"/>
    <xf numFmtId="0" fontId="0" fillId="0" borderId="23" xfId="0" applyBorder="1"/>
    <xf numFmtId="0" fontId="1" fillId="3" borderId="25" xfId="0" applyFont="1" applyFill="1" applyBorder="1"/>
    <xf numFmtId="0" fontId="1" fillId="0" borderId="25" xfId="0" applyFont="1" applyBorder="1"/>
    <xf numFmtId="0" fontId="0" fillId="0" borderId="25" xfId="0" applyBorder="1"/>
    <xf numFmtId="0" fontId="0" fillId="3" borderId="22" xfId="0" applyFill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6" xfId="0" applyBorder="1"/>
    <xf numFmtId="0" fontId="0" fillId="4" borderId="33" xfId="0" applyFill="1" applyBorder="1"/>
    <xf numFmtId="0" fontId="0" fillId="4" borderId="31" xfId="0" applyFill="1" applyBorder="1"/>
    <xf numFmtId="0" fontId="0" fillId="0" borderId="33" xfId="0" applyFill="1" applyBorder="1"/>
    <xf numFmtId="0" fontId="0" fillId="0" borderId="31" xfId="0" applyFill="1" applyBorder="1"/>
    <xf numFmtId="0" fontId="1" fillId="0" borderId="34" xfId="0" applyFont="1" applyBorder="1"/>
    <xf numFmtId="0" fontId="0" fillId="0" borderId="27" xfId="0" applyFill="1" applyBorder="1"/>
    <xf numFmtId="0" fontId="0" fillId="4" borderId="25" xfId="0" applyFont="1" applyFill="1" applyBorder="1"/>
    <xf numFmtId="0" fontId="0" fillId="4" borderId="31" xfId="0" applyFont="1" applyFill="1" applyBorder="1"/>
    <xf numFmtId="0" fontId="0" fillId="4" borderId="30" xfId="0" applyFill="1" applyBorder="1"/>
    <xf numFmtId="0" fontId="0" fillId="0" borderId="0" xfId="0" applyFill="1"/>
    <xf numFmtId="0" fontId="6" fillId="0" borderId="0" xfId="0" applyFont="1" applyBorder="1"/>
    <xf numFmtId="1" fontId="6" fillId="0" borderId="14" xfId="0" applyNumberFormat="1" applyFont="1" applyBorder="1"/>
    <xf numFmtId="1" fontId="6" fillId="0" borderId="9" xfId="0" applyNumberFormat="1" applyFont="1" applyBorder="1"/>
    <xf numFmtId="0" fontId="3" fillId="0" borderId="28" xfId="0" applyFont="1" applyBorder="1"/>
    <xf numFmtId="0" fontId="1" fillId="0" borderId="26" xfId="0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22" xfId="0" applyFill="1" applyBorder="1"/>
    <xf numFmtId="0" fontId="6" fillId="4" borderId="0" xfId="0" applyFont="1" applyFill="1"/>
    <xf numFmtId="9" fontId="6" fillId="4" borderId="0" xfId="0" applyNumberFormat="1" applyFont="1" applyFill="1"/>
    <xf numFmtId="0" fontId="6" fillId="4" borderId="12" xfId="0" applyFont="1" applyFill="1" applyBorder="1"/>
    <xf numFmtId="0" fontId="0" fillId="0" borderId="0" xfId="0" applyAlignment="1">
      <alignment horizontal="right"/>
    </xf>
    <xf numFmtId="0" fontId="1" fillId="0" borderId="23" xfId="0" applyFont="1" applyBorder="1" applyAlignment="1">
      <alignment horizontal="right"/>
    </xf>
    <xf numFmtId="0" fontId="1" fillId="3" borderId="23" xfId="0" applyFont="1" applyFill="1" applyBorder="1" applyAlignment="1">
      <alignment horizontal="right"/>
    </xf>
    <xf numFmtId="0" fontId="1" fillId="3" borderId="25" xfId="0" applyFont="1" applyFill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1" fillId="0" borderId="32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 wrapText="1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1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Fill="1" applyAlignment="1">
      <alignment horizontal="right"/>
    </xf>
    <xf numFmtId="0" fontId="0" fillId="3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32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15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29" xfId="0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12" fillId="0" borderId="0" xfId="0" applyFont="1"/>
    <xf numFmtId="9" fontId="5" fillId="0" borderId="13" xfId="105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9" fontId="3" fillId="0" borderId="12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5" xfId="0" applyFont="1" applyBorder="1" applyAlignment="1">
      <alignment horizontal="right"/>
    </xf>
    <xf numFmtId="164" fontId="6" fillId="0" borderId="7" xfId="0" applyNumberFormat="1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0" xfId="0" applyAlignment="1">
      <alignment horizontal="left"/>
    </xf>
    <xf numFmtId="0" fontId="0" fillId="3" borderId="22" xfId="0" applyFill="1" applyBorder="1" applyAlignment="1">
      <alignment horizontal="right"/>
    </xf>
    <xf numFmtId="0" fontId="0" fillId="0" borderId="28" xfId="0" applyBorder="1" applyAlignment="1"/>
    <xf numFmtId="0" fontId="0" fillId="0" borderId="0" xfId="0" applyAlignment="1"/>
    <xf numFmtId="0" fontId="0" fillId="4" borderId="27" xfId="0" applyFill="1" applyBorder="1"/>
    <xf numFmtId="0" fontId="13" fillId="0" borderId="0" xfId="0" applyFont="1" applyAlignment="1">
      <alignment wrapText="1"/>
    </xf>
    <xf numFmtId="0" fontId="0" fillId="4" borderId="26" xfId="0" applyFill="1" applyBorder="1"/>
    <xf numFmtId="0" fontId="0" fillId="4" borderId="32" xfId="0" applyFill="1" applyBorder="1"/>
  </cellXfs>
  <cellStyles count="1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10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28" workbookViewId="0">
      <selection activeCell="F62" sqref="F62"/>
    </sheetView>
  </sheetViews>
  <sheetFormatPr baseColWidth="10" defaultColWidth="11.5" defaultRowHeight="14" x14ac:dyDescent="0"/>
  <cols>
    <col min="1" max="1" width="22.6640625" customWidth="1"/>
  </cols>
  <sheetData>
    <row r="1" spans="1:10" ht="18">
      <c r="A1" s="2" t="s">
        <v>152</v>
      </c>
      <c r="B1" s="2"/>
      <c r="C1" s="2"/>
      <c r="D1" s="2"/>
      <c r="E1" s="3"/>
      <c r="F1" s="3"/>
      <c r="G1" s="3"/>
      <c r="H1" s="3"/>
      <c r="I1" s="3"/>
      <c r="J1" s="3"/>
    </row>
    <row r="2" spans="1:10">
      <c r="A2" s="4" t="s">
        <v>151</v>
      </c>
      <c r="B2" s="3"/>
      <c r="C2" s="3"/>
      <c r="D2" s="3"/>
      <c r="E2" s="3"/>
      <c r="F2" s="3"/>
      <c r="G2" s="3"/>
      <c r="H2" s="3"/>
      <c r="I2" s="3"/>
      <c r="J2" s="3"/>
    </row>
    <row r="3" spans="1:10" ht="19" thickBot="1">
      <c r="A3" s="2"/>
      <c r="B3" s="3"/>
      <c r="C3" s="3"/>
      <c r="D3" s="3"/>
      <c r="E3" s="3"/>
      <c r="F3" s="3"/>
      <c r="G3" s="3"/>
      <c r="H3" s="3"/>
      <c r="I3" s="3"/>
      <c r="J3" s="3"/>
    </row>
    <row r="4" spans="1:10" ht="15">
      <c r="A4" s="7" t="s">
        <v>124</v>
      </c>
      <c r="B4" s="117"/>
      <c r="C4" s="117"/>
      <c r="D4" s="117"/>
      <c r="E4" s="118"/>
      <c r="F4" s="3"/>
      <c r="G4" s="3"/>
      <c r="H4" s="3"/>
      <c r="I4" s="3"/>
      <c r="J4" s="3"/>
    </row>
    <row r="5" spans="1:10" ht="15">
      <c r="A5" s="8" t="s">
        <v>125</v>
      </c>
      <c r="B5" s="119"/>
      <c r="C5" s="119"/>
      <c r="D5" s="119"/>
      <c r="E5" s="120"/>
      <c r="F5" s="3"/>
      <c r="G5" s="3"/>
      <c r="H5" s="3"/>
      <c r="I5" s="3"/>
      <c r="J5" s="3"/>
    </row>
    <row r="6" spans="1:10" ht="16" thickBot="1">
      <c r="A6" s="9" t="s">
        <v>126</v>
      </c>
      <c r="B6" s="121"/>
      <c r="C6" s="121"/>
      <c r="D6" s="121"/>
      <c r="E6" s="122"/>
      <c r="F6" s="3"/>
      <c r="G6" s="3"/>
      <c r="H6" s="3"/>
      <c r="I6" s="3"/>
      <c r="J6" s="3"/>
    </row>
    <row r="7" spans="1:10" ht="16" thickBot="1">
      <c r="A7" s="9"/>
      <c r="B7" s="123"/>
      <c r="C7" s="124"/>
      <c r="D7" s="6"/>
      <c r="E7" s="6"/>
      <c r="F7" s="3"/>
      <c r="G7" s="3"/>
      <c r="H7" s="3"/>
      <c r="I7" s="3"/>
      <c r="J7" s="3"/>
    </row>
    <row r="8" spans="1:10" ht="15" thickBot="1">
      <c r="A8" s="10"/>
      <c r="B8" s="11"/>
      <c r="C8" s="11"/>
      <c r="D8" s="3"/>
      <c r="E8" s="3"/>
      <c r="F8" s="3"/>
      <c r="G8" s="3"/>
      <c r="H8" s="3"/>
      <c r="I8" s="3"/>
      <c r="J8" s="3"/>
    </row>
    <row r="9" spans="1:10" ht="18">
      <c r="A9" s="12" t="s">
        <v>127</v>
      </c>
      <c r="B9" s="111" t="s">
        <v>128</v>
      </c>
      <c r="C9" s="3"/>
      <c r="D9" s="3"/>
      <c r="E9" s="3"/>
      <c r="F9" s="3"/>
      <c r="G9" s="3"/>
      <c r="H9" s="3"/>
      <c r="I9" s="3"/>
      <c r="J9" s="3"/>
    </row>
    <row r="10" spans="1:10" ht="15">
      <c r="A10" s="8" t="s">
        <v>92</v>
      </c>
      <c r="B10" s="112">
        <f>F36</f>
        <v>0</v>
      </c>
      <c r="C10" s="3"/>
      <c r="D10" s="3"/>
      <c r="E10" s="3"/>
      <c r="F10" s="3"/>
      <c r="G10" s="3"/>
      <c r="H10" s="3"/>
      <c r="I10" s="3"/>
      <c r="J10" s="3"/>
    </row>
    <row r="11" spans="1:10" ht="16" thickBot="1">
      <c r="A11" s="9" t="s">
        <v>129</v>
      </c>
      <c r="B11" s="113">
        <f>F61</f>
        <v>0</v>
      </c>
      <c r="C11" s="3"/>
      <c r="D11" s="3"/>
      <c r="E11" s="3"/>
      <c r="F11" s="3"/>
      <c r="G11" s="3"/>
      <c r="H11" s="3"/>
      <c r="I11" s="3"/>
      <c r="J11" s="3"/>
    </row>
    <row r="12" spans="1:10" ht="19" thickBot="1">
      <c r="A12" s="2"/>
      <c r="B12" s="3"/>
      <c r="C12" s="3"/>
      <c r="D12" s="3"/>
      <c r="E12" s="3"/>
      <c r="F12" s="3"/>
      <c r="G12" s="3"/>
      <c r="H12" s="3"/>
      <c r="I12" s="3"/>
      <c r="J12" s="3"/>
    </row>
    <row r="13" spans="1:10" ht="16" thickBot="1">
      <c r="A13" s="10"/>
      <c r="B13" s="114" t="s">
        <v>130</v>
      </c>
      <c r="C13" s="115"/>
      <c r="D13" s="115"/>
      <c r="E13" s="115"/>
      <c r="F13" s="116"/>
      <c r="G13" s="10"/>
      <c r="H13" s="10"/>
      <c r="I13" s="10"/>
      <c r="J13" s="10"/>
    </row>
    <row r="14" spans="1:10" ht="61" thickBot="1">
      <c r="A14" s="13" t="s">
        <v>131</v>
      </c>
      <c r="B14" s="14" t="s">
        <v>132</v>
      </c>
      <c r="C14" s="14" t="s">
        <v>133</v>
      </c>
      <c r="D14" s="14" t="s">
        <v>134</v>
      </c>
      <c r="E14" s="14" t="s">
        <v>135</v>
      </c>
      <c r="F14" s="15" t="s">
        <v>7</v>
      </c>
      <c r="G14" s="5"/>
      <c r="H14" s="10"/>
      <c r="I14" s="10"/>
      <c r="J14" s="10"/>
    </row>
    <row r="15" spans="1:10" ht="15">
      <c r="A15" s="16">
        <v>1</v>
      </c>
      <c r="B15" s="17">
        <f>'Site 1'!H$6</f>
        <v>548</v>
      </c>
      <c r="C15" s="18">
        <f>'Site 1'!$J$6</f>
        <v>116</v>
      </c>
      <c r="D15" s="18">
        <f>'Site 1'!$D$6</f>
        <v>0</v>
      </c>
      <c r="E15" s="19" t="str">
        <f>IF(D15=0,"",C15/D15)</f>
        <v/>
      </c>
      <c r="F15" s="20" t="str">
        <f>IF(AND(E15&lt;=1.2,E15&gt;=0.8),"PASS","FAIL")</f>
        <v>FAIL</v>
      </c>
      <c r="G15" s="108"/>
      <c r="H15" s="108"/>
      <c r="I15" s="108">
        <f>IF(F15="PASS", 1,0)</f>
        <v>0</v>
      </c>
      <c r="J15" s="3"/>
    </row>
    <row r="16" spans="1:10" ht="15">
      <c r="A16" s="21">
        <v>2</v>
      </c>
      <c r="B16" s="22">
        <f>'Site 2'!H$6</f>
        <v>868</v>
      </c>
      <c r="C16" s="6">
        <f>'Site 2'!$J$6</f>
        <v>337</v>
      </c>
      <c r="D16" s="6">
        <f>'Site 2'!D$6</f>
        <v>0</v>
      </c>
      <c r="E16" s="23" t="str">
        <f>IF(D16=0,"",C16/D16)</f>
        <v/>
      </c>
      <c r="F16" s="24" t="str">
        <f>IF(AND(E16&lt;=1.2,E16&gt;=0.8),"PASS","FAIL")</f>
        <v>FAIL</v>
      </c>
      <c r="G16" s="108"/>
      <c r="H16" s="108"/>
      <c r="I16" s="108">
        <f t="shared" ref="I16:I34" si="0">IF(F16="PASS", 1,0)</f>
        <v>0</v>
      </c>
      <c r="J16" s="3"/>
    </row>
    <row r="17" spans="1:10" ht="15">
      <c r="A17" s="21">
        <v>3</v>
      </c>
      <c r="B17" s="22">
        <f>'Site 3'!H$6</f>
        <v>915</v>
      </c>
      <c r="C17" s="6">
        <f>'Site 3'!$J$6</f>
        <v>304</v>
      </c>
      <c r="D17" s="6">
        <f>'Site 3'!D$6</f>
        <v>0</v>
      </c>
      <c r="E17" s="23" t="str">
        <f t="shared" ref="E17:E35" si="1">IF(D17=0,"",C17/D17)</f>
        <v/>
      </c>
      <c r="F17" s="24" t="str">
        <f t="shared" ref="F17:F34" si="2">IF(AND(E17&lt;=1.2,E17&gt;=0.8),"PASS","FAIL")</f>
        <v>FAIL</v>
      </c>
      <c r="G17" s="108"/>
      <c r="H17" s="108"/>
      <c r="I17" s="108">
        <f t="shared" si="0"/>
        <v>0</v>
      </c>
      <c r="J17" s="3"/>
    </row>
    <row r="18" spans="1:10" ht="15">
      <c r="A18" s="21">
        <v>4</v>
      </c>
      <c r="B18" s="22">
        <f>'Site 4'!H$6</f>
        <v>832</v>
      </c>
      <c r="C18" s="6">
        <f>'Site 4'!$J$6</f>
        <v>225</v>
      </c>
      <c r="D18" s="6">
        <f>'Site 4'!D$6</f>
        <v>0</v>
      </c>
      <c r="E18" s="23" t="str">
        <f t="shared" si="1"/>
        <v/>
      </c>
      <c r="F18" s="24" t="str">
        <f t="shared" si="2"/>
        <v>FAIL</v>
      </c>
      <c r="G18" s="108"/>
      <c r="H18" s="108"/>
      <c r="I18" s="108">
        <f t="shared" si="0"/>
        <v>0</v>
      </c>
      <c r="J18" s="3"/>
    </row>
    <row r="19" spans="1:10" ht="15">
      <c r="A19" s="21">
        <v>5</v>
      </c>
      <c r="B19" s="22">
        <f>'Site 5'!H$6</f>
        <v>574</v>
      </c>
      <c r="C19" s="6">
        <f>'Site 5'!$J$6</f>
        <v>218</v>
      </c>
      <c r="D19" s="6">
        <f>'Site 5'!D$6</f>
        <v>0</v>
      </c>
      <c r="E19" s="23" t="str">
        <f t="shared" si="1"/>
        <v/>
      </c>
      <c r="F19" s="24" t="str">
        <f t="shared" si="2"/>
        <v>FAIL</v>
      </c>
      <c r="G19" s="108"/>
      <c r="H19" s="108"/>
      <c r="I19" s="108">
        <f t="shared" si="0"/>
        <v>0</v>
      </c>
      <c r="J19" s="3"/>
    </row>
    <row r="20" spans="1:10" ht="15">
      <c r="A20" s="21">
        <v>6</v>
      </c>
      <c r="B20" s="22">
        <f>'Site 6'!H$6</f>
        <v>868</v>
      </c>
      <c r="C20" s="6">
        <f>'Site 6'!$J$6</f>
        <v>337</v>
      </c>
      <c r="D20" s="6">
        <f>'Site 6'!D$6</f>
        <v>0</v>
      </c>
      <c r="E20" s="23" t="str">
        <f t="shared" si="1"/>
        <v/>
      </c>
      <c r="F20" s="24" t="str">
        <f t="shared" si="2"/>
        <v>FAIL</v>
      </c>
      <c r="G20" s="108"/>
      <c r="H20" s="108"/>
      <c r="I20" s="108">
        <f t="shared" si="0"/>
        <v>0</v>
      </c>
      <c r="J20" s="3"/>
    </row>
    <row r="21" spans="1:10" ht="15">
      <c r="A21" s="21">
        <v>7</v>
      </c>
      <c r="B21" s="22">
        <f>'Site 7'!H$6</f>
        <v>631</v>
      </c>
      <c r="C21" s="6">
        <f>'Site 7'!$J$6</f>
        <v>75</v>
      </c>
      <c r="D21" s="6">
        <f>'Site 7'!D$6</f>
        <v>0</v>
      </c>
      <c r="E21" s="23" t="str">
        <f t="shared" si="1"/>
        <v/>
      </c>
      <c r="F21" s="24" t="str">
        <f t="shared" si="2"/>
        <v>FAIL</v>
      </c>
      <c r="G21" s="108"/>
      <c r="H21" s="108"/>
      <c r="I21" s="108">
        <f t="shared" si="0"/>
        <v>0</v>
      </c>
      <c r="J21" s="3"/>
    </row>
    <row r="22" spans="1:10" ht="15">
      <c r="A22" s="21">
        <v>8</v>
      </c>
      <c r="B22" s="22">
        <f>'Site 8'!H$6</f>
        <v>868</v>
      </c>
      <c r="C22" s="6">
        <f>'Site 8'!$J$6</f>
        <v>337</v>
      </c>
      <c r="D22" s="6">
        <f>'Site 8'!D$6</f>
        <v>0</v>
      </c>
      <c r="E22" s="23" t="str">
        <f t="shared" si="1"/>
        <v/>
      </c>
      <c r="F22" s="24" t="str">
        <f t="shared" si="2"/>
        <v>FAIL</v>
      </c>
      <c r="G22" s="108"/>
      <c r="H22" s="108"/>
      <c r="I22" s="108">
        <f t="shared" si="0"/>
        <v>0</v>
      </c>
      <c r="J22" s="3"/>
    </row>
    <row r="23" spans="1:10" ht="15">
      <c r="A23" s="21">
        <v>9</v>
      </c>
      <c r="B23" s="22">
        <f>'Site 9'!H$6</f>
        <v>548</v>
      </c>
      <c r="C23" s="6">
        <f>'Site 9'!$J$6</f>
        <v>191</v>
      </c>
      <c r="D23" s="6">
        <f>'Site 9'!D$6</f>
        <v>0</v>
      </c>
      <c r="E23" s="23" t="str">
        <f t="shared" si="1"/>
        <v/>
      </c>
      <c r="F23" s="24" t="str">
        <f t="shared" si="2"/>
        <v>FAIL</v>
      </c>
      <c r="G23" s="108"/>
      <c r="H23" s="108"/>
      <c r="I23" s="108">
        <f t="shared" si="0"/>
        <v>0</v>
      </c>
      <c r="J23" s="3"/>
    </row>
    <row r="24" spans="1:10" ht="15">
      <c r="A24" s="21">
        <v>10</v>
      </c>
      <c r="B24" s="22">
        <f>'Site 10'!H$6</f>
        <v>754</v>
      </c>
      <c r="C24" s="6">
        <f>'Site 10'!$J$6</f>
        <v>308</v>
      </c>
      <c r="D24" s="6">
        <f>'Site 10'!D$6</f>
        <v>0</v>
      </c>
      <c r="E24" s="23" t="str">
        <f t="shared" si="1"/>
        <v/>
      </c>
      <c r="F24" s="24" t="str">
        <f t="shared" si="2"/>
        <v>FAIL</v>
      </c>
      <c r="G24" s="108"/>
      <c r="H24" s="108"/>
      <c r="I24" s="108">
        <f t="shared" si="0"/>
        <v>0</v>
      </c>
      <c r="J24" s="3"/>
    </row>
    <row r="25" spans="1:10" ht="15">
      <c r="A25" s="21">
        <v>11</v>
      </c>
      <c r="B25" s="22">
        <f>'Site 11'!H$6</f>
        <v>868</v>
      </c>
      <c r="C25" s="6">
        <f>'Site 11'!$J$6</f>
        <v>337</v>
      </c>
      <c r="D25" s="6">
        <f>'Site 11'!D$6</f>
        <v>0</v>
      </c>
      <c r="E25" s="23" t="str">
        <f t="shared" si="1"/>
        <v/>
      </c>
      <c r="F25" s="24" t="str">
        <f t="shared" si="2"/>
        <v>FAIL</v>
      </c>
      <c r="G25" s="108"/>
      <c r="H25" s="108"/>
      <c r="I25" s="108">
        <f t="shared" si="0"/>
        <v>0</v>
      </c>
      <c r="J25" s="3"/>
    </row>
    <row r="26" spans="1:10" ht="15">
      <c r="A26" s="21">
        <v>12</v>
      </c>
      <c r="B26" s="22">
        <f>'Site 12'!H$6</f>
        <v>803</v>
      </c>
      <c r="C26" s="6">
        <f>'Site 12'!$J$6</f>
        <v>434</v>
      </c>
      <c r="D26" s="6">
        <f>'Site 12'!D$6</f>
        <v>0</v>
      </c>
      <c r="E26" s="23" t="str">
        <f t="shared" si="1"/>
        <v/>
      </c>
      <c r="F26" s="24" t="str">
        <f t="shared" si="2"/>
        <v>FAIL</v>
      </c>
      <c r="G26" s="108"/>
      <c r="H26" s="108"/>
      <c r="I26" s="108">
        <f t="shared" si="0"/>
        <v>0</v>
      </c>
      <c r="J26" s="3"/>
    </row>
    <row r="27" spans="1:10" ht="15">
      <c r="A27" s="21">
        <v>13</v>
      </c>
      <c r="B27" s="22">
        <f>'Site 13'!G$6</f>
        <v>356</v>
      </c>
      <c r="C27" s="6">
        <f>'Site 13'!$I$6</f>
        <v>88</v>
      </c>
      <c r="D27" s="6">
        <f>'Site 13'!D$6</f>
        <v>0</v>
      </c>
      <c r="E27" s="23" t="str">
        <f t="shared" si="1"/>
        <v/>
      </c>
      <c r="F27" s="24" t="str">
        <f t="shared" si="2"/>
        <v>FAIL</v>
      </c>
      <c r="G27" s="108"/>
      <c r="H27" s="108"/>
      <c r="I27" s="108">
        <f t="shared" si="0"/>
        <v>0</v>
      </c>
      <c r="J27" s="3"/>
    </row>
    <row r="28" spans="1:10" ht="15">
      <c r="A28" s="21">
        <v>14</v>
      </c>
      <c r="B28" s="22">
        <f>'Site 14'!G$6</f>
        <v>205</v>
      </c>
      <c r="C28" s="6">
        <f>'Site 14'!$I$6</f>
        <v>7</v>
      </c>
      <c r="D28" s="6">
        <f>'Site 14'!D$6</f>
        <v>0</v>
      </c>
      <c r="E28" s="23" t="str">
        <f t="shared" si="1"/>
        <v/>
      </c>
      <c r="F28" s="24" t="str">
        <f t="shared" si="2"/>
        <v>FAIL</v>
      </c>
      <c r="G28" s="108"/>
      <c r="H28" s="108"/>
      <c r="I28" s="108">
        <f t="shared" si="0"/>
        <v>0</v>
      </c>
      <c r="J28" s="3"/>
    </row>
    <row r="29" spans="1:10" ht="15">
      <c r="A29" s="21">
        <v>15</v>
      </c>
      <c r="B29" s="22">
        <f>'Site 15'!G$6</f>
        <v>749</v>
      </c>
      <c r="C29" s="6">
        <f>'Site 15'!$I$6</f>
        <v>290</v>
      </c>
      <c r="D29" s="6">
        <f>'Site 15'!D$6</f>
        <v>0</v>
      </c>
      <c r="E29" s="23" t="str">
        <f t="shared" si="1"/>
        <v/>
      </c>
      <c r="F29" s="24" t="str">
        <f t="shared" si="2"/>
        <v>FAIL</v>
      </c>
      <c r="G29" s="108"/>
      <c r="H29" s="108"/>
      <c r="I29" s="108">
        <f t="shared" si="0"/>
        <v>0</v>
      </c>
      <c r="J29" s="3"/>
    </row>
    <row r="30" spans="1:10" ht="15">
      <c r="A30" s="21">
        <v>16</v>
      </c>
      <c r="B30" s="22">
        <f>'Site 16'!G$6</f>
        <v>995</v>
      </c>
      <c r="C30" s="6">
        <f>'Site 16'!$I$6</f>
        <v>302</v>
      </c>
      <c r="D30" s="6">
        <f>'Site 16'!D$6</f>
        <v>0</v>
      </c>
      <c r="E30" s="23" t="str">
        <f t="shared" si="1"/>
        <v/>
      </c>
      <c r="F30" s="24" t="str">
        <f t="shared" si="2"/>
        <v>FAIL</v>
      </c>
      <c r="G30" s="108"/>
      <c r="H30" s="108"/>
      <c r="I30" s="108">
        <f t="shared" si="0"/>
        <v>0</v>
      </c>
      <c r="J30" s="3"/>
    </row>
    <row r="31" spans="1:10" ht="15">
      <c r="A31" s="21">
        <v>17</v>
      </c>
      <c r="B31" s="22">
        <f>'Site 17'!H$6</f>
        <v>287</v>
      </c>
      <c r="C31" s="6">
        <f>'Site 17'!$J$6</f>
        <v>26</v>
      </c>
      <c r="D31" s="6">
        <f>'Site 17'!D$6</f>
        <v>0</v>
      </c>
      <c r="E31" s="23" t="str">
        <f t="shared" si="1"/>
        <v/>
      </c>
      <c r="F31" s="24" t="str">
        <f t="shared" si="2"/>
        <v>FAIL</v>
      </c>
      <c r="G31" s="108"/>
      <c r="H31" s="108"/>
      <c r="I31" s="108">
        <f t="shared" si="0"/>
        <v>0</v>
      </c>
      <c r="J31" s="3"/>
    </row>
    <row r="32" spans="1:10" ht="15">
      <c r="A32" s="21">
        <v>18</v>
      </c>
      <c r="B32" s="22">
        <f>'Site 18'!H$6</f>
        <v>403</v>
      </c>
      <c r="C32" s="6">
        <f>'Site 18'!$J$6</f>
        <v>197</v>
      </c>
      <c r="D32" s="6">
        <f>'Site 18'!D$6</f>
        <v>0</v>
      </c>
      <c r="E32" s="23" t="str">
        <f t="shared" si="1"/>
        <v/>
      </c>
      <c r="F32" s="24" t="str">
        <f t="shared" si="2"/>
        <v>FAIL</v>
      </c>
      <c r="G32" s="108"/>
      <c r="H32" s="108"/>
      <c r="I32" s="108">
        <f t="shared" si="0"/>
        <v>0</v>
      </c>
      <c r="J32" s="3"/>
    </row>
    <row r="33" spans="1:10" ht="15">
      <c r="A33" s="21">
        <v>19</v>
      </c>
      <c r="B33" s="22">
        <f>'Site 19'!H$6</f>
        <v>868</v>
      </c>
      <c r="C33" s="6">
        <f>'Site 19'!$J$6</f>
        <v>337</v>
      </c>
      <c r="D33" s="6">
        <f>'Site 19'!D$6</f>
        <v>0</v>
      </c>
      <c r="E33" s="23" t="str">
        <f t="shared" si="1"/>
        <v/>
      </c>
      <c r="F33" s="24" t="str">
        <f t="shared" si="2"/>
        <v>FAIL</v>
      </c>
      <c r="G33" s="108"/>
      <c r="H33" s="108"/>
      <c r="I33" s="108">
        <f t="shared" si="0"/>
        <v>0</v>
      </c>
      <c r="J33" s="3"/>
    </row>
    <row r="34" spans="1:10" ht="16" thickBot="1">
      <c r="A34" s="21">
        <v>20</v>
      </c>
      <c r="B34" s="22">
        <f>'Site 20'!H$6</f>
        <v>532</v>
      </c>
      <c r="C34" s="61">
        <f>'Site 20'!$J$6</f>
        <v>23</v>
      </c>
      <c r="D34" s="6">
        <f>'Site 20'!D$6</f>
        <v>0</v>
      </c>
      <c r="E34" s="23" t="str">
        <f t="shared" si="1"/>
        <v/>
      </c>
      <c r="F34" s="24" t="str">
        <f t="shared" si="2"/>
        <v>FAIL</v>
      </c>
      <c r="G34" s="108"/>
      <c r="H34" s="108"/>
      <c r="I34" s="108">
        <f t="shared" si="0"/>
        <v>0</v>
      </c>
      <c r="J34" s="3"/>
    </row>
    <row r="35" spans="1:10" ht="16" thickBot="1">
      <c r="A35" s="26" t="s">
        <v>136</v>
      </c>
      <c r="B35" s="62">
        <f>AVERAGE(B15:B34)</f>
        <v>673.6</v>
      </c>
      <c r="C35" s="63">
        <f>AVERAGE(C15:C34)</f>
        <v>224.45</v>
      </c>
      <c r="D35" s="63"/>
      <c r="E35" s="27" t="str">
        <f t="shared" si="1"/>
        <v/>
      </c>
      <c r="F35" s="28"/>
      <c r="G35" s="109"/>
      <c r="H35" s="108"/>
      <c r="I35" s="108">
        <f>SUM(I15:I34)</f>
        <v>0</v>
      </c>
      <c r="J35" s="3"/>
    </row>
    <row r="36" spans="1:10" ht="16" thickBot="1">
      <c r="A36" s="3"/>
      <c r="B36" s="6"/>
      <c r="C36" s="6"/>
      <c r="D36" s="36" t="s">
        <v>137</v>
      </c>
      <c r="E36" s="25"/>
      <c r="F36" s="110">
        <f>I35/20</f>
        <v>0</v>
      </c>
      <c r="G36" s="109"/>
      <c r="H36" s="108"/>
      <c r="I36" s="3"/>
      <c r="J36" s="3"/>
    </row>
    <row r="37" spans="1:10" ht="16" thickBot="1">
      <c r="A37" s="3"/>
      <c r="B37" s="6"/>
      <c r="C37" s="6"/>
      <c r="D37" s="6"/>
      <c r="E37" s="6"/>
      <c r="F37" s="6"/>
      <c r="G37" s="108"/>
      <c r="H37" s="108"/>
      <c r="I37" s="3"/>
      <c r="J37" s="3"/>
    </row>
    <row r="38" spans="1:10" ht="16" thickBot="1">
      <c r="A38" s="29"/>
      <c r="B38" s="114" t="s">
        <v>138</v>
      </c>
      <c r="C38" s="115"/>
      <c r="D38" s="115"/>
      <c r="E38" s="115"/>
      <c r="F38" s="116"/>
      <c r="G38" s="108"/>
      <c r="H38" s="108"/>
      <c r="I38" s="3"/>
      <c r="J38" s="3"/>
    </row>
    <row r="39" spans="1:10" ht="61" thickBot="1">
      <c r="A39" s="13" t="s">
        <v>131</v>
      </c>
      <c r="B39" s="14" t="s">
        <v>132</v>
      </c>
      <c r="C39" s="14" t="s">
        <v>139</v>
      </c>
      <c r="D39" s="14" t="s">
        <v>134</v>
      </c>
      <c r="E39" s="14" t="s">
        <v>135</v>
      </c>
      <c r="F39" s="15" t="s">
        <v>7</v>
      </c>
      <c r="G39" s="108"/>
      <c r="H39" s="108"/>
      <c r="I39" s="3"/>
      <c r="J39" s="3"/>
    </row>
    <row r="40" spans="1:10" ht="15">
      <c r="A40" s="30">
        <v>1</v>
      </c>
      <c r="B40" s="18">
        <f>'Site 1'!H$7</f>
        <v>7983</v>
      </c>
      <c r="C40" s="18">
        <f>'Site 1'!$J$7</f>
        <v>2599</v>
      </c>
      <c r="D40" s="18">
        <f>'Site 1'!D$7</f>
        <v>0</v>
      </c>
      <c r="E40" s="19" t="str">
        <f t="shared" ref="E40" si="3">IF(D40=0,"",C40/D40)</f>
        <v/>
      </c>
      <c r="F40" s="20" t="s">
        <v>199</v>
      </c>
      <c r="G40" s="108"/>
      <c r="H40" s="108"/>
      <c r="I40" s="108">
        <f>IF(F40="PASS",1,0)</f>
        <v>0</v>
      </c>
      <c r="J40" s="3"/>
    </row>
    <row r="41" spans="1:10" ht="15">
      <c r="A41" s="31">
        <v>2</v>
      </c>
      <c r="B41" s="6">
        <f>'Site 2'!H$7</f>
        <v>10635</v>
      </c>
      <c r="C41" s="6">
        <f>'Site 2'!$J$7</f>
        <v>2803</v>
      </c>
      <c r="D41" s="6">
        <f>'Site 2'!D$7</f>
        <v>0</v>
      </c>
      <c r="E41" s="23" t="s">
        <v>201</v>
      </c>
      <c r="F41" s="24" t="s">
        <v>199</v>
      </c>
      <c r="G41" s="108"/>
      <c r="H41" s="108"/>
      <c r="I41" s="108">
        <f t="shared" ref="I41:I59" si="4">IF(F41="PASS",1,0)</f>
        <v>0</v>
      </c>
      <c r="J41" s="3"/>
    </row>
    <row r="42" spans="1:10" ht="15">
      <c r="A42" s="31">
        <v>3</v>
      </c>
      <c r="B42" s="6">
        <f>'Site 3'!H$7</f>
        <v>9578</v>
      </c>
      <c r="C42" s="6">
        <f>'Site 3'!$J$7</f>
        <v>1746</v>
      </c>
      <c r="D42" s="6">
        <f>'Site 3'!D$7</f>
        <v>0</v>
      </c>
      <c r="E42" s="23" t="s">
        <v>201</v>
      </c>
      <c r="F42" s="24" t="s">
        <v>199</v>
      </c>
      <c r="G42" s="108"/>
      <c r="H42" s="108"/>
      <c r="I42" s="108">
        <f t="shared" si="4"/>
        <v>0</v>
      </c>
      <c r="J42" s="3"/>
    </row>
    <row r="43" spans="1:10" ht="15">
      <c r="A43" s="31">
        <v>4</v>
      </c>
      <c r="B43" s="69">
        <f>'Site 4'!H$7</f>
        <v>0</v>
      </c>
      <c r="C43" s="69">
        <f>'Site 4'!$J$7</f>
        <v>0</v>
      </c>
      <c r="D43" s="69"/>
      <c r="E43" s="70" t="s">
        <v>201</v>
      </c>
      <c r="F43" s="71" t="s">
        <v>199</v>
      </c>
      <c r="G43" s="108"/>
      <c r="H43" s="108"/>
      <c r="I43" s="108"/>
      <c r="J43" s="3"/>
    </row>
    <row r="44" spans="1:10" ht="15">
      <c r="A44" s="31">
        <v>5</v>
      </c>
      <c r="B44" s="69">
        <f>'Site 5'!H$7</f>
        <v>0</v>
      </c>
      <c r="C44" s="69">
        <f>'Site 5'!$J$7</f>
        <v>0</v>
      </c>
      <c r="D44" s="69"/>
      <c r="E44" s="70" t="s">
        <v>201</v>
      </c>
      <c r="F44" s="71" t="s">
        <v>199</v>
      </c>
      <c r="G44" s="108"/>
      <c r="H44" s="108"/>
      <c r="I44" s="108"/>
      <c r="J44" s="3"/>
    </row>
    <row r="45" spans="1:10" ht="15">
      <c r="A45" s="31">
        <v>6</v>
      </c>
      <c r="B45" s="6">
        <f>'Site 6'!H$7</f>
        <v>8693</v>
      </c>
      <c r="C45" s="6">
        <f>'Site 6'!$J$7</f>
        <v>1224</v>
      </c>
      <c r="D45" s="6">
        <f>'Site 6'!D$7</f>
        <v>0</v>
      </c>
      <c r="E45" s="23" t="s">
        <v>201</v>
      </c>
      <c r="F45" s="24" t="s">
        <v>199</v>
      </c>
      <c r="G45" s="108"/>
      <c r="H45" s="108"/>
      <c r="I45" s="108">
        <f t="shared" si="4"/>
        <v>0</v>
      </c>
      <c r="J45" s="3"/>
    </row>
    <row r="46" spans="1:10" ht="15">
      <c r="A46" s="31">
        <v>7</v>
      </c>
      <c r="B46" s="69">
        <f>'Site 7'!H$7</f>
        <v>0</v>
      </c>
      <c r="C46" s="69">
        <f>'Site 7'!$J$7</f>
        <v>0</v>
      </c>
      <c r="D46" s="69"/>
      <c r="E46" s="70" t="s">
        <v>201</v>
      </c>
      <c r="F46" s="71" t="s">
        <v>199</v>
      </c>
      <c r="G46" s="108"/>
      <c r="H46" s="108"/>
      <c r="I46" s="108"/>
      <c r="J46" s="3"/>
    </row>
    <row r="47" spans="1:10" ht="15">
      <c r="A47" s="31">
        <v>8</v>
      </c>
      <c r="B47" s="6">
        <f>'Site 8'!H$7</f>
        <v>6368</v>
      </c>
      <c r="C47" s="6">
        <f>'Site 8'!$J$7</f>
        <v>990</v>
      </c>
      <c r="D47" s="6">
        <f>'Site 8'!D$7</f>
        <v>0</v>
      </c>
      <c r="E47" s="23" t="s">
        <v>201</v>
      </c>
      <c r="F47" s="24" t="s">
        <v>199</v>
      </c>
      <c r="G47" s="108"/>
      <c r="H47" s="108"/>
      <c r="I47" s="108">
        <f t="shared" si="4"/>
        <v>0</v>
      </c>
      <c r="J47" s="3"/>
    </row>
    <row r="48" spans="1:10" ht="15">
      <c r="A48" s="31">
        <v>9</v>
      </c>
      <c r="B48" s="69">
        <f>'Site 9'!H$7</f>
        <v>0</v>
      </c>
      <c r="C48" s="69">
        <f>'Site 9'!$J$7</f>
        <v>0</v>
      </c>
      <c r="D48" s="69"/>
      <c r="E48" s="70" t="s">
        <v>201</v>
      </c>
      <c r="F48" s="71" t="s">
        <v>199</v>
      </c>
      <c r="G48" s="108"/>
      <c r="H48" s="108"/>
      <c r="I48" s="108"/>
      <c r="J48" s="3"/>
    </row>
    <row r="49" spans="1:10" ht="15">
      <c r="A49" s="31">
        <v>10</v>
      </c>
      <c r="B49" s="6">
        <f>'Site 10'!H$7</f>
        <v>6479</v>
      </c>
      <c r="C49" s="6">
        <f>'Site 10'!$J$7</f>
        <v>1647</v>
      </c>
      <c r="D49" s="6">
        <f>'Site 10'!D$7</f>
        <v>0</v>
      </c>
      <c r="E49" s="23" t="s">
        <v>201</v>
      </c>
      <c r="F49" s="24" t="s">
        <v>199</v>
      </c>
      <c r="G49" s="108"/>
      <c r="H49" s="108"/>
      <c r="I49" s="108">
        <f t="shared" si="4"/>
        <v>0</v>
      </c>
      <c r="J49" s="3"/>
    </row>
    <row r="50" spans="1:10" ht="15">
      <c r="A50" s="31">
        <v>11</v>
      </c>
      <c r="B50" s="6">
        <f>'Site 11'!H$7</f>
        <v>10635</v>
      </c>
      <c r="C50" s="6">
        <f>'Site 11'!$J$7</f>
        <v>2803</v>
      </c>
      <c r="D50" s="6">
        <f>'Site 11'!D$7</f>
        <v>0</v>
      </c>
      <c r="E50" s="23" t="s">
        <v>201</v>
      </c>
      <c r="F50" s="24" t="s">
        <v>199</v>
      </c>
      <c r="G50" s="108"/>
      <c r="H50" s="108"/>
      <c r="I50" s="108">
        <f t="shared" si="4"/>
        <v>0</v>
      </c>
      <c r="J50" s="3"/>
    </row>
    <row r="51" spans="1:10" ht="15">
      <c r="A51" s="31">
        <v>12</v>
      </c>
      <c r="B51" s="6">
        <f>'Site 12'!H$7</f>
        <v>9978</v>
      </c>
      <c r="C51" s="6">
        <f>'Site 12'!$J$7</f>
        <v>4242</v>
      </c>
      <c r="D51" s="6">
        <f>'Site 12'!D$7</f>
        <v>0</v>
      </c>
      <c r="E51" s="23" t="s">
        <v>201</v>
      </c>
      <c r="F51" s="24" t="s">
        <v>199</v>
      </c>
      <c r="G51" s="108"/>
      <c r="H51" s="108"/>
      <c r="I51" s="108">
        <f t="shared" si="4"/>
        <v>0</v>
      </c>
      <c r="J51" s="3"/>
    </row>
    <row r="52" spans="1:10" ht="15">
      <c r="A52" s="31">
        <v>13</v>
      </c>
      <c r="B52" s="6" t="str">
        <f>'Site 13'!G$7</f>
        <v>-</v>
      </c>
      <c r="C52" s="6" t="str">
        <f>'Site 13'!$I$7</f>
        <v>-</v>
      </c>
      <c r="D52" s="6">
        <f>'Site 13'!D$7</f>
        <v>0</v>
      </c>
      <c r="E52" s="23" t="s">
        <v>201</v>
      </c>
      <c r="F52" s="24" t="s">
        <v>199</v>
      </c>
      <c r="G52" s="108"/>
      <c r="H52" s="108"/>
      <c r="I52" s="108">
        <f t="shared" si="4"/>
        <v>0</v>
      </c>
      <c r="J52" s="3"/>
    </row>
    <row r="53" spans="1:10" ht="15">
      <c r="A53" s="31">
        <v>14</v>
      </c>
      <c r="B53" s="6">
        <f>'Site 14'!G$7</f>
        <v>12063</v>
      </c>
      <c r="C53" s="6">
        <f>'Site 14'!$I$7</f>
        <v>3270</v>
      </c>
      <c r="D53" s="6">
        <f>'Site 14'!D$7</f>
        <v>0</v>
      </c>
      <c r="E53" s="23" t="s">
        <v>201</v>
      </c>
      <c r="F53" s="24" t="s">
        <v>199</v>
      </c>
      <c r="G53" s="108"/>
      <c r="H53" s="108"/>
      <c r="I53" s="108">
        <f t="shared" si="4"/>
        <v>0</v>
      </c>
      <c r="J53" s="3"/>
    </row>
    <row r="54" spans="1:10" ht="15">
      <c r="A54" s="31">
        <v>15</v>
      </c>
      <c r="B54" s="6">
        <f>'Site 15'!G$7</f>
        <v>10635</v>
      </c>
      <c r="C54" s="6">
        <f>'Site 15'!$I$7</f>
        <v>2803</v>
      </c>
      <c r="D54" s="6">
        <f>'Site 15'!D$7</f>
        <v>0</v>
      </c>
      <c r="E54" s="23" t="s">
        <v>201</v>
      </c>
      <c r="F54" s="24" t="s">
        <v>199</v>
      </c>
      <c r="G54" s="108"/>
      <c r="H54" s="108"/>
      <c r="I54" s="108">
        <f t="shared" si="4"/>
        <v>0</v>
      </c>
      <c r="J54" s="3"/>
    </row>
    <row r="55" spans="1:10" ht="15">
      <c r="A55" s="31">
        <v>16</v>
      </c>
      <c r="B55" s="6">
        <f>'Site 16'!G$7</f>
        <v>13642</v>
      </c>
      <c r="C55" s="6">
        <f>'Site 16'!$I$7</f>
        <v>4912</v>
      </c>
      <c r="D55" s="6">
        <f>'Site 16'!D$7</f>
        <v>0</v>
      </c>
      <c r="E55" s="23" t="s">
        <v>201</v>
      </c>
      <c r="F55" s="24" t="s">
        <v>199</v>
      </c>
      <c r="G55" s="108"/>
      <c r="H55" s="108"/>
      <c r="I55" s="108">
        <f t="shared" si="4"/>
        <v>0</v>
      </c>
      <c r="J55" s="3"/>
    </row>
    <row r="56" spans="1:10" ht="15">
      <c r="A56" s="31">
        <v>17</v>
      </c>
      <c r="B56" s="6" t="str">
        <f>'Site 17'!H$7</f>
        <v>N/A</v>
      </c>
      <c r="C56" s="6" t="e">
        <f>'Site 17'!$J$7</f>
        <v>#VALUE!</v>
      </c>
      <c r="D56" s="6">
        <f>'Site 17'!D$7</f>
        <v>0</v>
      </c>
      <c r="E56" s="23" t="s">
        <v>201</v>
      </c>
      <c r="F56" s="24" t="s">
        <v>199</v>
      </c>
      <c r="G56" s="108"/>
      <c r="H56" s="108"/>
      <c r="I56" s="108">
        <f t="shared" si="4"/>
        <v>0</v>
      </c>
      <c r="J56" s="3"/>
    </row>
    <row r="57" spans="1:10" ht="15">
      <c r="A57" s="31">
        <v>18</v>
      </c>
      <c r="B57" s="6" t="str">
        <f>'Site 18'!H$7</f>
        <v>N/A</v>
      </c>
      <c r="C57" s="6" t="e">
        <f>'Site 18'!$J$7</f>
        <v>#VALUE!</v>
      </c>
      <c r="D57" s="6">
        <f>'Site 18'!D$7</f>
        <v>0</v>
      </c>
      <c r="E57" s="23" t="s">
        <v>201</v>
      </c>
      <c r="F57" s="24" t="s">
        <v>199</v>
      </c>
      <c r="G57" s="108"/>
      <c r="H57" s="108"/>
      <c r="I57" s="108">
        <f t="shared" si="4"/>
        <v>0</v>
      </c>
      <c r="J57" s="3"/>
    </row>
    <row r="58" spans="1:10" ht="15">
      <c r="A58" s="31">
        <v>19</v>
      </c>
      <c r="B58" s="6" t="str">
        <f>'Site 19'!H$7</f>
        <v>N/A</v>
      </c>
      <c r="C58" s="6" t="e">
        <f>'Site 19'!$J$7</f>
        <v>#VALUE!</v>
      </c>
      <c r="D58" s="6">
        <f>'Site 19'!D$7</f>
        <v>0</v>
      </c>
      <c r="E58" s="23" t="s">
        <v>201</v>
      </c>
      <c r="F58" s="24" t="s">
        <v>199</v>
      </c>
      <c r="G58" s="108"/>
      <c r="H58" s="108"/>
      <c r="I58" s="108">
        <f t="shared" si="4"/>
        <v>0</v>
      </c>
      <c r="J58" s="3"/>
    </row>
    <row r="59" spans="1:10" ht="15">
      <c r="A59" s="31">
        <v>20</v>
      </c>
      <c r="B59" s="6" t="str">
        <f>'Site 20'!H$7</f>
        <v>N/A</v>
      </c>
      <c r="C59" s="6" t="e">
        <f>'Site 20'!$J$7</f>
        <v>#VALUE!</v>
      </c>
      <c r="D59" s="6">
        <f>'Site 20'!D$7</f>
        <v>0</v>
      </c>
      <c r="E59" s="23" t="s">
        <v>201</v>
      </c>
      <c r="F59" s="24" t="s">
        <v>199</v>
      </c>
      <c r="G59" s="108"/>
      <c r="H59" s="108"/>
      <c r="I59" s="108">
        <f t="shared" si="4"/>
        <v>0</v>
      </c>
      <c r="J59" s="3"/>
    </row>
    <row r="60" spans="1:10" ht="16" thickBot="1">
      <c r="A60" s="32" t="s">
        <v>136</v>
      </c>
      <c r="B60" s="33">
        <f>AVERAGE(B40:B59)</f>
        <v>7112.6</v>
      </c>
      <c r="C60" s="33" t="e">
        <f>AVERAGE(C40:C59)</f>
        <v>#VALUE!</v>
      </c>
      <c r="D60" s="33">
        <f>AVERAGE(D40:D59)</f>
        <v>0</v>
      </c>
      <c r="E60" s="34" t="s">
        <v>201</v>
      </c>
      <c r="F60" s="35"/>
      <c r="G60" s="108"/>
      <c r="H60" s="108"/>
      <c r="I60" s="108"/>
      <c r="J60" s="3"/>
    </row>
    <row r="61" spans="1:10" ht="16" thickBot="1">
      <c r="A61" s="3"/>
      <c r="B61" s="6"/>
      <c r="C61" s="6"/>
      <c r="D61" s="36" t="s">
        <v>137</v>
      </c>
      <c r="E61" s="25"/>
      <c r="F61" s="110">
        <f>I61/16</f>
        <v>0</v>
      </c>
      <c r="G61" s="3"/>
      <c r="H61" s="3"/>
      <c r="I61" s="108">
        <f>SUM(I40:I59)</f>
        <v>0</v>
      </c>
      <c r="J61" s="3"/>
    </row>
  </sheetData>
  <mergeCells count="6">
    <mergeCell ref="B38:F38"/>
    <mergeCell ref="B4:E4"/>
    <mergeCell ref="B5:E5"/>
    <mergeCell ref="B6:E6"/>
    <mergeCell ref="B7:C7"/>
    <mergeCell ref="B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10" sqref="D10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83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548</v>
      </c>
      <c r="I6" s="49">
        <v>357</v>
      </c>
      <c r="J6" s="56">
        <f>H6-I6</f>
        <v>191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84</v>
      </c>
    </row>
    <row r="11" spans="1:10">
      <c r="A11" s="47" t="s">
        <v>13</v>
      </c>
      <c r="B11" s="80">
        <v>94597</v>
      </c>
    </row>
    <row r="12" spans="1:10">
      <c r="A12" s="47" t="s">
        <v>14</v>
      </c>
      <c r="B12" s="80">
        <v>12</v>
      </c>
    </row>
    <row r="13" spans="1:10">
      <c r="A13" s="47" t="s">
        <v>195</v>
      </c>
      <c r="B13" s="80">
        <v>1877</v>
      </c>
    </row>
    <row r="14" spans="1:10">
      <c r="A14" s="47" t="s">
        <v>196</v>
      </c>
      <c r="B14" s="80">
        <v>15016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9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145</v>
      </c>
    </row>
    <row r="19" spans="1:3">
      <c r="A19" s="47" t="s">
        <v>18</v>
      </c>
      <c r="B19" s="80" t="s">
        <v>147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0.8</v>
      </c>
      <c r="C23" s="80">
        <v>0.92</v>
      </c>
    </row>
    <row r="24" spans="1:3">
      <c r="A24" s="47" t="s">
        <v>26</v>
      </c>
      <c r="B24" s="86">
        <v>10</v>
      </c>
      <c r="C24" s="80">
        <v>15</v>
      </c>
    </row>
    <row r="25" spans="1:3">
      <c r="A25" s="47" t="s">
        <v>27</v>
      </c>
      <c r="B25" s="86" t="s">
        <v>48</v>
      </c>
      <c r="C25" s="80" t="s">
        <v>60</v>
      </c>
    </row>
    <row r="26" spans="1:3">
      <c r="A26" s="47" t="s">
        <v>28</v>
      </c>
      <c r="B26" s="86">
        <v>254</v>
      </c>
      <c r="C26" s="80" t="s">
        <v>85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4483</v>
      </c>
      <c r="C30" s="79">
        <v>3135</v>
      </c>
    </row>
    <row r="31" spans="1:3">
      <c r="A31" s="47" t="s">
        <v>190</v>
      </c>
      <c r="B31" s="86">
        <v>0</v>
      </c>
      <c r="C31" s="80">
        <v>11</v>
      </c>
    </row>
    <row r="32" spans="1:3">
      <c r="A32" s="47" t="s">
        <v>191</v>
      </c>
      <c r="B32" s="86" t="s">
        <v>33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 t="s">
        <v>33</v>
      </c>
      <c r="C34" s="80" t="s">
        <v>33</v>
      </c>
    </row>
    <row r="35" spans="1:3">
      <c r="A35" s="47" t="s">
        <v>193</v>
      </c>
      <c r="B35" s="86">
        <v>13</v>
      </c>
      <c r="C35" s="80">
        <v>38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140</v>
      </c>
      <c r="C37" s="80" t="s">
        <v>33</v>
      </c>
    </row>
    <row r="38" spans="1:3">
      <c r="A38" s="48" t="s">
        <v>37</v>
      </c>
      <c r="B38" s="88" t="s">
        <v>33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46</v>
      </c>
    </row>
    <row r="44" spans="1:3">
      <c r="A44" s="1" t="s">
        <v>44</v>
      </c>
      <c r="B44" s="72" t="s">
        <v>86</v>
      </c>
    </row>
    <row r="45" spans="1:3">
      <c r="A45" s="1" t="s">
        <v>45</v>
      </c>
      <c r="B45" s="72" t="s">
        <v>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21" sqref="B21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51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754</v>
      </c>
      <c r="I6" s="49">
        <v>446</v>
      </c>
      <c r="J6" s="56">
        <f>H6-I6</f>
        <v>308</v>
      </c>
    </row>
    <row r="7" spans="1:10">
      <c r="A7" s="41" t="s">
        <v>9</v>
      </c>
      <c r="B7" s="76"/>
      <c r="C7" s="76"/>
      <c r="D7" s="76">
        <f>B7-C7</f>
        <v>0</v>
      </c>
      <c r="H7" s="48">
        <v>6479</v>
      </c>
      <c r="I7" s="53">
        <v>4832</v>
      </c>
      <c r="J7" s="54">
        <f>H7-I7</f>
        <v>1647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87</v>
      </c>
    </row>
    <row r="11" spans="1:10">
      <c r="A11" s="47" t="s">
        <v>13</v>
      </c>
      <c r="B11" s="80">
        <v>94062</v>
      </c>
    </row>
    <row r="12" spans="1:10">
      <c r="A12" s="47" t="s">
        <v>14</v>
      </c>
      <c r="B12" s="80">
        <v>3</v>
      </c>
    </row>
    <row r="13" spans="1:10">
      <c r="A13" s="47" t="s">
        <v>195</v>
      </c>
      <c r="B13" s="80">
        <v>1750</v>
      </c>
    </row>
    <row r="14" spans="1:10">
      <c r="A14" s="47" t="s">
        <v>196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141</v>
      </c>
    </row>
    <row r="19" spans="1:3">
      <c r="A19" s="47" t="s">
        <v>18</v>
      </c>
      <c r="B19" s="80" t="s">
        <v>50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0.78</v>
      </c>
      <c r="C23" s="80">
        <v>0.95</v>
      </c>
    </row>
    <row r="24" spans="1:3">
      <c r="A24" s="47" t="s">
        <v>26</v>
      </c>
      <c r="B24" s="86">
        <v>10</v>
      </c>
      <c r="C24" s="80">
        <v>15</v>
      </c>
    </row>
    <row r="25" spans="1:3">
      <c r="A25" s="47" t="s">
        <v>27</v>
      </c>
      <c r="B25" s="86">
        <v>2</v>
      </c>
      <c r="C25" s="80">
        <v>6</v>
      </c>
    </row>
    <row r="26" spans="1:3">
      <c r="A26" s="47" t="s">
        <v>28</v>
      </c>
      <c r="B26" s="96">
        <v>300</v>
      </c>
      <c r="C26" s="80">
        <v>102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4175</v>
      </c>
      <c r="C30" s="80">
        <v>2657</v>
      </c>
    </row>
    <row r="31" spans="1:3">
      <c r="A31" s="47" t="s">
        <v>190</v>
      </c>
      <c r="B31" s="86">
        <v>0</v>
      </c>
      <c r="C31" s="80" t="s">
        <v>33</v>
      </c>
    </row>
    <row r="32" spans="1:3">
      <c r="A32" s="47" t="s">
        <v>191</v>
      </c>
      <c r="B32" s="86" t="s">
        <v>33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 t="s">
        <v>33</v>
      </c>
      <c r="C34" s="80" t="s">
        <v>33</v>
      </c>
    </row>
    <row r="35" spans="1:3">
      <c r="A35" s="47" t="s">
        <v>193</v>
      </c>
      <c r="B35" s="86">
        <v>22</v>
      </c>
      <c r="C35" s="80">
        <v>48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140</v>
      </c>
      <c r="C37" s="80" t="s">
        <v>33</v>
      </c>
    </row>
    <row r="38" spans="1:3">
      <c r="A38" s="48" t="s">
        <v>37</v>
      </c>
      <c r="B38" s="88" t="s">
        <v>33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88</v>
      </c>
    </row>
    <row r="44" spans="1:3">
      <c r="A44" s="1" t="s">
        <v>44</v>
      </c>
      <c r="B44" s="72" t="s">
        <v>89</v>
      </c>
    </row>
    <row r="45" spans="1:3">
      <c r="A45" s="1" t="s">
        <v>45</v>
      </c>
      <c r="B45" s="72" t="s">
        <v>157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B1" workbookViewId="0">
      <selection activeCell="B20" sqref="B20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90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59">
        <v>10635</v>
      </c>
      <c r="I7" s="51">
        <v>7832</v>
      </c>
      <c r="J7" s="52">
        <f>H7-I7</f>
        <v>2803</v>
      </c>
    </row>
    <row r="8" spans="1:10">
      <c r="A8" s="44"/>
      <c r="B8" s="97"/>
    </row>
    <row r="9" spans="1:10">
      <c r="A9" s="45" t="s">
        <v>11</v>
      </c>
      <c r="B9" s="78"/>
    </row>
    <row r="10" spans="1:10">
      <c r="A10" s="47" t="s">
        <v>12</v>
      </c>
      <c r="B10" s="80" t="s">
        <v>91</v>
      </c>
    </row>
    <row r="11" spans="1:10">
      <c r="A11" s="47" t="s">
        <v>13</v>
      </c>
      <c r="B11" s="80">
        <v>94903</v>
      </c>
    </row>
    <row r="12" spans="1:10">
      <c r="A12" s="47" t="s">
        <v>14</v>
      </c>
      <c r="B12" s="80">
        <v>13</v>
      </c>
    </row>
    <row r="13" spans="1:10">
      <c r="A13" s="47" t="s">
        <v>195</v>
      </c>
      <c r="B13" s="80">
        <v>1792</v>
      </c>
    </row>
    <row r="14" spans="1:10">
      <c r="A14" s="47" t="s">
        <v>196</v>
      </c>
      <c r="B14" s="80">
        <v>16128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 t="s">
        <v>83</v>
      </c>
    </row>
    <row r="17" spans="1:4">
      <c r="A17" s="47" t="s">
        <v>16</v>
      </c>
      <c r="B17" s="80">
        <v>4</v>
      </c>
    </row>
    <row r="18" spans="1:4">
      <c r="A18" s="47" t="s">
        <v>17</v>
      </c>
      <c r="B18" s="80" t="s">
        <v>142</v>
      </c>
    </row>
    <row r="19" spans="1:4">
      <c r="A19" s="47" t="s">
        <v>18</v>
      </c>
      <c r="B19" s="80" t="s">
        <v>147</v>
      </c>
    </row>
    <row r="20" spans="1:4">
      <c r="A20" s="48" t="s">
        <v>19</v>
      </c>
      <c r="B20" s="81" t="s">
        <v>147</v>
      </c>
    </row>
    <row r="22" spans="1:4">
      <c r="A22" s="45" t="s">
        <v>24</v>
      </c>
      <c r="B22" s="82" t="s">
        <v>30</v>
      </c>
      <c r="C22" s="83" t="s">
        <v>31</v>
      </c>
    </row>
    <row r="23" spans="1:4">
      <c r="A23" s="47" t="s">
        <v>25</v>
      </c>
      <c r="B23" s="86">
        <v>0.8</v>
      </c>
      <c r="C23" s="80">
        <v>0.95</v>
      </c>
    </row>
    <row r="24" spans="1:4">
      <c r="A24" s="47" t="s">
        <v>26</v>
      </c>
      <c r="B24" s="98">
        <v>14</v>
      </c>
      <c r="C24" s="93">
        <v>16</v>
      </c>
    </row>
    <row r="25" spans="1:4">
      <c r="A25" s="47" t="s">
        <v>27</v>
      </c>
      <c r="B25" s="86">
        <v>2</v>
      </c>
      <c r="C25" s="80" t="s">
        <v>20</v>
      </c>
    </row>
    <row r="26" spans="1:4">
      <c r="A26" s="47" t="s">
        <v>28</v>
      </c>
      <c r="B26" s="86">
        <v>320</v>
      </c>
      <c r="C26" s="93">
        <v>39</v>
      </c>
    </row>
    <row r="27" spans="1:4">
      <c r="A27" s="48" t="s">
        <v>29</v>
      </c>
      <c r="B27" s="88" t="s">
        <v>92</v>
      </c>
      <c r="C27" s="81" t="s">
        <v>33</v>
      </c>
    </row>
    <row r="28" spans="1:4">
      <c r="A28" s="60"/>
      <c r="B28" s="96"/>
      <c r="C28" s="96"/>
      <c r="D28" s="96"/>
    </row>
    <row r="29" spans="1:4">
      <c r="A29" s="65" t="s">
        <v>34</v>
      </c>
      <c r="B29" s="99" t="s">
        <v>30</v>
      </c>
      <c r="C29" s="100" t="s">
        <v>31</v>
      </c>
      <c r="D29" s="96"/>
    </row>
    <row r="30" spans="1:4">
      <c r="A30" s="66" t="s">
        <v>35</v>
      </c>
      <c r="B30" s="98">
        <v>5432</v>
      </c>
      <c r="C30" s="93" t="s">
        <v>94</v>
      </c>
      <c r="D30" s="96"/>
    </row>
    <row r="31" spans="1:4">
      <c r="A31" s="66" t="s">
        <v>190</v>
      </c>
      <c r="B31" s="98">
        <v>0</v>
      </c>
      <c r="C31" s="93" t="s">
        <v>114</v>
      </c>
      <c r="D31" s="96"/>
    </row>
    <row r="32" spans="1:4">
      <c r="A32" s="66" t="s">
        <v>191</v>
      </c>
      <c r="B32" s="98" t="s">
        <v>143</v>
      </c>
      <c r="C32" s="93" t="s">
        <v>143</v>
      </c>
      <c r="D32" s="96"/>
    </row>
    <row r="33" spans="1:4">
      <c r="A33" s="66" t="s">
        <v>189</v>
      </c>
      <c r="B33" s="98" t="s">
        <v>164</v>
      </c>
      <c r="C33" s="93" t="s">
        <v>143</v>
      </c>
      <c r="D33" s="96"/>
    </row>
    <row r="34" spans="1:4">
      <c r="A34" s="66" t="s">
        <v>194</v>
      </c>
      <c r="B34" s="98"/>
      <c r="C34" s="93" t="s">
        <v>143</v>
      </c>
      <c r="D34" s="96"/>
    </row>
    <row r="35" spans="1:4">
      <c r="A35" s="66" t="s">
        <v>193</v>
      </c>
      <c r="B35" s="98" t="s">
        <v>93</v>
      </c>
      <c r="C35" s="93" t="s">
        <v>95</v>
      </c>
      <c r="D35" s="96"/>
    </row>
    <row r="36" spans="1:4">
      <c r="A36" s="66" t="s">
        <v>36</v>
      </c>
      <c r="B36" s="98" t="s">
        <v>38</v>
      </c>
      <c r="C36" s="93" t="s">
        <v>33</v>
      </c>
      <c r="D36" s="96"/>
    </row>
    <row r="37" spans="1:4">
      <c r="A37" s="66" t="s">
        <v>192</v>
      </c>
      <c r="B37" s="98" t="s">
        <v>144</v>
      </c>
      <c r="C37" s="93"/>
      <c r="D37" s="96"/>
    </row>
    <row r="38" spans="1:4">
      <c r="A38" s="67" t="s">
        <v>37</v>
      </c>
      <c r="B38" s="101" t="s">
        <v>33</v>
      </c>
      <c r="C38" s="102" t="s">
        <v>33</v>
      </c>
      <c r="D38" s="96"/>
    </row>
    <row r="39" spans="1:4">
      <c r="A39" s="60"/>
      <c r="B39" s="96"/>
      <c r="C39" s="96"/>
      <c r="D39" s="96"/>
    </row>
    <row r="40" spans="1:4">
      <c r="A40" s="45" t="s">
        <v>42</v>
      </c>
      <c r="B40" s="89"/>
      <c r="C40" s="78"/>
    </row>
    <row r="41" spans="1:4">
      <c r="A41" s="48" t="s">
        <v>33</v>
      </c>
      <c r="B41" s="88"/>
      <c r="C41" s="81"/>
    </row>
    <row r="43" spans="1:4">
      <c r="A43" s="1" t="s">
        <v>43</v>
      </c>
      <c r="B43" s="72" t="s">
        <v>82</v>
      </c>
    </row>
    <row r="44" spans="1:4">
      <c r="A44" s="1" t="s">
        <v>44</v>
      </c>
      <c r="B44" s="103">
        <v>41025</v>
      </c>
    </row>
    <row r="45" spans="1:4">
      <c r="A45" s="1" t="s">
        <v>45</v>
      </c>
      <c r="B45" s="72" t="s">
        <v>162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6" sqref="H6:I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96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>
        <v>803</v>
      </c>
      <c r="I6">
        <v>369</v>
      </c>
      <c r="J6" s="56">
        <f>H6-I6</f>
        <v>434</v>
      </c>
    </row>
    <row r="7" spans="1:10">
      <c r="A7" s="41" t="s">
        <v>9</v>
      </c>
      <c r="B7" s="76"/>
      <c r="C7" s="76"/>
      <c r="D7" s="76">
        <f>B7-C7</f>
        <v>0</v>
      </c>
      <c r="H7" s="59">
        <v>9978</v>
      </c>
      <c r="I7" s="51">
        <v>5736</v>
      </c>
      <c r="J7" s="52">
        <f>H7-I7</f>
        <v>4242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97</v>
      </c>
    </row>
    <row r="11" spans="1:10">
      <c r="A11" s="47" t="s">
        <v>13</v>
      </c>
      <c r="B11" s="80">
        <v>90035</v>
      </c>
    </row>
    <row r="12" spans="1:10">
      <c r="A12" s="47" t="s">
        <v>14</v>
      </c>
      <c r="B12" s="80">
        <v>9</v>
      </c>
    </row>
    <row r="13" spans="1:10">
      <c r="A13" s="47" t="s">
        <v>195</v>
      </c>
      <c r="B13" s="80">
        <v>1674</v>
      </c>
    </row>
    <row r="14" spans="1:10">
      <c r="A14" s="47" t="s">
        <v>196</v>
      </c>
      <c r="B14" s="80">
        <f>B13*B16</f>
        <v>15066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 t="s">
        <v>83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146</v>
      </c>
    </row>
    <row r="19" spans="1:3">
      <c r="A19" s="47" t="s">
        <v>18</v>
      </c>
      <c r="B19" s="80" t="s">
        <v>147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0.8</v>
      </c>
      <c r="C23" s="80">
        <v>0.95</v>
      </c>
    </row>
    <row r="24" spans="1:3">
      <c r="A24" s="47" t="s">
        <v>26</v>
      </c>
      <c r="B24" s="86">
        <v>10</v>
      </c>
      <c r="C24" s="80">
        <v>13</v>
      </c>
    </row>
    <row r="25" spans="1:3">
      <c r="A25" s="47" t="s">
        <v>27</v>
      </c>
      <c r="B25" s="86">
        <v>0</v>
      </c>
      <c r="C25" s="80" t="s">
        <v>70</v>
      </c>
    </row>
    <row r="26" spans="1:3">
      <c r="A26" s="47" t="s">
        <v>28</v>
      </c>
      <c r="B26" s="86"/>
      <c r="C26" s="80" t="s">
        <v>33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65" t="s">
        <v>34</v>
      </c>
      <c r="B29" s="99" t="s">
        <v>30</v>
      </c>
      <c r="C29" s="100" t="s">
        <v>31</v>
      </c>
    </row>
    <row r="30" spans="1:3">
      <c r="A30" s="66" t="s">
        <v>35</v>
      </c>
      <c r="B30" s="98">
        <v>4679</v>
      </c>
      <c r="C30" s="93" t="s">
        <v>99</v>
      </c>
    </row>
    <row r="31" spans="1:3">
      <c r="A31" s="66" t="s">
        <v>190</v>
      </c>
      <c r="B31" s="98" t="s">
        <v>143</v>
      </c>
      <c r="C31" s="93" t="s">
        <v>143</v>
      </c>
    </row>
    <row r="32" spans="1:3">
      <c r="A32" s="66" t="s">
        <v>191</v>
      </c>
      <c r="B32" s="98" t="s">
        <v>143</v>
      </c>
      <c r="C32" s="93" t="s">
        <v>143</v>
      </c>
    </row>
    <row r="33" spans="1:3">
      <c r="A33" s="66" t="s">
        <v>189</v>
      </c>
      <c r="B33" s="98" t="s">
        <v>164</v>
      </c>
      <c r="C33" s="93" t="s">
        <v>143</v>
      </c>
    </row>
    <row r="34" spans="1:3">
      <c r="A34" s="66" t="s">
        <v>194</v>
      </c>
      <c r="B34" s="98" t="s">
        <v>143</v>
      </c>
      <c r="C34" s="93" t="s">
        <v>143</v>
      </c>
    </row>
    <row r="35" spans="1:3">
      <c r="A35" s="66" t="s">
        <v>193</v>
      </c>
      <c r="B35" s="98" t="s">
        <v>98</v>
      </c>
      <c r="C35" s="93" t="s">
        <v>100</v>
      </c>
    </row>
    <row r="36" spans="1:3">
      <c r="A36" s="66" t="s">
        <v>36</v>
      </c>
      <c r="B36" s="98" t="s">
        <v>38</v>
      </c>
      <c r="C36" s="93" t="s">
        <v>143</v>
      </c>
    </row>
    <row r="37" spans="1:3">
      <c r="A37" s="66" t="s">
        <v>192</v>
      </c>
      <c r="B37" s="98" t="s">
        <v>144</v>
      </c>
      <c r="C37" s="93"/>
    </row>
    <row r="38" spans="1:3">
      <c r="A38" s="67" t="s">
        <v>37</v>
      </c>
      <c r="B38" s="101" t="s">
        <v>143</v>
      </c>
      <c r="C38" s="102" t="s">
        <v>143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74</v>
      </c>
    </row>
    <row r="44" spans="1:3">
      <c r="A44" s="1" t="s">
        <v>44</v>
      </c>
      <c r="B44" s="72" t="s">
        <v>75</v>
      </c>
    </row>
    <row r="45" spans="1:3">
      <c r="A45" s="1" t="s">
        <v>45</v>
      </c>
      <c r="B45" s="72" t="s">
        <v>154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6" sqref="E1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" t="s">
        <v>153</v>
      </c>
    </row>
    <row r="2" spans="1:9">
      <c r="A2" s="37" t="s">
        <v>0</v>
      </c>
      <c r="B2" s="73" t="s">
        <v>101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356</v>
      </c>
      <c r="H6" s="49">
        <v>268</v>
      </c>
      <c r="I6" s="56">
        <f>G6-H6</f>
        <v>88</v>
      </c>
    </row>
    <row r="7" spans="1:9">
      <c r="A7" s="41" t="s">
        <v>9</v>
      </c>
      <c r="B7" s="76"/>
      <c r="C7" s="76"/>
      <c r="D7" s="76">
        <f>B7-C7</f>
        <v>0</v>
      </c>
      <c r="G7" s="59" t="s">
        <v>143</v>
      </c>
      <c r="H7" s="51" t="s">
        <v>143</v>
      </c>
      <c r="I7" s="52" t="s">
        <v>143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102</v>
      </c>
    </row>
    <row r="11" spans="1:9">
      <c r="A11" s="47" t="s">
        <v>13</v>
      </c>
      <c r="B11" s="80">
        <v>91107</v>
      </c>
    </row>
    <row r="12" spans="1:9">
      <c r="A12" s="47" t="s">
        <v>14</v>
      </c>
      <c r="B12" s="80">
        <v>9</v>
      </c>
    </row>
    <row r="13" spans="1:9">
      <c r="A13" s="47" t="s">
        <v>195</v>
      </c>
      <c r="B13" s="80">
        <v>1800</v>
      </c>
    </row>
    <row r="14" spans="1:9">
      <c r="A14" s="47" t="s">
        <v>196</v>
      </c>
      <c r="B14" s="80"/>
    </row>
    <row r="15" spans="1:9">
      <c r="A15" s="47" t="s">
        <v>15</v>
      </c>
      <c r="B15" s="80">
        <v>1</v>
      </c>
    </row>
    <row r="16" spans="1:9">
      <c r="A16" s="47" t="s">
        <v>197</v>
      </c>
      <c r="B16" s="80" t="s">
        <v>20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145</v>
      </c>
    </row>
    <row r="19" spans="1:3">
      <c r="A19" s="47" t="s">
        <v>18</v>
      </c>
      <c r="B19" s="80" t="s">
        <v>147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0.9</v>
      </c>
      <c r="C23" s="80">
        <v>0.9</v>
      </c>
    </row>
    <row r="24" spans="1:3">
      <c r="A24" s="47" t="s">
        <v>26</v>
      </c>
      <c r="B24" s="98">
        <v>10</v>
      </c>
      <c r="C24" s="93">
        <v>13</v>
      </c>
    </row>
    <row r="25" spans="1:3">
      <c r="A25" s="47" t="s">
        <v>27</v>
      </c>
      <c r="B25" s="98" t="s">
        <v>103</v>
      </c>
      <c r="C25" s="93" t="s">
        <v>103</v>
      </c>
    </row>
    <row r="26" spans="1:3">
      <c r="A26" s="47" t="s">
        <v>28</v>
      </c>
      <c r="B26" s="98" t="s">
        <v>104</v>
      </c>
      <c r="C26" s="93">
        <v>120</v>
      </c>
    </row>
    <row r="27" spans="1:3">
      <c r="A27" s="48" t="s">
        <v>29</v>
      </c>
      <c r="B27" s="101" t="s">
        <v>92</v>
      </c>
      <c r="C27" s="102" t="s">
        <v>33</v>
      </c>
    </row>
    <row r="28" spans="1:3">
      <c r="B28" s="96"/>
      <c r="C28" s="96"/>
    </row>
    <row r="29" spans="1:3">
      <c r="A29" s="45" t="s">
        <v>34</v>
      </c>
      <c r="B29" s="99" t="s">
        <v>30</v>
      </c>
      <c r="C29" s="100" t="s">
        <v>31</v>
      </c>
    </row>
    <row r="30" spans="1:3">
      <c r="A30" s="47" t="s">
        <v>35</v>
      </c>
      <c r="B30" s="98">
        <v>3373</v>
      </c>
      <c r="C30" s="93" t="s">
        <v>106</v>
      </c>
    </row>
    <row r="31" spans="1:3">
      <c r="A31" s="47" t="s">
        <v>190</v>
      </c>
      <c r="B31" s="98">
        <v>0</v>
      </c>
      <c r="C31" s="93">
        <v>19</v>
      </c>
    </row>
    <row r="32" spans="1:3">
      <c r="A32" s="47" t="s">
        <v>191</v>
      </c>
      <c r="B32" s="98" t="s">
        <v>163</v>
      </c>
      <c r="C32" s="93"/>
    </row>
    <row r="33" spans="1:3">
      <c r="A33" s="47" t="s">
        <v>189</v>
      </c>
      <c r="B33" s="98" t="s">
        <v>164</v>
      </c>
      <c r="C33" s="93" t="s">
        <v>33</v>
      </c>
    </row>
    <row r="34" spans="1:3">
      <c r="A34" s="47" t="s">
        <v>194</v>
      </c>
      <c r="B34" s="98" t="s">
        <v>33</v>
      </c>
      <c r="C34" s="93" t="s">
        <v>33</v>
      </c>
    </row>
    <row r="35" spans="1:3">
      <c r="A35" s="47" t="s">
        <v>193</v>
      </c>
      <c r="B35" s="98" t="s">
        <v>105</v>
      </c>
      <c r="C35" s="93" t="s">
        <v>100</v>
      </c>
    </row>
    <row r="36" spans="1:3">
      <c r="A36" s="47" t="s">
        <v>36</v>
      </c>
      <c r="B36" s="98" t="s">
        <v>38</v>
      </c>
      <c r="C36" s="93" t="s">
        <v>33</v>
      </c>
    </row>
    <row r="37" spans="1:3">
      <c r="A37" s="47" t="s">
        <v>192</v>
      </c>
      <c r="B37" s="98" t="s">
        <v>149</v>
      </c>
      <c r="C37" s="93" t="s">
        <v>107</v>
      </c>
    </row>
    <row r="38" spans="1:3">
      <c r="A38" s="48" t="s">
        <v>37</v>
      </c>
      <c r="B38" s="88" t="s">
        <v>33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53</v>
      </c>
    </row>
    <row r="44" spans="1:3">
      <c r="A44" s="1" t="s">
        <v>44</v>
      </c>
      <c r="B44" s="72" t="s">
        <v>54</v>
      </c>
    </row>
    <row r="45" spans="1:3">
      <c r="A45" s="1" t="s">
        <v>45</v>
      </c>
      <c r="B45" s="72" t="s">
        <v>156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6" sqref="G6:H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" t="s">
        <v>153</v>
      </c>
    </row>
    <row r="2" spans="1:9">
      <c r="A2" s="37" t="s">
        <v>0</v>
      </c>
      <c r="B2" s="73" t="s">
        <v>108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50">
        <v>205</v>
      </c>
      <c r="H6" s="49">
        <v>198</v>
      </c>
      <c r="I6" s="56">
        <f>G6-H6</f>
        <v>7</v>
      </c>
    </row>
    <row r="7" spans="1:9">
      <c r="A7" s="41" t="s">
        <v>9</v>
      </c>
      <c r="B7" s="76"/>
      <c r="C7" s="76"/>
      <c r="D7" s="76">
        <f>B7-C7</f>
        <v>0</v>
      </c>
      <c r="G7" s="48">
        <v>12063</v>
      </c>
      <c r="H7" s="53">
        <v>8793</v>
      </c>
      <c r="I7" s="54">
        <f>G7-H7</f>
        <v>3270</v>
      </c>
    </row>
    <row r="8" spans="1:9">
      <c r="A8" s="44"/>
      <c r="B8" s="97"/>
    </row>
    <row r="9" spans="1:9">
      <c r="A9" s="45" t="s">
        <v>11</v>
      </c>
      <c r="B9" s="78"/>
    </row>
    <row r="10" spans="1:9">
      <c r="A10" s="47" t="s">
        <v>12</v>
      </c>
      <c r="B10" s="80" t="s">
        <v>109</v>
      </c>
    </row>
    <row r="11" spans="1:9">
      <c r="A11" s="47" t="s">
        <v>13</v>
      </c>
      <c r="B11" s="80">
        <v>91423</v>
      </c>
    </row>
    <row r="12" spans="1:9">
      <c r="A12" s="47" t="s">
        <v>14</v>
      </c>
      <c r="B12" s="80">
        <v>9</v>
      </c>
    </row>
    <row r="13" spans="1:9">
      <c r="A13" s="47" t="s">
        <v>195</v>
      </c>
      <c r="B13" s="80">
        <v>1390</v>
      </c>
    </row>
    <row r="14" spans="1:9">
      <c r="A14" s="47" t="s">
        <v>196</v>
      </c>
      <c r="B14" s="80"/>
    </row>
    <row r="15" spans="1:9">
      <c r="A15" s="47" t="s">
        <v>15</v>
      </c>
      <c r="B15" s="80">
        <v>1</v>
      </c>
    </row>
    <row r="16" spans="1:9">
      <c r="A16" s="47" t="s">
        <v>197</v>
      </c>
      <c r="B16" s="80" t="s">
        <v>20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141</v>
      </c>
    </row>
    <row r="19" spans="1:3">
      <c r="A19" s="47" t="s">
        <v>18</v>
      </c>
      <c r="B19" s="80" t="s">
        <v>147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0.8</v>
      </c>
      <c r="C23" s="80">
        <v>0.95</v>
      </c>
    </row>
    <row r="24" spans="1:3">
      <c r="A24" s="47" t="s">
        <v>26</v>
      </c>
      <c r="B24" s="98">
        <v>10</v>
      </c>
      <c r="C24" s="93">
        <v>15</v>
      </c>
    </row>
    <row r="25" spans="1:3">
      <c r="A25" s="47" t="s">
        <v>27</v>
      </c>
      <c r="B25" s="98" t="s">
        <v>110</v>
      </c>
      <c r="C25" s="93" t="s">
        <v>20</v>
      </c>
    </row>
    <row r="26" spans="1:3">
      <c r="A26" s="47" t="s">
        <v>28</v>
      </c>
      <c r="B26" s="98" t="s">
        <v>111</v>
      </c>
      <c r="C26" s="93">
        <v>70</v>
      </c>
    </row>
    <row r="27" spans="1:3">
      <c r="A27" s="48" t="s">
        <v>29</v>
      </c>
      <c r="B27" s="101" t="s">
        <v>92</v>
      </c>
      <c r="C27" s="102" t="s">
        <v>33</v>
      </c>
    </row>
    <row r="28" spans="1:3">
      <c r="B28" s="96"/>
      <c r="C28" s="96"/>
    </row>
    <row r="29" spans="1:3">
      <c r="A29" s="45" t="s">
        <v>34</v>
      </c>
      <c r="B29" s="99" t="s">
        <v>30</v>
      </c>
      <c r="C29" s="100" t="s">
        <v>31</v>
      </c>
    </row>
    <row r="30" spans="1:3">
      <c r="A30" s="47" t="s">
        <v>35</v>
      </c>
      <c r="B30" s="98">
        <v>2524</v>
      </c>
      <c r="C30" s="93" t="s">
        <v>66</v>
      </c>
    </row>
    <row r="31" spans="1:3">
      <c r="A31" s="47" t="s">
        <v>190</v>
      </c>
      <c r="B31" s="98">
        <v>0</v>
      </c>
      <c r="C31" s="93">
        <v>19</v>
      </c>
    </row>
    <row r="32" spans="1:3">
      <c r="A32" s="47" t="s">
        <v>191</v>
      </c>
      <c r="B32" s="98" t="s">
        <v>163</v>
      </c>
      <c r="C32" s="93"/>
    </row>
    <row r="33" spans="1:3">
      <c r="A33" s="47" t="s">
        <v>189</v>
      </c>
      <c r="B33" s="98" t="s">
        <v>198</v>
      </c>
      <c r="C33" s="93" t="s">
        <v>33</v>
      </c>
    </row>
    <row r="34" spans="1:3">
      <c r="A34" s="47" t="s">
        <v>194</v>
      </c>
      <c r="B34" s="98">
        <v>1390</v>
      </c>
      <c r="C34" s="93" t="s">
        <v>33</v>
      </c>
    </row>
    <row r="35" spans="1:3">
      <c r="A35" s="47" t="s">
        <v>193</v>
      </c>
      <c r="B35" s="98" t="s">
        <v>98</v>
      </c>
      <c r="C35" s="93" t="s">
        <v>100</v>
      </c>
    </row>
    <row r="36" spans="1:3">
      <c r="A36" s="47" t="s">
        <v>36</v>
      </c>
      <c r="B36" s="98" t="s">
        <v>38</v>
      </c>
      <c r="C36" s="93" t="s">
        <v>33</v>
      </c>
    </row>
    <row r="37" spans="1:3">
      <c r="A37" s="47" t="s">
        <v>192</v>
      </c>
      <c r="B37" s="98" t="s">
        <v>140</v>
      </c>
      <c r="C37" s="93"/>
    </row>
    <row r="38" spans="1:3">
      <c r="A38" s="48" t="s">
        <v>37</v>
      </c>
      <c r="B38" s="88" t="s">
        <v>33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68</v>
      </c>
    </row>
    <row r="44" spans="1:3">
      <c r="A44" s="1" t="s">
        <v>44</v>
      </c>
      <c r="B44" s="72" t="s">
        <v>69</v>
      </c>
    </row>
    <row r="45" spans="1:3">
      <c r="A45" s="1" t="s">
        <v>45</v>
      </c>
      <c r="B45" s="72" t="s">
        <v>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G6" sqref="G6:I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0" t="s">
        <v>153</v>
      </c>
    </row>
    <row r="2" spans="1:9">
      <c r="A2" s="37" t="s">
        <v>0</v>
      </c>
      <c r="B2" s="73" t="s">
        <v>32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132">
        <v>749</v>
      </c>
      <c r="H6" s="133">
        <v>459</v>
      </c>
      <c r="I6" s="130">
        <f>G6-H6</f>
        <v>290</v>
      </c>
    </row>
    <row r="7" spans="1:9">
      <c r="A7" s="41" t="s">
        <v>9</v>
      </c>
      <c r="B7" s="76"/>
      <c r="C7" s="76"/>
      <c r="D7" s="76">
        <f>B7-C7</f>
        <v>0</v>
      </c>
      <c r="G7" s="59">
        <v>10635</v>
      </c>
      <c r="H7" s="51">
        <v>7832</v>
      </c>
      <c r="I7" s="52">
        <f>G7-H7</f>
        <v>2803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112</v>
      </c>
    </row>
    <row r="11" spans="1:9">
      <c r="A11" s="47" t="s">
        <v>13</v>
      </c>
      <c r="B11" s="80">
        <v>91790</v>
      </c>
    </row>
    <row r="12" spans="1:9">
      <c r="A12" s="47" t="s">
        <v>14</v>
      </c>
      <c r="B12" s="80">
        <v>9</v>
      </c>
    </row>
    <row r="13" spans="1:9">
      <c r="A13" s="47" t="s">
        <v>195</v>
      </c>
      <c r="B13" s="80">
        <v>1386</v>
      </c>
    </row>
    <row r="14" spans="1:9">
      <c r="A14" s="47" t="s">
        <v>196</v>
      </c>
      <c r="B14" s="80">
        <v>11088</v>
      </c>
    </row>
    <row r="15" spans="1:9">
      <c r="A15" s="47" t="s">
        <v>15</v>
      </c>
      <c r="B15" s="80">
        <v>1</v>
      </c>
    </row>
    <row r="16" spans="1:9">
      <c r="A16" s="47" t="s">
        <v>197</v>
      </c>
      <c r="B16" s="80" t="s">
        <v>20</v>
      </c>
    </row>
    <row r="17" spans="1:10">
      <c r="A17" s="47" t="s">
        <v>16</v>
      </c>
      <c r="B17" s="80">
        <v>3</v>
      </c>
    </row>
    <row r="18" spans="1:10">
      <c r="A18" s="47" t="s">
        <v>17</v>
      </c>
      <c r="B18" s="80" t="s">
        <v>141</v>
      </c>
      <c r="I18">
        <v>100</v>
      </c>
      <c r="J18">
        <v>50</v>
      </c>
    </row>
    <row r="19" spans="1:10">
      <c r="A19" s="47" t="s">
        <v>18</v>
      </c>
      <c r="B19" s="80" t="s">
        <v>147</v>
      </c>
    </row>
    <row r="20" spans="1:10">
      <c r="A20" s="48" t="s">
        <v>19</v>
      </c>
      <c r="B20" s="81" t="s">
        <v>147</v>
      </c>
    </row>
    <row r="22" spans="1:10">
      <c r="A22" s="45" t="s">
        <v>24</v>
      </c>
      <c r="B22" s="82" t="s">
        <v>30</v>
      </c>
      <c r="C22" s="83" t="s">
        <v>31</v>
      </c>
    </row>
    <row r="23" spans="1:10">
      <c r="A23" s="47" t="s">
        <v>25</v>
      </c>
      <c r="B23" s="86">
        <v>0.8</v>
      </c>
      <c r="C23" s="80">
        <v>0.95</v>
      </c>
    </row>
    <row r="24" spans="1:10">
      <c r="A24" s="47" t="s">
        <v>26</v>
      </c>
      <c r="B24" s="86" t="s">
        <v>148</v>
      </c>
      <c r="C24" s="80" t="s">
        <v>148</v>
      </c>
    </row>
    <row r="25" spans="1:10">
      <c r="A25" s="47" t="s">
        <v>27</v>
      </c>
      <c r="B25" s="86">
        <v>2</v>
      </c>
      <c r="C25" s="80">
        <v>6</v>
      </c>
    </row>
    <row r="26" spans="1:10">
      <c r="A26" s="47" t="s">
        <v>28</v>
      </c>
      <c r="B26" s="86">
        <v>254</v>
      </c>
      <c r="C26" s="80">
        <v>112</v>
      </c>
    </row>
    <row r="27" spans="1:10">
      <c r="A27" s="48" t="s">
        <v>29</v>
      </c>
      <c r="B27" s="88" t="s">
        <v>113</v>
      </c>
      <c r="C27" s="81" t="s">
        <v>33</v>
      </c>
    </row>
    <row r="29" spans="1:10">
      <c r="A29" s="45" t="s">
        <v>34</v>
      </c>
      <c r="B29" s="82" t="s">
        <v>30</v>
      </c>
      <c r="C29" s="83" t="s">
        <v>31</v>
      </c>
    </row>
    <row r="30" spans="1:10">
      <c r="A30" s="47" t="s">
        <v>35</v>
      </c>
      <c r="B30" s="98">
        <v>2555</v>
      </c>
      <c r="C30" s="93" t="s">
        <v>115</v>
      </c>
    </row>
    <row r="31" spans="1:10">
      <c r="A31" s="47" t="s">
        <v>190</v>
      </c>
      <c r="B31" s="98">
        <v>0</v>
      </c>
      <c r="C31" s="93">
        <v>19</v>
      </c>
    </row>
    <row r="32" spans="1:10">
      <c r="A32" s="47" t="s">
        <v>191</v>
      </c>
      <c r="B32" s="98" t="s">
        <v>163</v>
      </c>
      <c r="C32" s="93" t="s">
        <v>143</v>
      </c>
    </row>
    <row r="33" spans="1:3">
      <c r="A33" s="47" t="s">
        <v>189</v>
      </c>
      <c r="B33" s="98" t="s">
        <v>164</v>
      </c>
      <c r="C33" s="93" t="s">
        <v>33</v>
      </c>
    </row>
    <row r="34" spans="1:3">
      <c r="A34" s="47" t="s">
        <v>194</v>
      </c>
      <c r="B34" s="98">
        <v>1386</v>
      </c>
      <c r="C34" s="93" t="s">
        <v>33</v>
      </c>
    </row>
    <row r="35" spans="1:3">
      <c r="A35" s="47" t="s">
        <v>193</v>
      </c>
      <c r="B35" s="98" t="s">
        <v>114</v>
      </c>
      <c r="C35" s="93" t="s">
        <v>116</v>
      </c>
    </row>
    <row r="36" spans="1:3">
      <c r="A36" s="47" t="s">
        <v>36</v>
      </c>
      <c r="B36" s="98" t="s">
        <v>38</v>
      </c>
      <c r="C36" s="93" t="s">
        <v>33</v>
      </c>
    </row>
    <row r="37" spans="1:3">
      <c r="A37" s="47" t="s">
        <v>192</v>
      </c>
      <c r="B37" s="98" t="s">
        <v>149</v>
      </c>
      <c r="C37" s="93" t="s">
        <v>117</v>
      </c>
    </row>
    <row r="38" spans="1:3">
      <c r="A38" s="48" t="s">
        <v>37</v>
      </c>
      <c r="B38" s="101" t="s">
        <v>33</v>
      </c>
      <c r="C38" s="102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64</v>
      </c>
    </row>
    <row r="44" spans="1:3">
      <c r="A44" s="1" t="s">
        <v>44</v>
      </c>
      <c r="B44" s="72" t="s">
        <v>65</v>
      </c>
    </row>
    <row r="45" spans="1:3">
      <c r="A45" s="1" t="s">
        <v>45</v>
      </c>
      <c r="B45" s="72" t="s">
        <v>154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6" sqref="G6:I6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9">
      <c r="A1" s="10" t="s">
        <v>153</v>
      </c>
    </row>
    <row r="2" spans="1:9">
      <c r="A2" s="37" t="s">
        <v>0</v>
      </c>
      <c r="B2" s="73" t="s">
        <v>118</v>
      </c>
      <c r="C2" s="96"/>
    </row>
    <row r="4" spans="1:9">
      <c r="A4" s="38" t="s">
        <v>1</v>
      </c>
      <c r="B4" s="74" t="s">
        <v>3</v>
      </c>
      <c r="G4" s="37" t="s">
        <v>10</v>
      </c>
      <c r="H4" s="39"/>
      <c r="I4" s="40"/>
    </row>
    <row r="5" spans="1:9">
      <c r="A5" s="41" t="s">
        <v>2</v>
      </c>
      <c r="B5" s="75" t="s">
        <v>4</v>
      </c>
      <c r="C5" s="75" t="s">
        <v>5</v>
      </c>
      <c r="D5" s="75" t="s">
        <v>6</v>
      </c>
      <c r="G5" s="42" t="s">
        <v>4</v>
      </c>
      <c r="H5" s="42" t="s">
        <v>5</v>
      </c>
      <c r="I5" s="42" t="s">
        <v>6</v>
      </c>
    </row>
    <row r="6" spans="1:9">
      <c r="A6" s="41" t="s">
        <v>8</v>
      </c>
      <c r="B6" s="76"/>
      <c r="C6" s="76"/>
      <c r="D6" s="76">
        <f>B6-C6</f>
        <v>0</v>
      </c>
      <c r="G6" s="132">
        <v>995</v>
      </c>
      <c r="H6" s="133">
        <v>693</v>
      </c>
      <c r="I6" s="130">
        <f>G6-H6</f>
        <v>302</v>
      </c>
    </row>
    <row r="7" spans="1:9">
      <c r="A7" s="41" t="s">
        <v>9</v>
      </c>
      <c r="B7" s="76"/>
      <c r="C7" s="76"/>
      <c r="D7" s="76">
        <f>B7-C7</f>
        <v>0</v>
      </c>
      <c r="G7" s="48">
        <v>13642</v>
      </c>
      <c r="H7" s="53">
        <v>8730</v>
      </c>
      <c r="I7" s="54">
        <f>G7-H7</f>
        <v>4912</v>
      </c>
    </row>
    <row r="8" spans="1:9">
      <c r="A8" s="68"/>
      <c r="B8" s="77"/>
    </row>
    <row r="9" spans="1:9">
      <c r="A9" s="45" t="s">
        <v>11</v>
      </c>
      <c r="B9" s="78"/>
    </row>
    <row r="10" spans="1:9">
      <c r="A10" s="47" t="s">
        <v>12</v>
      </c>
      <c r="B10" s="80" t="s">
        <v>119</v>
      </c>
    </row>
    <row r="11" spans="1:9">
      <c r="A11" s="47" t="s">
        <v>13</v>
      </c>
      <c r="B11" s="80">
        <v>91321</v>
      </c>
    </row>
    <row r="12" spans="1:9">
      <c r="A12" s="47" t="s">
        <v>14</v>
      </c>
      <c r="B12" s="80">
        <v>9</v>
      </c>
    </row>
    <row r="13" spans="1:9">
      <c r="A13" s="47" t="s">
        <v>195</v>
      </c>
      <c r="B13" s="72">
        <v>1794</v>
      </c>
    </row>
    <row r="14" spans="1:9">
      <c r="A14" s="47" t="s">
        <v>196</v>
      </c>
      <c r="B14" s="80">
        <v>13376</v>
      </c>
    </row>
    <row r="15" spans="1:9">
      <c r="A15" s="47" t="s">
        <v>15</v>
      </c>
      <c r="B15" s="80">
        <v>1</v>
      </c>
    </row>
    <row r="16" spans="1:9">
      <c r="A16" s="47" t="s">
        <v>197</v>
      </c>
      <c r="B16" s="80" t="s">
        <v>20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145</v>
      </c>
    </row>
    <row r="19" spans="1:3">
      <c r="A19" s="47" t="s">
        <v>18</v>
      </c>
      <c r="B19" s="80" t="s">
        <v>120</v>
      </c>
    </row>
    <row r="20" spans="1:3">
      <c r="A20" s="48" t="s">
        <v>19</v>
      </c>
      <c r="B20" s="81" t="s">
        <v>206</v>
      </c>
    </row>
    <row r="22" spans="1:3">
      <c r="A22" s="65" t="s">
        <v>24</v>
      </c>
      <c r="B22" s="99" t="s">
        <v>30</v>
      </c>
      <c r="C22" s="100" t="s">
        <v>31</v>
      </c>
    </row>
    <row r="23" spans="1:3">
      <c r="A23" s="66" t="s">
        <v>25</v>
      </c>
      <c r="B23" s="98">
        <v>0.8</v>
      </c>
      <c r="C23" s="93">
        <v>0.95</v>
      </c>
    </row>
    <row r="24" spans="1:3">
      <c r="A24" s="66" t="s">
        <v>26</v>
      </c>
      <c r="B24" s="98">
        <v>8</v>
      </c>
      <c r="C24" s="93">
        <v>15</v>
      </c>
    </row>
    <row r="25" spans="1:3">
      <c r="A25" s="66" t="s">
        <v>27</v>
      </c>
      <c r="B25" s="96">
        <v>1</v>
      </c>
      <c r="C25" s="93">
        <v>6</v>
      </c>
    </row>
    <row r="26" spans="1:3">
      <c r="A26" s="66" t="s">
        <v>28</v>
      </c>
      <c r="B26" s="98">
        <v>190</v>
      </c>
      <c r="C26" s="93">
        <v>80</v>
      </c>
    </row>
    <row r="27" spans="1:3">
      <c r="A27" s="67" t="s">
        <v>29</v>
      </c>
      <c r="B27" s="101" t="s">
        <v>92</v>
      </c>
      <c r="C27" s="102" t="s">
        <v>33</v>
      </c>
    </row>
    <row r="28" spans="1:3">
      <c r="A28" s="60"/>
      <c r="B28" s="96"/>
      <c r="C28" s="96"/>
    </row>
    <row r="29" spans="1:3">
      <c r="A29" s="65" t="s">
        <v>34</v>
      </c>
      <c r="B29" s="99" t="s">
        <v>30</v>
      </c>
      <c r="C29" s="100" t="s">
        <v>31</v>
      </c>
    </row>
    <row r="30" spans="1:3">
      <c r="A30" s="66" t="s">
        <v>35</v>
      </c>
      <c r="B30" s="96">
        <v>2301</v>
      </c>
      <c r="C30" s="93">
        <v>2145</v>
      </c>
    </row>
    <row r="31" spans="1:3">
      <c r="A31" s="66" t="s">
        <v>190</v>
      </c>
      <c r="B31" s="98">
        <v>0</v>
      </c>
      <c r="C31" s="93">
        <v>0</v>
      </c>
    </row>
    <row r="32" spans="1:3">
      <c r="A32" s="66" t="s">
        <v>191</v>
      </c>
      <c r="B32" s="98" t="s">
        <v>163</v>
      </c>
      <c r="C32" s="93" t="s">
        <v>143</v>
      </c>
    </row>
    <row r="33" spans="1:3">
      <c r="A33" s="66" t="s">
        <v>189</v>
      </c>
      <c r="B33" s="98" t="s">
        <v>164</v>
      </c>
      <c r="C33" s="93" t="s">
        <v>33</v>
      </c>
    </row>
    <row r="34" spans="1:3">
      <c r="A34" s="66" t="s">
        <v>194</v>
      </c>
      <c r="B34" s="98" t="s">
        <v>33</v>
      </c>
      <c r="C34" s="93" t="s">
        <v>33</v>
      </c>
    </row>
    <row r="35" spans="1:3">
      <c r="A35" s="66" t="s">
        <v>193</v>
      </c>
      <c r="B35" s="98">
        <v>19</v>
      </c>
      <c r="C35" s="93">
        <v>38</v>
      </c>
    </row>
    <row r="36" spans="1:3">
      <c r="A36" s="66" t="s">
        <v>36</v>
      </c>
      <c r="B36" s="98" t="s">
        <v>38</v>
      </c>
      <c r="C36" s="93" t="s">
        <v>33</v>
      </c>
    </row>
    <row r="37" spans="1:3">
      <c r="A37" s="66" t="s">
        <v>192</v>
      </c>
      <c r="B37" s="98" t="s">
        <v>140</v>
      </c>
      <c r="C37" s="93"/>
    </row>
    <row r="38" spans="1:3">
      <c r="A38" s="67" t="s">
        <v>37</v>
      </c>
      <c r="B38" s="101" t="s">
        <v>33</v>
      </c>
      <c r="C38" s="102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91">
        <v>40878</v>
      </c>
    </row>
    <row r="44" spans="1:3">
      <c r="A44" s="1" t="s">
        <v>44</v>
      </c>
      <c r="B44" s="91">
        <v>40954</v>
      </c>
    </row>
    <row r="45" spans="1:3">
      <c r="A45" s="1" t="s">
        <v>45</v>
      </c>
      <c r="B45" s="72" t="s">
        <v>155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7" sqref="H7:J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5.1640625" customWidth="1"/>
  </cols>
  <sheetData>
    <row r="1" spans="1:10">
      <c r="A1" s="10" t="s">
        <v>153</v>
      </c>
    </row>
    <row r="2" spans="1:10">
      <c r="A2" s="37" t="s">
        <v>0</v>
      </c>
      <c r="B2" s="73" t="s">
        <v>121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287</v>
      </c>
      <c r="I6" s="49">
        <v>261</v>
      </c>
      <c r="J6" s="56">
        <f>H6-I6</f>
        <v>26</v>
      </c>
    </row>
    <row r="7" spans="1:10">
      <c r="A7" s="41" t="s">
        <v>9</v>
      </c>
      <c r="B7" s="76"/>
      <c r="C7" s="76"/>
      <c r="D7" s="76">
        <f>B7-C7</f>
        <v>0</v>
      </c>
      <c r="H7" s="59" t="s">
        <v>163</v>
      </c>
      <c r="I7" s="51" t="s">
        <v>163</v>
      </c>
      <c r="J7" s="52" t="e">
        <f>H7-I7</f>
        <v>#VALUE!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>
        <v>1974</v>
      </c>
    </row>
    <row r="11" spans="1:10">
      <c r="A11" s="47" t="s">
        <v>13</v>
      </c>
      <c r="B11" s="80">
        <v>92128</v>
      </c>
    </row>
    <row r="12" spans="1:10">
      <c r="A12" s="47" t="s">
        <v>14</v>
      </c>
      <c r="B12" s="80">
        <v>10</v>
      </c>
    </row>
    <row r="13" spans="1:10">
      <c r="A13" s="47" t="s">
        <v>195</v>
      </c>
      <c r="B13" s="80">
        <v>1457</v>
      </c>
    </row>
    <row r="14" spans="1:10">
      <c r="A14" s="47" t="s">
        <v>196</v>
      </c>
      <c r="B14" s="80">
        <v>14570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 t="s">
        <v>51</v>
      </c>
    </row>
    <row r="17" spans="1:5">
      <c r="A17" s="47" t="s">
        <v>16</v>
      </c>
      <c r="B17" s="80" t="s">
        <v>21</v>
      </c>
      <c r="E17" s="60"/>
    </row>
    <row r="18" spans="1:5">
      <c r="A18" s="47" t="s">
        <v>17</v>
      </c>
      <c r="B18" s="80" t="s">
        <v>141</v>
      </c>
      <c r="E18" s="60"/>
    </row>
    <row r="19" spans="1:5">
      <c r="A19" s="47" t="s">
        <v>18</v>
      </c>
      <c r="B19" s="80" t="s">
        <v>23</v>
      </c>
      <c r="E19" s="60"/>
    </row>
    <row r="20" spans="1:5">
      <c r="A20" s="48" t="s">
        <v>19</v>
      </c>
      <c r="B20" s="81" t="s">
        <v>206</v>
      </c>
      <c r="E20" s="60"/>
    </row>
    <row r="21" spans="1:5">
      <c r="E21" s="60"/>
    </row>
    <row r="22" spans="1:5">
      <c r="A22" s="45" t="s">
        <v>24</v>
      </c>
      <c r="B22" s="82" t="s">
        <v>30</v>
      </c>
      <c r="C22" s="83" t="s">
        <v>31</v>
      </c>
      <c r="E22" s="60"/>
    </row>
    <row r="23" spans="1:5">
      <c r="A23" s="47" t="s">
        <v>25</v>
      </c>
      <c r="B23" s="98">
        <v>0.8</v>
      </c>
      <c r="C23" s="93">
        <v>0.95</v>
      </c>
      <c r="E23" s="60"/>
    </row>
    <row r="24" spans="1:5">
      <c r="A24" s="47" t="s">
        <v>26</v>
      </c>
      <c r="B24" s="98">
        <v>10</v>
      </c>
      <c r="C24" s="93">
        <v>13</v>
      </c>
      <c r="E24" s="60"/>
    </row>
    <row r="25" spans="1:5">
      <c r="A25" s="47" t="s">
        <v>27</v>
      </c>
      <c r="B25" s="98">
        <v>4.2</v>
      </c>
      <c r="C25" s="93">
        <v>6</v>
      </c>
      <c r="E25" s="60"/>
    </row>
    <row r="26" spans="1:5">
      <c r="A26" s="47" t="s">
        <v>28</v>
      </c>
      <c r="B26" s="98">
        <v>300</v>
      </c>
      <c r="C26" s="93">
        <v>228</v>
      </c>
      <c r="E26" s="60"/>
    </row>
    <row r="27" spans="1:5">
      <c r="A27" s="48" t="s">
        <v>29</v>
      </c>
      <c r="B27" s="101" t="s">
        <v>122</v>
      </c>
      <c r="C27" s="102" t="s">
        <v>33</v>
      </c>
      <c r="E27" s="60"/>
    </row>
    <row r="28" spans="1:5">
      <c r="B28" s="96"/>
      <c r="C28" s="96"/>
      <c r="E28" s="60"/>
    </row>
    <row r="29" spans="1:5">
      <c r="A29" s="45" t="s">
        <v>34</v>
      </c>
      <c r="B29" s="99" t="s">
        <v>30</v>
      </c>
      <c r="C29" s="100" t="s">
        <v>31</v>
      </c>
      <c r="E29" s="60"/>
    </row>
    <row r="30" spans="1:5">
      <c r="A30" s="47" t="s">
        <v>35</v>
      </c>
      <c r="B30" s="98">
        <v>2630</v>
      </c>
      <c r="C30" s="93">
        <v>1546</v>
      </c>
      <c r="E30" s="60"/>
    </row>
    <row r="31" spans="1:5">
      <c r="A31" s="47" t="s">
        <v>190</v>
      </c>
      <c r="B31" s="98">
        <v>0</v>
      </c>
      <c r="C31" s="93"/>
      <c r="E31" s="60"/>
    </row>
    <row r="32" spans="1:5">
      <c r="A32" s="47" t="s">
        <v>191</v>
      </c>
      <c r="B32" s="98" t="s">
        <v>33</v>
      </c>
      <c r="C32" s="93" t="s">
        <v>33</v>
      </c>
      <c r="E32" s="60"/>
    </row>
    <row r="33" spans="1:5">
      <c r="A33" s="47" t="s">
        <v>189</v>
      </c>
      <c r="B33" s="98" t="s">
        <v>164</v>
      </c>
      <c r="C33" s="93"/>
      <c r="E33" s="60"/>
    </row>
    <row r="34" spans="1:5">
      <c r="A34" s="47" t="s">
        <v>194</v>
      </c>
      <c r="B34" s="98"/>
      <c r="C34" s="93"/>
      <c r="E34" s="60"/>
    </row>
    <row r="35" spans="1:5">
      <c r="A35" s="47" t="s">
        <v>193</v>
      </c>
      <c r="B35" s="86">
        <v>15</v>
      </c>
      <c r="C35" s="80">
        <v>38</v>
      </c>
      <c r="E35" s="60"/>
    </row>
    <row r="36" spans="1:5">
      <c r="A36" s="47" t="s">
        <v>36</v>
      </c>
      <c r="B36" s="86" t="s">
        <v>38</v>
      </c>
      <c r="C36" s="80"/>
      <c r="E36" s="60"/>
    </row>
    <row r="37" spans="1:5">
      <c r="A37" s="47" t="s">
        <v>192</v>
      </c>
      <c r="B37" s="86" t="s">
        <v>140</v>
      </c>
      <c r="C37" s="80"/>
      <c r="E37" s="60"/>
    </row>
    <row r="38" spans="1:5" ht="70">
      <c r="A38" s="48" t="s">
        <v>37</v>
      </c>
      <c r="B38" s="90" t="s">
        <v>175</v>
      </c>
      <c r="C38" s="81"/>
      <c r="E38" s="60"/>
    </row>
    <row r="39" spans="1:5">
      <c r="E39" s="60"/>
    </row>
    <row r="40" spans="1:5">
      <c r="A40" s="45" t="s">
        <v>42</v>
      </c>
      <c r="B40" s="89"/>
      <c r="C40" s="78"/>
    </row>
    <row r="41" spans="1:5">
      <c r="A41" s="48"/>
      <c r="B41" s="88"/>
      <c r="C41" s="81"/>
    </row>
    <row r="43" spans="1:5">
      <c r="A43" s="1" t="s">
        <v>43</v>
      </c>
      <c r="B43" s="104">
        <v>41050</v>
      </c>
    </row>
    <row r="44" spans="1:5">
      <c r="A44" s="1" t="s">
        <v>44</v>
      </c>
      <c r="B44" s="104">
        <v>41050</v>
      </c>
    </row>
    <row r="45" spans="1:5">
      <c r="A45" s="1" t="s">
        <v>45</v>
      </c>
      <c r="B45" s="96" t="s">
        <v>161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H7" sqref="H7:J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7.1640625" customWidth="1"/>
  </cols>
  <sheetData>
    <row r="1" spans="1:10">
      <c r="A1" s="10" t="s">
        <v>153</v>
      </c>
    </row>
    <row r="2" spans="1:10">
      <c r="A2" s="37" t="s">
        <v>0</v>
      </c>
      <c r="B2" s="73" t="s">
        <v>52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403</v>
      </c>
      <c r="I6" s="49">
        <v>206</v>
      </c>
      <c r="J6" s="56">
        <f>H6-I6</f>
        <v>197</v>
      </c>
    </row>
    <row r="7" spans="1:10">
      <c r="A7" s="41" t="s">
        <v>9</v>
      </c>
      <c r="B7" s="76"/>
      <c r="C7" s="76"/>
      <c r="D7" s="76">
        <f>B7-C7</f>
        <v>0</v>
      </c>
      <c r="H7" s="59" t="s">
        <v>163</v>
      </c>
      <c r="I7" s="51" t="s">
        <v>163</v>
      </c>
      <c r="J7" s="52" t="e">
        <f>H7-I7</f>
        <v>#VALUE!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>
        <v>1980</v>
      </c>
    </row>
    <row r="11" spans="1:10">
      <c r="A11" s="47" t="s">
        <v>13</v>
      </c>
      <c r="B11" s="80">
        <v>92020</v>
      </c>
    </row>
    <row r="12" spans="1:10">
      <c r="A12" s="47" t="s">
        <v>14</v>
      </c>
      <c r="B12" s="80">
        <v>10</v>
      </c>
    </row>
    <row r="13" spans="1:10">
      <c r="A13" s="47" t="s">
        <v>195</v>
      </c>
      <c r="B13" s="80">
        <v>1750</v>
      </c>
    </row>
    <row r="14" spans="1:10">
      <c r="A14" s="47" t="s">
        <v>196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 t="s">
        <v>20</v>
      </c>
    </row>
    <row r="17" spans="1:5">
      <c r="A17" s="47" t="s">
        <v>16</v>
      </c>
      <c r="B17" s="80" t="s">
        <v>21</v>
      </c>
      <c r="E17" s="60"/>
    </row>
    <row r="18" spans="1:5">
      <c r="A18" s="47" t="s">
        <v>17</v>
      </c>
      <c r="B18" s="80" t="s">
        <v>141</v>
      </c>
      <c r="E18" s="60"/>
    </row>
    <row r="19" spans="1:5">
      <c r="A19" s="47" t="s">
        <v>18</v>
      </c>
      <c r="B19" s="80" t="s">
        <v>23</v>
      </c>
      <c r="E19" s="60"/>
    </row>
    <row r="20" spans="1:5">
      <c r="A20" s="48" t="s">
        <v>19</v>
      </c>
      <c r="B20" s="81" t="s">
        <v>206</v>
      </c>
      <c r="E20" s="60"/>
    </row>
    <row r="21" spans="1:5">
      <c r="E21" s="60"/>
    </row>
    <row r="22" spans="1:5">
      <c r="A22" s="45" t="s">
        <v>24</v>
      </c>
      <c r="B22" s="82" t="s">
        <v>30</v>
      </c>
      <c r="C22" s="83" t="s">
        <v>31</v>
      </c>
      <c r="E22" s="60"/>
    </row>
    <row r="23" spans="1:5">
      <c r="A23" s="47" t="s">
        <v>25</v>
      </c>
      <c r="B23" s="98">
        <v>0.8</v>
      </c>
      <c r="C23" s="93">
        <v>0.95</v>
      </c>
      <c r="D23" s="96"/>
      <c r="E23" s="60"/>
    </row>
    <row r="24" spans="1:5">
      <c r="A24" s="47" t="s">
        <v>26</v>
      </c>
      <c r="B24" s="98">
        <v>13</v>
      </c>
      <c r="C24" s="93">
        <v>13</v>
      </c>
      <c r="D24" s="96"/>
      <c r="E24" s="60"/>
    </row>
    <row r="25" spans="1:5">
      <c r="A25" s="47" t="s">
        <v>27</v>
      </c>
      <c r="B25" s="98">
        <v>2.1</v>
      </c>
      <c r="C25" s="93">
        <v>6</v>
      </c>
      <c r="D25" s="96"/>
      <c r="E25" s="60"/>
    </row>
    <row r="26" spans="1:5">
      <c r="A26" s="47" t="s">
        <v>28</v>
      </c>
      <c r="B26" s="98"/>
      <c r="C26" s="93">
        <v>122</v>
      </c>
      <c r="D26" s="96"/>
      <c r="E26" s="60"/>
    </row>
    <row r="27" spans="1:5">
      <c r="A27" s="48" t="s">
        <v>29</v>
      </c>
      <c r="B27" s="101" t="s">
        <v>122</v>
      </c>
      <c r="C27" s="102" t="s">
        <v>33</v>
      </c>
      <c r="D27" s="96"/>
      <c r="E27" s="60"/>
    </row>
    <row r="28" spans="1:5">
      <c r="B28" s="96"/>
      <c r="C28" s="96"/>
      <c r="D28" s="96"/>
      <c r="E28" s="60"/>
    </row>
    <row r="29" spans="1:5">
      <c r="A29" s="45" t="s">
        <v>34</v>
      </c>
      <c r="B29" s="99" t="s">
        <v>30</v>
      </c>
      <c r="C29" s="100" t="s">
        <v>31</v>
      </c>
      <c r="D29" s="96"/>
      <c r="E29" s="60"/>
    </row>
    <row r="30" spans="1:5">
      <c r="A30" s="47" t="s">
        <v>35</v>
      </c>
      <c r="B30" s="98">
        <v>2450</v>
      </c>
      <c r="C30" s="93">
        <v>1408</v>
      </c>
      <c r="D30" s="96"/>
      <c r="E30" s="60"/>
    </row>
    <row r="31" spans="1:5">
      <c r="A31" s="47" t="s">
        <v>190</v>
      </c>
      <c r="B31" s="98">
        <v>0</v>
      </c>
      <c r="C31" s="93"/>
      <c r="D31" s="96"/>
      <c r="E31" s="60"/>
    </row>
    <row r="32" spans="1:5">
      <c r="A32" s="47" t="s">
        <v>191</v>
      </c>
      <c r="B32" s="98">
        <v>0</v>
      </c>
      <c r="C32" s="93"/>
      <c r="D32" s="96"/>
      <c r="E32" s="60"/>
    </row>
    <row r="33" spans="1:5">
      <c r="A33" s="47" t="s">
        <v>189</v>
      </c>
      <c r="B33" s="98" t="s">
        <v>164</v>
      </c>
      <c r="C33" s="93"/>
      <c r="D33" s="96"/>
      <c r="E33" s="60"/>
    </row>
    <row r="34" spans="1:5">
      <c r="A34" s="47" t="s">
        <v>194</v>
      </c>
      <c r="B34" s="98"/>
      <c r="C34" s="93"/>
      <c r="D34" s="96"/>
      <c r="E34" s="60"/>
    </row>
    <row r="35" spans="1:5">
      <c r="A35" s="47" t="s">
        <v>193</v>
      </c>
      <c r="B35" s="105">
        <v>15</v>
      </c>
      <c r="C35" s="106">
        <v>38</v>
      </c>
      <c r="D35" s="96"/>
      <c r="E35" s="60"/>
    </row>
    <row r="36" spans="1:5">
      <c r="A36" s="47" t="s">
        <v>36</v>
      </c>
      <c r="B36" s="98" t="s">
        <v>38</v>
      </c>
      <c r="C36" s="93"/>
      <c r="D36" s="96"/>
      <c r="E36" s="60"/>
    </row>
    <row r="37" spans="1:5">
      <c r="A37" s="47" t="s">
        <v>192</v>
      </c>
      <c r="B37" s="98" t="s">
        <v>149</v>
      </c>
      <c r="C37" s="93"/>
      <c r="D37" s="96"/>
      <c r="E37" s="60"/>
    </row>
    <row r="38" spans="1:5">
      <c r="A38" s="48" t="s">
        <v>37</v>
      </c>
      <c r="B38" s="101" t="s">
        <v>176</v>
      </c>
      <c r="C38" s="102"/>
      <c r="D38" s="96"/>
      <c r="E38" s="60"/>
    </row>
    <row r="39" spans="1:5">
      <c r="E39" s="60"/>
    </row>
    <row r="40" spans="1:5">
      <c r="A40" s="45" t="s">
        <v>42</v>
      </c>
      <c r="B40" s="89"/>
      <c r="C40" s="78"/>
      <c r="E40" s="60"/>
    </row>
    <row r="41" spans="1:5">
      <c r="A41" s="48"/>
      <c r="B41" s="88"/>
      <c r="C41" s="81"/>
      <c r="E41" s="60"/>
    </row>
    <row r="43" spans="1:5">
      <c r="A43" s="1" t="s">
        <v>43</v>
      </c>
      <c r="B43" s="104">
        <v>41102</v>
      </c>
    </row>
    <row r="44" spans="1:5">
      <c r="A44" s="1" t="s">
        <v>44</v>
      </c>
      <c r="B44" s="104">
        <v>41102</v>
      </c>
    </row>
    <row r="45" spans="1:5">
      <c r="A45" s="1" t="s">
        <v>45</v>
      </c>
      <c r="B45" s="96" t="s">
        <v>161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34" sqref="B34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>
        <v>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127">
        <f>B6-C6</f>
        <v>0</v>
      </c>
      <c r="H6" s="50">
        <v>548</v>
      </c>
      <c r="I6" s="49">
        <v>432</v>
      </c>
      <c r="J6" s="46">
        <f>H6-I6</f>
        <v>116</v>
      </c>
    </row>
    <row r="7" spans="1:10">
      <c r="A7" s="41" t="s">
        <v>9</v>
      </c>
      <c r="B7" s="76"/>
      <c r="C7" s="76"/>
      <c r="D7" s="76">
        <f>B7-C7</f>
        <v>0</v>
      </c>
      <c r="H7" s="48">
        <v>7983</v>
      </c>
      <c r="I7" s="53">
        <v>5384</v>
      </c>
      <c r="J7" s="54">
        <f>H7-I7</f>
        <v>2599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79">
        <v>1988</v>
      </c>
    </row>
    <row r="11" spans="1:10">
      <c r="A11" s="47" t="s">
        <v>13</v>
      </c>
      <c r="B11" s="80">
        <v>95765</v>
      </c>
    </row>
    <row r="12" spans="1:10">
      <c r="A12" s="47" t="s">
        <v>14</v>
      </c>
      <c r="B12" s="80">
        <v>11</v>
      </c>
    </row>
    <row r="13" spans="1:10">
      <c r="A13" s="47" t="s">
        <v>195</v>
      </c>
      <c r="B13" s="80">
        <v>2100</v>
      </c>
    </row>
    <row r="14" spans="1:10">
      <c r="A14" s="47" t="s">
        <v>196</v>
      </c>
      <c r="B14" s="80">
        <v>16800</v>
      </c>
    </row>
    <row r="15" spans="1:10">
      <c r="A15" s="47" t="s">
        <v>15</v>
      </c>
      <c r="B15" s="80">
        <v>2</v>
      </c>
      <c r="C15" s="128" t="s">
        <v>203</v>
      </c>
      <c r="D15" s="129"/>
      <c r="E15" s="129"/>
    </row>
    <row r="16" spans="1:10">
      <c r="A16" s="47" t="s">
        <v>197</v>
      </c>
      <c r="B16" s="79">
        <v>8</v>
      </c>
    </row>
    <row r="17" spans="1:3">
      <c r="A17" s="47" t="s">
        <v>16</v>
      </c>
      <c r="B17" s="79">
        <v>3</v>
      </c>
    </row>
    <row r="18" spans="1:3">
      <c r="A18" s="47" t="s">
        <v>17</v>
      </c>
      <c r="B18" s="80" t="s">
        <v>22</v>
      </c>
    </row>
    <row r="19" spans="1:3">
      <c r="A19" s="47" t="s">
        <v>18</v>
      </c>
      <c r="B19" s="80" t="s">
        <v>23</v>
      </c>
    </row>
    <row r="20" spans="1:3">
      <c r="A20" s="48" t="s">
        <v>19</v>
      </c>
      <c r="B20" s="81" t="s">
        <v>202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4">
        <v>0.78</v>
      </c>
      <c r="C23" s="85">
        <v>0.95</v>
      </c>
    </row>
    <row r="24" spans="1:3">
      <c r="A24" s="47" t="s">
        <v>26</v>
      </c>
      <c r="B24" s="84">
        <v>8.9</v>
      </c>
      <c r="C24" s="85">
        <v>15</v>
      </c>
    </row>
    <row r="25" spans="1:3">
      <c r="A25" s="47" t="s">
        <v>27</v>
      </c>
      <c r="B25" s="86">
        <v>4.2</v>
      </c>
      <c r="C25" s="80" t="s">
        <v>143</v>
      </c>
    </row>
    <row r="26" spans="1:3">
      <c r="A26" s="47" t="s">
        <v>28</v>
      </c>
      <c r="B26" s="87">
        <v>326</v>
      </c>
      <c r="C26" s="79">
        <v>108</v>
      </c>
    </row>
    <row r="27" spans="1:3">
      <c r="A27" s="48" t="s">
        <v>29</v>
      </c>
      <c r="B27" s="88" t="s">
        <v>209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2545</v>
      </c>
      <c r="C30" s="80" t="s">
        <v>41</v>
      </c>
    </row>
    <row r="31" spans="1:3">
      <c r="A31" s="47" t="s">
        <v>190</v>
      </c>
      <c r="B31" s="86" t="s">
        <v>163</v>
      </c>
      <c r="C31" s="80" t="s">
        <v>143</v>
      </c>
    </row>
    <row r="32" spans="1:3">
      <c r="A32" s="47" t="s">
        <v>191</v>
      </c>
      <c r="B32" s="86" t="s">
        <v>163</v>
      </c>
      <c r="C32" s="80" t="s">
        <v>143</v>
      </c>
    </row>
    <row r="33" spans="1:6">
      <c r="A33" s="47" t="s">
        <v>189</v>
      </c>
      <c r="B33" s="86" t="s">
        <v>158</v>
      </c>
      <c r="C33" s="80" t="s">
        <v>33</v>
      </c>
      <c r="D33" s="128" t="s">
        <v>204</v>
      </c>
      <c r="E33" s="129"/>
      <c r="F33" s="129"/>
    </row>
    <row r="34" spans="1:6">
      <c r="A34" s="47" t="s">
        <v>194</v>
      </c>
      <c r="B34" s="87">
        <v>1051</v>
      </c>
      <c r="C34" s="80" t="s">
        <v>33</v>
      </c>
    </row>
    <row r="35" spans="1:6">
      <c r="A35" s="47" t="s">
        <v>193</v>
      </c>
      <c r="B35" s="86" t="s">
        <v>205</v>
      </c>
      <c r="C35" s="80" t="s">
        <v>166</v>
      </c>
    </row>
    <row r="36" spans="1:6">
      <c r="A36" s="47" t="s">
        <v>36</v>
      </c>
      <c r="B36" s="86" t="s">
        <v>38</v>
      </c>
      <c r="C36" s="80" t="s">
        <v>33</v>
      </c>
    </row>
    <row r="37" spans="1:6">
      <c r="A37" s="47" t="s">
        <v>192</v>
      </c>
      <c r="B37" s="86" t="s">
        <v>39</v>
      </c>
      <c r="C37" s="80" t="s">
        <v>33</v>
      </c>
    </row>
    <row r="38" spans="1:6">
      <c r="A38" s="48" t="s">
        <v>37</v>
      </c>
      <c r="B38" s="88" t="s">
        <v>40</v>
      </c>
      <c r="C38" s="81" t="s">
        <v>33</v>
      </c>
    </row>
    <row r="40" spans="1:6">
      <c r="A40" s="45" t="s">
        <v>42</v>
      </c>
      <c r="B40" s="89"/>
      <c r="C40" s="78"/>
    </row>
    <row r="41" spans="1:6">
      <c r="A41" s="48" t="s">
        <v>33</v>
      </c>
      <c r="B41" s="88"/>
      <c r="C41" s="81"/>
    </row>
    <row r="43" spans="1:6">
      <c r="A43" s="1" t="s">
        <v>43</v>
      </c>
      <c r="B43" s="72" t="s">
        <v>46</v>
      </c>
    </row>
    <row r="44" spans="1:6">
      <c r="A44" s="1" t="s">
        <v>44</v>
      </c>
      <c r="B44" s="72" t="s">
        <v>47</v>
      </c>
    </row>
    <row r="45" spans="1:6">
      <c r="A45" s="1" t="s">
        <v>45</v>
      </c>
      <c r="B45" t="s">
        <v>154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H7" sqref="H7:J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7.5" customWidth="1"/>
  </cols>
  <sheetData>
    <row r="1" spans="1:10">
      <c r="A1" s="10" t="s">
        <v>153</v>
      </c>
    </row>
    <row r="2" spans="1:10">
      <c r="A2" s="37" t="s">
        <v>0</v>
      </c>
      <c r="B2" s="73" t="s">
        <v>123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59" t="s">
        <v>163</v>
      </c>
      <c r="I7" s="51" t="s">
        <v>163</v>
      </c>
      <c r="J7" s="52" t="e">
        <f>H7-I7</f>
        <v>#VALUE!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64" t="s">
        <v>12</v>
      </c>
      <c r="B10" s="80">
        <v>1954</v>
      </c>
    </row>
    <row r="11" spans="1:10">
      <c r="A11" s="64" t="s">
        <v>13</v>
      </c>
      <c r="B11" s="80">
        <v>92110</v>
      </c>
    </row>
    <row r="12" spans="1:10">
      <c r="A12" s="64" t="s">
        <v>14</v>
      </c>
      <c r="B12" s="80">
        <v>7</v>
      </c>
    </row>
    <row r="13" spans="1:10">
      <c r="A13" s="64" t="s">
        <v>195</v>
      </c>
      <c r="B13" s="80">
        <v>1392</v>
      </c>
    </row>
    <row r="14" spans="1:10">
      <c r="A14" s="64" t="s">
        <v>196</v>
      </c>
      <c r="B14" s="80">
        <v>11136</v>
      </c>
    </row>
    <row r="15" spans="1:10">
      <c r="A15" s="64" t="s">
        <v>15</v>
      </c>
      <c r="B15" s="80">
        <v>1</v>
      </c>
    </row>
    <row r="16" spans="1:10">
      <c r="A16" s="64" t="s">
        <v>197</v>
      </c>
      <c r="B16" s="80" t="s">
        <v>20</v>
      </c>
    </row>
    <row r="17" spans="1:5">
      <c r="A17" s="47" t="s">
        <v>16</v>
      </c>
      <c r="B17" s="80" t="s">
        <v>21</v>
      </c>
    </row>
    <row r="18" spans="1:5">
      <c r="A18" s="47" t="s">
        <v>17</v>
      </c>
      <c r="B18" s="80" t="s">
        <v>141</v>
      </c>
      <c r="E18" s="60"/>
    </row>
    <row r="19" spans="1:5">
      <c r="A19" s="47" t="s">
        <v>18</v>
      </c>
      <c r="B19" s="80" t="s">
        <v>147</v>
      </c>
      <c r="E19" s="60"/>
    </row>
    <row r="20" spans="1:5">
      <c r="A20" s="48" t="s">
        <v>19</v>
      </c>
      <c r="B20" s="81" t="s">
        <v>206</v>
      </c>
      <c r="E20" s="60"/>
    </row>
    <row r="21" spans="1:5">
      <c r="E21" s="60"/>
    </row>
    <row r="22" spans="1:5">
      <c r="A22" s="45" t="s">
        <v>24</v>
      </c>
      <c r="B22" s="82" t="s">
        <v>30</v>
      </c>
      <c r="C22" s="83" t="s">
        <v>31</v>
      </c>
      <c r="E22" s="60"/>
    </row>
    <row r="23" spans="1:5">
      <c r="A23" s="47" t="s">
        <v>25</v>
      </c>
      <c r="B23" s="98">
        <v>0.8</v>
      </c>
      <c r="C23" s="93">
        <v>0.98</v>
      </c>
      <c r="D23" s="96"/>
      <c r="E23" s="60"/>
    </row>
    <row r="24" spans="1:5">
      <c r="A24" s="47" t="s">
        <v>26</v>
      </c>
      <c r="B24" s="98">
        <v>9.6999999999999993</v>
      </c>
      <c r="C24" s="93">
        <v>16</v>
      </c>
      <c r="D24" s="96"/>
      <c r="E24" s="60"/>
    </row>
    <row r="25" spans="1:5">
      <c r="A25" s="47" t="s">
        <v>27</v>
      </c>
      <c r="B25" s="98">
        <v>2</v>
      </c>
      <c r="C25" s="93">
        <v>6</v>
      </c>
      <c r="D25" s="96"/>
      <c r="E25" s="60"/>
    </row>
    <row r="26" spans="1:5">
      <c r="A26" s="47" t="s">
        <v>28</v>
      </c>
      <c r="B26" s="98">
        <v>286</v>
      </c>
      <c r="C26" s="93">
        <v>71</v>
      </c>
      <c r="D26" s="96"/>
      <c r="E26" s="60"/>
    </row>
    <row r="27" spans="1:5">
      <c r="A27" s="48" t="s">
        <v>29</v>
      </c>
      <c r="B27" s="101" t="s">
        <v>92</v>
      </c>
      <c r="C27" s="102" t="s">
        <v>33</v>
      </c>
      <c r="D27" s="96"/>
      <c r="E27" s="60"/>
    </row>
    <row r="28" spans="1:5">
      <c r="B28" s="96"/>
      <c r="C28" s="96"/>
      <c r="D28" s="96"/>
      <c r="E28" s="60"/>
    </row>
    <row r="29" spans="1:5">
      <c r="A29" s="45" t="s">
        <v>34</v>
      </c>
      <c r="B29" s="99" t="s">
        <v>30</v>
      </c>
      <c r="C29" s="100" t="s">
        <v>31</v>
      </c>
      <c r="D29" s="96"/>
      <c r="E29" s="60"/>
    </row>
    <row r="30" spans="1:5">
      <c r="A30" s="47" t="s">
        <v>35</v>
      </c>
      <c r="B30" s="98">
        <v>2080</v>
      </c>
      <c r="C30" s="93">
        <v>1966</v>
      </c>
      <c r="D30" s="96"/>
      <c r="E30" s="60"/>
    </row>
    <row r="31" spans="1:5">
      <c r="A31" s="47" t="s">
        <v>190</v>
      </c>
      <c r="B31" s="98">
        <v>11</v>
      </c>
      <c r="C31" s="93"/>
      <c r="D31" s="96"/>
      <c r="E31" s="60"/>
    </row>
    <row r="32" spans="1:5">
      <c r="A32" s="47" t="s">
        <v>191</v>
      </c>
      <c r="B32" s="98" t="s">
        <v>143</v>
      </c>
      <c r="C32" s="93" t="s">
        <v>143</v>
      </c>
      <c r="D32" s="96"/>
      <c r="E32" s="60"/>
    </row>
    <row r="33" spans="1:5">
      <c r="A33" s="47" t="s">
        <v>189</v>
      </c>
      <c r="B33" s="98" t="s">
        <v>164</v>
      </c>
      <c r="C33" s="93"/>
      <c r="D33" s="96"/>
      <c r="E33" s="60"/>
    </row>
    <row r="34" spans="1:5">
      <c r="A34" s="47" t="s">
        <v>194</v>
      </c>
      <c r="B34" s="98"/>
      <c r="C34" s="93"/>
      <c r="D34" s="96"/>
      <c r="E34" s="60"/>
    </row>
    <row r="35" spans="1:5">
      <c r="A35" s="47" t="s">
        <v>193</v>
      </c>
      <c r="B35" s="98">
        <v>30</v>
      </c>
      <c r="C35" s="93">
        <v>38</v>
      </c>
      <c r="D35" s="96"/>
      <c r="E35" s="60"/>
    </row>
    <row r="36" spans="1:5">
      <c r="A36" s="47" t="s">
        <v>36</v>
      </c>
      <c r="B36" s="98" t="s">
        <v>38</v>
      </c>
      <c r="C36" s="93"/>
      <c r="D36" s="96"/>
      <c r="E36" s="60"/>
    </row>
    <row r="37" spans="1:5">
      <c r="A37" s="47" t="s">
        <v>192</v>
      </c>
      <c r="B37" s="98" t="s">
        <v>140</v>
      </c>
      <c r="C37" s="93"/>
      <c r="D37" s="96"/>
      <c r="E37" s="60"/>
    </row>
    <row r="38" spans="1:5">
      <c r="A38" s="48" t="s">
        <v>37</v>
      </c>
      <c r="B38" s="101" t="s">
        <v>177</v>
      </c>
      <c r="C38" s="102"/>
      <c r="D38" s="96"/>
      <c r="E38" s="60"/>
    </row>
    <row r="39" spans="1:5">
      <c r="E39" s="60"/>
    </row>
    <row r="40" spans="1:5">
      <c r="A40" s="45" t="s">
        <v>42</v>
      </c>
      <c r="B40" s="89"/>
      <c r="C40" s="78"/>
    </row>
    <row r="41" spans="1:5">
      <c r="A41" s="48"/>
      <c r="B41" s="88"/>
      <c r="C41" s="81"/>
    </row>
    <row r="43" spans="1:5">
      <c r="A43" s="1" t="s">
        <v>43</v>
      </c>
      <c r="B43" s="104">
        <v>41015</v>
      </c>
    </row>
    <row r="44" spans="1:5">
      <c r="A44" s="1" t="s">
        <v>44</v>
      </c>
      <c r="B44" s="104">
        <v>41015</v>
      </c>
    </row>
    <row r="45" spans="1:5">
      <c r="A45" s="1" t="s">
        <v>45</v>
      </c>
      <c r="B45" s="96" t="s">
        <v>160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7" sqref="H7:J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  <col min="5" max="5" width="16.5" customWidth="1"/>
  </cols>
  <sheetData>
    <row r="1" spans="1:10">
      <c r="A1" s="10" t="s">
        <v>153</v>
      </c>
    </row>
    <row r="2" spans="1:10">
      <c r="A2" s="37" t="s">
        <v>0</v>
      </c>
      <c r="B2" s="73" t="s">
        <v>58</v>
      </c>
      <c r="C2" s="96"/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532</v>
      </c>
      <c r="I6" s="49">
        <v>509</v>
      </c>
      <c r="J6" s="56">
        <f>H6-I6</f>
        <v>23</v>
      </c>
    </row>
    <row r="7" spans="1:10">
      <c r="A7" s="41" t="s">
        <v>9</v>
      </c>
      <c r="B7" s="76"/>
      <c r="C7" s="76"/>
      <c r="D7" s="76">
        <f>B7-C7</f>
        <v>0</v>
      </c>
      <c r="H7" s="59" t="s">
        <v>163</v>
      </c>
      <c r="I7" s="51" t="s">
        <v>163</v>
      </c>
      <c r="J7" s="52" t="e">
        <f>H7-I7</f>
        <v>#VALUE!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64" t="s">
        <v>12</v>
      </c>
      <c r="B10" s="80">
        <v>1968</v>
      </c>
    </row>
    <row r="11" spans="1:10">
      <c r="A11" s="64" t="s">
        <v>13</v>
      </c>
      <c r="B11" s="80">
        <v>92117</v>
      </c>
    </row>
    <row r="12" spans="1:10">
      <c r="A12" s="64" t="s">
        <v>14</v>
      </c>
      <c r="B12" s="80">
        <v>7</v>
      </c>
    </row>
    <row r="13" spans="1:10">
      <c r="A13" s="64" t="s">
        <v>195</v>
      </c>
      <c r="B13" s="80">
        <v>1616</v>
      </c>
    </row>
    <row r="14" spans="1:10">
      <c r="A14" s="64" t="s">
        <v>196</v>
      </c>
      <c r="B14" s="80">
        <v>14544</v>
      </c>
    </row>
    <row r="15" spans="1:10">
      <c r="A15" s="64" t="s">
        <v>15</v>
      </c>
      <c r="B15" s="80">
        <v>1</v>
      </c>
    </row>
    <row r="16" spans="1:10">
      <c r="A16" s="64" t="s">
        <v>197</v>
      </c>
      <c r="B16" s="79">
        <v>9</v>
      </c>
      <c r="E16" s="60"/>
    </row>
    <row r="17" spans="1:5">
      <c r="A17" s="47" t="s">
        <v>16</v>
      </c>
      <c r="B17" s="79">
        <v>4</v>
      </c>
      <c r="E17" s="60"/>
    </row>
    <row r="18" spans="1:5">
      <c r="A18" s="47" t="s">
        <v>17</v>
      </c>
      <c r="B18" s="80" t="s">
        <v>141</v>
      </c>
      <c r="E18" s="60"/>
    </row>
    <row r="19" spans="1:5">
      <c r="A19" s="47" t="s">
        <v>18</v>
      </c>
      <c r="B19" s="80" t="s">
        <v>50</v>
      </c>
      <c r="E19" s="60"/>
    </row>
    <row r="20" spans="1:5">
      <c r="A20" s="48" t="s">
        <v>19</v>
      </c>
      <c r="B20" s="81" t="s">
        <v>206</v>
      </c>
      <c r="E20" s="60"/>
    </row>
    <row r="21" spans="1:5">
      <c r="E21" s="60"/>
    </row>
    <row r="22" spans="1:5">
      <c r="A22" s="45" t="s">
        <v>24</v>
      </c>
      <c r="B22" s="82" t="s">
        <v>30</v>
      </c>
      <c r="C22" s="83" t="s">
        <v>31</v>
      </c>
      <c r="E22" s="60"/>
    </row>
    <row r="23" spans="1:5">
      <c r="A23" s="47" t="s">
        <v>25</v>
      </c>
      <c r="B23" s="86">
        <v>0.8</v>
      </c>
      <c r="C23" s="80">
        <v>0.95</v>
      </c>
      <c r="E23" s="60"/>
    </row>
    <row r="24" spans="1:5">
      <c r="A24" s="47" t="s">
        <v>26</v>
      </c>
      <c r="B24" s="86">
        <v>13</v>
      </c>
      <c r="C24" s="80">
        <v>13</v>
      </c>
      <c r="E24" s="60"/>
    </row>
    <row r="25" spans="1:5">
      <c r="A25" s="47" t="s">
        <v>27</v>
      </c>
      <c r="B25" s="98">
        <v>2</v>
      </c>
      <c r="C25" s="93">
        <v>6</v>
      </c>
      <c r="E25" s="60"/>
    </row>
    <row r="26" spans="1:5">
      <c r="A26" s="47" t="s">
        <v>28</v>
      </c>
      <c r="B26" s="86">
        <v>317</v>
      </c>
      <c r="C26" s="80">
        <v>139</v>
      </c>
      <c r="E26" s="60"/>
    </row>
    <row r="27" spans="1:5">
      <c r="A27" s="48" t="s">
        <v>29</v>
      </c>
      <c r="B27" s="88" t="s">
        <v>122</v>
      </c>
      <c r="C27" s="81" t="s">
        <v>33</v>
      </c>
      <c r="E27" s="60"/>
    </row>
    <row r="28" spans="1:5">
      <c r="A28" s="60"/>
      <c r="B28" s="96"/>
      <c r="C28" s="96"/>
      <c r="D28" s="96"/>
      <c r="E28" s="60"/>
    </row>
    <row r="29" spans="1:5">
      <c r="A29" s="65" t="s">
        <v>34</v>
      </c>
      <c r="B29" s="99" t="s">
        <v>30</v>
      </c>
      <c r="C29" s="100" t="s">
        <v>31</v>
      </c>
      <c r="D29" s="96"/>
      <c r="E29" s="60"/>
    </row>
    <row r="30" spans="1:5">
      <c r="A30" s="66" t="s">
        <v>35</v>
      </c>
      <c r="B30" s="98">
        <v>2650</v>
      </c>
      <c r="C30" s="93">
        <v>1854</v>
      </c>
      <c r="D30" s="96"/>
      <c r="E30" s="60"/>
    </row>
    <row r="31" spans="1:5">
      <c r="A31" s="66" t="s">
        <v>190</v>
      </c>
      <c r="B31" s="98">
        <v>0</v>
      </c>
      <c r="C31" s="93">
        <v>19</v>
      </c>
      <c r="D31" s="96"/>
      <c r="E31" s="60"/>
    </row>
    <row r="32" spans="1:5">
      <c r="A32" s="66" t="s">
        <v>191</v>
      </c>
      <c r="B32" s="98" t="s">
        <v>143</v>
      </c>
      <c r="C32" s="93" t="s">
        <v>143</v>
      </c>
      <c r="D32" s="96"/>
      <c r="E32" s="60"/>
    </row>
    <row r="33" spans="1:5">
      <c r="A33" s="66" t="s">
        <v>189</v>
      </c>
      <c r="B33" s="98" t="s">
        <v>178</v>
      </c>
      <c r="C33" s="93"/>
      <c r="D33" s="96"/>
      <c r="E33" s="60"/>
    </row>
    <row r="34" spans="1:5">
      <c r="A34" s="66" t="s">
        <v>194</v>
      </c>
      <c r="B34" s="98" t="s">
        <v>208</v>
      </c>
      <c r="C34" s="93"/>
      <c r="D34" s="96"/>
      <c r="E34" s="60"/>
    </row>
    <row r="35" spans="1:5">
      <c r="A35" s="66" t="s">
        <v>193</v>
      </c>
      <c r="B35" s="98" t="s">
        <v>207</v>
      </c>
      <c r="C35" s="93" t="s">
        <v>200</v>
      </c>
      <c r="D35" s="96"/>
      <c r="E35" s="131"/>
    </row>
    <row r="36" spans="1:5">
      <c r="A36" s="66" t="s">
        <v>36</v>
      </c>
      <c r="B36" s="98" t="s">
        <v>38</v>
      </c>
      <c r="C36" s="93"/>
      <c r="D36" s="96"/>
      <c r="E36" s="60"/>
    </row>
    <row r="37" spans="1:5">
      <c r="A37" s="66" t="s">
        <v>192</v>
      </c>
      <c r="B37" s="98" t="s">
        <v>144</v>
      </c>
      <c r="C37" s="93"/>
      <c r="D37" s="96"/>
      <c r="E37" s="60"/>
    </row>
    <row r="38" spans="1:5">
      <c r="A38" s="67" t="s">
        <v>37</v>
      </c>
      <c r="B38" s="101" t="s">
        <v>179</v>
      </c>
      <c r="C38" s="102"/>
      <c r="D38" s="96"/>
      <c r="E38" s="60"/>
    </row>
    <row r="39" spans="1:5">
      <c r="A39" s="60"/>
      <c r="B39" s="96"/>
      <c r="C39" s="96"/>
      <c r="D39" s="96"/>
      <c r="E39" s="60"/>
    </row>
    <row r="40" spans="1:5">
      <c r="A40" s="45" t="s">
        <v>42</v>
      </c>
      <c r="B40" s="89"/>
      <c r="C40" s="78"/>
      <c r="E40" s="60"/>
    </row>
    <row r="41" spans="1:5">
      <c r="A41" s="48"/>
      <c r="B41" s="88"/>
      <c r="C41" s="81"/>
      <c r="E41" s="60"/>
    </row>
    <row r="42" spans="1:5">
      <c r="E42" s="60"/>
    </row>
    <row r="43" spans="1:5">
      <c r="A43" s="1" t="s">
        <v>43</v>
      </c>
      <c r="B43" s="104">
        <v>41025</v>
      </c>
      <c r="E43" s="60"/>
    </row>
    <row r="44" spans="1:5">
      <c r="A44" s="1" t="s">
        <v>44</v>
      </c>
      <c r="B44" s="104">
        <v>41025</v>
      </c>
      <c r="E44" s="60"/>
    </row>
    <row r="45" spans="1:5">
      <c r="A45" s="1" t="s">
        <v>45</v>
      </c>
      <c r="B45" s="96" t="s">
        <v>159</v>
      </c>
      <c r="E45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45" sqref="B45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48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55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10635</v>
      </c>
      <c r="I7" s="53">
        <v>7832</v>
      </c>
      <c r="J7" s="54">
        <f>H7-I7</f>
        <v>2803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79">
        <v>1956</v>
      </c>
    </row>
    <row r="11" spans="1:10">
      <c r="A11" s="47" t="s">
        <v>13</v>
      </c>
      <c r="B11" s="80">
        <v>94526</v>
      </c>
    </row>
    <row r="12" spans="1:10">
      <c r="A12" s="47" t="s">
        <v>14</v>
      </c>
      <c r="B12" s="80">
        <v>12</v>
      </c>
    </row>
    <row r="13" spans="1:10">
      <c r="A13" s="47" t="s">
        <v>195</v>
      </c>
      <c r="B13" s="80">
        <v>1612</v>
      </c>
    </row>
    <row r="14" spans="1:10">
      <c r="A14" s="47" t="s">
        <v>196</v>
      </c>
      <c r="B14" s="80">
        <v>12896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150</v>
      </c>
    </row>
    <row r="19" spans="1:3">
      <c r="A19" s="47" t="s">
        <v>18</v>
      </c>
      <c r="B19" s="80" t="s">
        <v>50</v>
      </c>
    </row>
    <row r="20" spans="1:3">
      <c r="A20" s="48" t="s">
        <v>19</v>
      </c>
      <c r="B20" s="81" t="s">
        <v>202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0.8</v>
      </c>
      <c r="C23" s="80">
        <v>0.95</v>
      </c>
    </row>
    <row r="24" spans="1:3">
      <c r="A24" s="47" t="s">
        <v>26</v>
      </c>
      <c r="B24" s="86">
        <v>13</v>
      </c>
      <c r="C24" s="79" t="s">
        <v>143</v>
      </c>
    </row>
    <row r="25" spans="1:3">
      <c r="A25" s="47" t="s">
        <v>27</v>
      </c>
      <c r="B25" s="86">
        <v>1</v>
      </c>
      <c r="C25" s="79">
        <v>10</v>
      </c>
    </row>
    <row r="26" spans="1:3">
      <c r="A26" s="47" t="s">
        <v>28</v>
      </c>
      <c r="B26" s="86">
        <v>328</v>
      </c>
      <c r="C26" s="79">
        <v>18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4070</v>
      </c>
      <c r="C30" s="79">
        <v>2555</v>
      </c>
    </row>
    <row r="31" spans="1:3">
      <c r="A31" s="47" t="s">
        <v>190</v>
      </c>
      <c r="B31" s="86" t="s">
        <v>98</v>
      </c>
      <c r="C31" s="80" t="s">
        <v>33</v>
      </c>
    </row>
    <row r="32" spans="1:3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1617</v>
      </c>
      <c r="C34" s="80" t="s">
        <v>33</v>
      </c>
    </row>
    <row r="35" spans="1:3">
      <c r="A35" s="47" t="s">
        <v>193</v>
      </c>
      <c r="B35" s="86" t="s">
        <v>167</v>
      </c>
      <c r="C35" s="80" t="s">
        <v>100</v>
      </c>
    </row>
    <row r="36" spans="1:3">
      <c r="A36" s="47" t="s">
        <v>36</v>
      </c>
      <c r="B36" s="86" t="s">
        <v>168</v>
      </c>
      <c r="C36" s="80" t="s">
        <v>33</v>
      </c>
    </row>
    <row r="37" spans="1:3">
      <c r="A37" s="47" t="s">
        <v>192</v>
      </c>
      <c r="B37" s="86" t="s">
        <v>169</v>
      </c>
      <c r="C37" s="80" t="s">
        <v>33</v>
      </c>
    </row>
    <row r="38" spans="1:3">
      <c r="A38" s="48" t="s">
        <v>37</v>
      </c>
      <c r="B38" s="88" t="s">
        <v>40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53</v>
      </c>
    </row>
    <row r="44" spans="1:3">
      <c r="A44" s="1" t="s">
        <v>44</v>
      </c>
      <c r="B44" s="72" t="s">
        <v>54</v>
      </c>
    </row>
    <row r="45" spans="1:3">
      <c r="A45" s="1" t="s">
        <v>45</v>
      </c>
      <c r="B45" t="s">
        <v>154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21" sqref="B21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21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915</v>
      </c>
      <c r="I6" s="49">
        <v>611</v>
      </c>
      <c r="J6" s="56">
        <f>H6-I6</f>
        <v>304</v>
      </c>
    </row>
    <row r="7" spans="1:10">
      <c r="A7" s="41" t="s">
        <v>9</v>
      </c>
      <c r="B7" s="76"/>
      <c r="C7" s="76"/>
      <c r="D7" s="76">
        <f>B7-C7</f>
        <v>0</v>
      </c>
      <c r="H7" s="48">
        <v>9578</v>
      </c>
      <c r="I7" s="53">
        <v>7832</v>
      </c>
      <c r="J7" s="54">
        <f>H7-I7</f>
        <v>1746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56</v>
      </c>
    </row>
    <row r="11" spans="1:10">
      <c r="A11" s="47" t="s">
        <v>13</v>
      </c>
      <c r="B11" s="80">
        <v>94556</v>
      </c>
    </row>
    <row r="12" spans="1:10">
      <c r="A12" s="47" t="s">
        <v>14</v>
      </c>
      <c r="B12" s="80">
        <v>12</v>
      </c>
    </row>
    <row r="13" spans="1:10">
      <c r="A13" s="47" t="s">
        <v>195</v>
      </c>
      <c r="B13" s="80">
        <v>1964</v>
      </c>
    </row>
    <row r="14" spans="1:10">
      <c r="A14" s="47" t="s">
        <v>196</v>
      </c>
      <c r="B14" s="80">
        <v>15712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9</v>
      </c>
    </row>
    <row r="17" spans="1:3">
      <c r="A17" s="47" t="s">
        <v>16</v>
      </c>
      <c r="B17" s="80">
        <v>4</v>
      </c>
    </row>
    <row r="18" spans="1:3">
      <c r="A18" s="47" t="s">
        <v>17</v>
      </c>
      <c r="B18" s="80" t="s">
        <v>150</v>
      </c>
    </row>
    <row r="19" spans="1:3">
      <c r="A19" s="47" t="s">
        <v>18</v>
      </c>
      <c r="B19" s="80" t="s">
        <v>50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0.8</v>
      </c>
      <c r="C23" s="80" t="s">
        <v>143</v>
      </c>
    </row>
    <row r="24" spans="1:3">
      <c r="A24" s="47" t="s">
        <v>26</v>
      </c>
      <c r="B24" s="86">
        <v>13</v>
      </c>
      <c r="C24" s="80" t="s">
        <v>143</v>
      </c>
    </row>
    <row r="25" spans="1:3">
      <c r="A25" s="47" t="s">
        <v>27</v>
      </c>
      <c r="B25" s="86">
        <v>5</v>
      </c>
      <c r="C25" s="80">
        <v>20</v>
      </c>
    </row>
    <row r="26" spans="1:3">
      <c r="A26" s="47" t="s">
        <v>28</v>
      </c>
      <c r="B26" s="86">
        <v>254</v>
      </c>
      <c r="C26" s="80">
        <v>132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3855</v>
      </c>
      <c r="C30" s="80" t="s">
        <v>59</v>
      </c>
    </row>
    <row r="31" spans="1:3">
      <c r="A31" s="47" t="s">
        <v>190</v>
      </c>
      <c r="B31" s="86" t="s">
        <v>98</v>
      </c>
      <c r="C31" s="80" t="s">
        <v>33</v>
      </c>
    </row>
    <row r="32" spans="1:3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1964</v>
      </c>
      <c r="C34" s="80" t="s">
        <v>143</v>
      </c>
    </row>
    <row r="35" spans="1:3">
      <c r="A35" s="47" t="s">
        <v>193</v>
      </c>
      <c r="B35" s="86">
        <v>5</v>
      </c>
      <c r="C35" s="80">
        <v>38</v>
      </c>
    </row>
    <row r="36" spans="1:3">
      <c r="A36" s="47" t="s">
        <v>36</v>
      </c>
      <c r="B36" s="86" t="s">
        <v>38</v>
      </c>
      <c r="C36" s="80" t="s">
        <v>143</v>
      </c>
    </row>
    <row r="37" spans="1:3">
      <c r="A37" s="47" t="s">
        <v>192</v>
      </c>
      <c r="B37" s="86" t="s">
        <v>170</v>
      </c>
      <c r="C37" s="80" t="s">
        <v>143</v>
      </c>
    </row>
    <row r="38" spans="1:3" ht="28">
      <c r="A38" s="48" t="s">
        <v>37</v>
      </c>
      <c r="B38" s="90" t="s">
        <v>171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91">
        <v>40817</v>
      </c>
    </row>
    <row r="44" spans="1:3">
      <c r="A44" s="1" t="s">
        <v>44</v>
      </c>
      <c r="B44" s="91">
        <v>40868</v>
      </c>
    </row>
    <row r="45" spans="1:3">
      <c r="A45" s="1" t="s">
        <v>45</v>
      </c>
      <c r="B45" t="s">
        <v>155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27" sqref="B2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 customWidth="1"/>
  </cols>
  <sheetData>
    <row r="1" spans="1:10">
      <c r="A1" s="1" t="s">
        <v>153</v>
      </c>
    </row>
    <row r="2" spans="1:10">
      <c r="A2" s="37" t="s">
        <v>0</v>
      </c>
      <c r="B2" s="73" t="s">
        <v>60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832</v>
      </c>
      <c r="I6" s="49">
        <v>607</v>
      </c>
      <c r="J6" s="56">
        <f>H6-I6</f>
        <v>225</v>
      </c>
    </row>
    <row r="7" spans="1:10">
      <c r="A7" s="41" t="s">
        <v>9</v>
      </c>
      <c r="B7" s="76"/>
      <c r="C7" s="76"/>
      <c r="D7" s="76">
        <f>B7-C7</f>
        <v>0</v>
      </c>
      <c r="H7" s="57"/>
      <c r="I7" s="57"/>
      <c r="J7" s="58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61</v>
      </c>
    </row>
    <row r="11" spans="1:10">
      <c r="A11" s="47" t="s">
        <v>13</v>
      </c>
      <c r="B11" s="80">
        <v>94619</v>
      </c>
    </row>
    <row r="12" spans="1:10">
      <c r="A12" s="47" t="s">
        <v>14</v>
      </c>
      <c r="B12" s="80">
        <v>3</v>
      </c>
    </row>
    <row r="13" spans="1:10">
      <c r="A13" s="47" t="s">
        <v>195</v>
      </c>
      <c r="B13" s="80">
        <v>1845</v>
      </c>
    </row>
    <row r="14" spans="1:10">
      <c r="A14" s="47" t="s">
        <v>196</v>
      </c>
      <c r="B14" s="80">
        <v>15313.5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4">
      <c r="A17" s="47" t="s">
        <v>16</v>
      </c>
      <c r="B17" s="80">
        <v>4</v>
      </c>
    </row>
    <row r="18" spans="1:4">
      <c r="A18" s="47" t="s">
        <v>17</v>
      </c>
      <c r="B18" s="80" t="s">
        <v>150</v>
      </c>
    </row>
    <row r="19" spans="1:4">
      <c r="A19" s="47" t="s">
        <v>18</v>
      </c>
      <c r="B19" s="80" t="s">
        <v>50</v>
      </c>
    </row>
    <row r="20" spans="1:4">
      <c r="A20" s="48" t="s">
        <v>19</v>
      </c>
      <c r="B20" s="81" t="s">
        <v>147</v>
      </c>
    </row>
    <row r="22" spans="1:4">
      <c r="A22" s="45" t="s">
        <v>24</v>
      </c>
      <c r="B22" s="82" t="s">
        <v>30</v>
      </c>
      <c r="C22" s="83" t="s">
        <v>31</v>
      </c>
    </row>
    <row r="23" spans="1:4">
      <c r="A23" s="47" t="s">
        <v>25</v>
      </c>
      <c r="B23" s="86" t="s">
        <v>62</v>
      </c>
      <c r="C23" s="80">
        <v>0.95</v>
      </c>
    </row>
    <row r="24" spans="1:4">
      <c r="A24" s="47" t="s">
        <v>26</v>
      </c>
      <c r="B24" s="86" t="s">
        <v>163</v>
      </c>
      <c r="C24" s="80" t="s">
        <v>143</v>
      </c>
    </row>
    <row r="25" spans="1:4">
      <c r="A25" s="47" t="s">
        <v>27</v>
      </c>
      <c r="B25" s="86">
        <v>2.1</v>
      </c>
      <c r="C25" s="80" t="s">
        <v>20</v>
      </c>
    </row>
    <row r="26" spans="1:4">
      <c r="A26" s="47" t="s">
        <v>28</v>
      </c>
      <c r="B26" s="86" t="s">
        <v>173</v>
      </c>
      <c r="C26" s="80" t="s">
        <v>63</v>
      </c>
      <c r="D26" s="92" t="s">
        <v>172</v>
      </c>
    </row>
    <row r="27" spans="1:4">
      <c r="A27" s="48" t="s">
        <v>29</v>
      </c>
      <c r="B27" s="88" t="s">
        <v>210</v>
      </c>
      <c r="C27" s="88" t="s">
        <v>211</v>
      </c>
    </row>
    <row r="29" spans="1:4">
      <c r="A29" s="45" t="s">
        <v>34</v>
      </c>
      <c r="B29" s="82" t="s">
        <v>30</v>
      </c>
      <c r="C29" s="83" t="s">
        <v>31</v>
      </c>
    </row>
    <row r="30" spans="1:4">
      <c r="A30" s="47" t="s">
        <v>35</v>
      </c>
      <c r="B30" s="86">
        <v>2150</v>
      </c>
      <c r="C30" s="93">
        <v>1555</v>
      </c>
    </row>
    <row r="31" spans="1:4">
      <c r="A31" s="47" t="s">
        <v>190</v>
      </c>
      <c r="B31" s="86">
        <v>0</v>
      </c>
      <c r="C31" s="80">
        <v>19</v>
      </c>
    </row>
    <row r="32" spans="1:4">
      <c r="A32" s="47" t="s">
        <v>191</v>
      </c>
      <c r="B32" s="86" t="s">
        <v>33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1845</v>
      </c>
      <c r="C34" s="80" t="s">
        <v>33</v>
      </c>
    </row>
    <row r="35" spans="1:3">
      <c r="A35" s="47" t="s">
        <v>193</v>
      </c>
      <c r="B35" s="86">
        <v>11</v>
      </c>
      <c r="C35" s="80">
        <v>44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140</v>
      </c>
      <c r="C37" s="80" t="s">
        <v>33</v>
      </c>
    </row>
    <row r="38" spans="1:3" ht="28">
      <c r="A38" s="48" t="s">
        <v>37</v>
      </c>
      <c r="B38" s="90" t="s">
        <v>174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64</v>
      </c>
    </row>
    <row r="44" spans="1:3">
      <c r="A44" s="1" t="s">
        <v>44</v>
      </c>
      <c r="B44" s="72" t="s">
        <v>65</v>
      </c>
    </row>
    <row r="45" spans="1:3">
      <c r="A45" s="1" t="s">
        <v>45</v>
      </c>
      <c r="B45" t="s">
        <v>155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27" sqref="B2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57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574</v>
      </c>
      <c r="I6" s="49">
        <v>356</v>
      </c>
      <c r="J6" s="56">
        <f>H6-I6</f>
        <v>218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66</v>
      </c>
    </row>
    <row r="11" spans="1:10">
      <c r="A11" s="47" t="s">
        <v>13</v>
      </c>
      <c r="B11" s="80">
        <v>94087</v>
      </c>
    </row>
    <row r="12" spans="1:10">
      <c r="A12" s="47" t="s">
        <v>14</v>
      </c>
      <c r="B12" s="80">
        <v>4</v>
      </c>
    </row>
    <row r="13" spans="1:10">
      <c r="A13" s="47" t="s">
        <v>195</v>
      </c>
      <c r="B13" s="80">
        <v>1785</v>
      </c>
    </row>
    <row r="14" spans="1:10">
      <c r="A14" s="47" t="s">
        <v>196</v>
      </c>
      <c r="B14" s="80">
        <v>14280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141</v>
      </c>
    </row>
    <row r="19" spans="1:3">
      <c r="A19" s="47" t="s">
        <v>18</v>
      </c>
      <c r="B19" s="80" t="s">
        <v>50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0.78</v>
      </c>
      <c r="C23" s="80">
        <v>0.95</v>
      </c>
    </row>
    <row r="24" spans="1:3">
      <c r="A24" s="47" t="s">
        <v>26</v>
      </c>
      <c r="B24" s="86">
        <v>13</v>
      </c>
      <c r="C24" s="80">
        <v>13</v>
      </c>
    </row>
    <row r="25" spans="1:3">
      <c r="A25" s="47" t="s">
        <v>27</v>
      </c>
      <c r="B25" s="86" t="s">
        <v>48</v>
      </c>
      <c r="C25" s="80">
        <v>8</v>
      </c>
    </row>
    <row r="26" spans="1:3">
      <c r="A26" s="47" t="s">
        <v>28</v>
      </c>
      <c r="B26" s="86" t="s">
        <v>67</v>
      </c>
      <c r="C26" s="80">
        <v>210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3000</v>
      </c>
      <c r="C30" s="80">
        <v>1834</v>
      </c>
    </row>
    <row r="31" spans="1:3">
      <c r="A31" s="47" t="s">
        <v>190</v>
      </c>
      <c r="B31" s="86">
        <v>0</v>
      </c>
      <c r="C31" s="80" t="s">
        <v>33</v>
      </c>
    </row>
    <row r="32" spans="1:3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1881</v>
      </c>
      <c r="C34" s="80" t="s">
        <v>33</v>
      </c>
    </row>
    <row r="35" spans="1:3">
      <c r="A35" s="47" t="s">
        <v>193</v>
      </c>
      <c r="B35" s="86">
        <v>11</v>
      </c>
      <c r="C35" s="80">
        <v>38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149</v>
      </c>
      <c r="C37" s="80" t="s">
        <v>33</v>
      </c>
    </row>
    <row r="38" spans="1:3">
      <c r="A38" s="48" t="s">
        <v>37</v>
      </c>
      <c r="B38" s="88" t="s">
        <v>165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68</v>
      </c>
    </row>
    <row r="44" spans="1:3">
      <c r="A44" s="1" t="s">
        <v>44</v>
      </c>
      <c r="B44" s="72" t="s">
        <v>69</v>
      </c>
    </row>
    <row r="45" spans="1:3">
      <c r="A45" s="1" t="s">
        <v>45</v>
      </c>
      <c r="B45" s="72" t="s">
        <v>188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1" workbookViewId="0">
      <selection activeCell="A33" sqref="A33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70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8693</v>
      </c>
      <c r="I7" s="53">
        <v>7469</v>
      </c>
      <c r="J7" s="54">
        <f>H7-I7</f>
        <v>1224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71</v>
      </c>
    </row>
    <row r="11" spans="1:10">
      <c r="A11" s="47" t="s">
        <v>13</v>
      </c>
      <c r="B11" s="80">
        <v>94903</v>
      </c>
    </row>
    <row r="12" spans="1:10">
      <c r="A12" s="47" t="s">
        <v>14</v>
      </c>
      <c r="B12" s="80">
        <v>2</v>
      </c>
    </row>
    <row r="13" spans="1:10">
      <c r="A13" s="47" t="s">
        <v>195</v>
      </c>
      <c r="B13" s="80">
        <v>1785</v>
      </c>
    </row>
    <row r="14" spans="1:10">
      <c r="A14" s="47" t="s">
        <v>196</v>
      </c>
      <c r="B14" s="80">
        <v>14280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8">
      <c r="A17" s="47" t="s">
        <v>16</v>
      </c>
      <c r="B17" s="80">
        <v>4</v>
      </c>
    </row>
    <row r="18" spans="1:8">
      <c r="A18" s="47" t="s">
        <v>17</v>
      </c>
      <c r="B18" s="80" t="s">
        <v>141</v>
      </c>
    </row>
    <row r="19" spans="1:8">
      <c r="A19" s="47" t="s">
        <v>18</v>
      </c>
      <c r="B19" s="80" t="s">
        <v>50</v>
      </c>
    </row>
    <row r="20" spans="1:8">
      <c r="A20" s="48" t="s">
        <v>19</v>
      </c>
      <c r="B20" s="81" t="s">
        <v>202</v>
      </c>
    </row>
    <row r="22" spans="1:8">
      <c r="A22" s="45" t="s">
        <v>24</v>
      </c>
      <c r="B22" s="82" t="s">
        <v>30</v>
      </c>
      <c r="C22" s="83" t="s">
        <v>31</v>
      </c>
    </row>
    <row r="23" spans="1:8">
      <c r="A23" s="47" t="s">
        <v>25</v>
      </c>
      <c r="B23" s="86">
        <v>0.8</v>
      </c>
      <c r="C23" s="80">
        <v>0.96</v>
      </c>
    </row>
    <row r="24" spans="1:8">
      <c r="A24" s="47" t="s">
        <v>26</v>
      </c>
      <c r="B24" s="86">
        <v>9.6999999999999993</v>
      </c>
      <c r="C24" s="80">
        <v>9.6999999999999993</v>
      </c>
    </row>
    <row r="25" spans="1:8">
      <c r="A25" s="47" t="s">
        <v>27</v>
      </c>
      <c r="B25" s="86" t="s">
        <v>48</v>
      </c>
      <c r="C25" s="80" t="s">
        <v>70</v>
      </c>
    </row>
    <row r="26" spans="1:8">
      <c r="A26" s="47" t="s">
        <v>28</v>
      </c>
      <c r="B26" s="72" t="s">
        <v>173</v>
      </c>
      <c r="C26" s="80" t="s">
        <v>72</v>
      </c>
      <c r="D26" s="125" t="s">
        <v>172</v>
      </c>
      <c r="E26" s="126"/>
      <c r="F26" s="126"/>
      <c r="G26" s="126"/>
      <c r="H26" s="126"/>
    </row>
    <row r="27" spans="1:8">
      <c r="A27" s="48" t="s">
        <v>29</v>
      </c>
      <c r="B27" s="88" t="s">
        <v>92</v>
      </c>
      <c r="C27" s="81" t="s">
        <v>33</v>
      </c>
    </row>
    <row r="29" spans="1:8">
      <c r="A29" s="45" t="s">
        <v>34</v>
      </c>
      <c r="B29" s="82" t="s">
        <v>30</v>
      </c>
      <c r="C29" s="83" t="s">
        <v>31</v>
      </c>
    </row>
    <row r="30" spans="1:8">
      <c r="A30" s="47" t="s">
        <v>35</v>
      </c>
      <c r="B30" s="86">
        <v>2805</v>
      </c>
      <c r="C30" s="80" t="s">
        <v>73</v>
      </c>
    </row>
    <row r="31" spans="1:8">
      <c r="A31" s="47" t="s">
        <v>190</v>
      </c>
      <c r="B31" s="86">
        <v>0</v>
      </c>
      <c r="C31" s="80" t="s">
        <v>33</v>
      </c>
    </row>
    <row r="32" spans="1:8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1785</v>
      </c>
      <c r="C34" s="80" t="s">
        <v>33</v>
      </c>
    </row>
    <row r="35" spans="1:3">
      <c r="A35" s="47" t="s">
        <v>193</v>
      </c>
      <c r="B35" s="86">
        <v>11</v>
      </c>
      <c r="C35" s="80">
        <v>38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180</v>
      </c>
      <c r="C37" s="80" t="s">
        <v>33</v>
      </c>
    </row>
    <row r="38" spans="1:3">
      <c r="A38" s="48" t="s">
        <v>37</v>
      </c>
      <c r="B38" s="88" t="s">
        <v>165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72" t="s">
        <v>74</v>
      </c>
    </row>
    <row r="44" spans="1:3">
      <c r="A44" s="1" t="s">
        <v>44</v>
      </c>
      <c r="B44" s="72" t="s">
        <v>75</v>
      </c>
    </row>
    <row r="45" spans="1:3">
      <c r="A45" s="1" t="s">
        <v>45</v>
      </c>
      <c r="B45" s="72" t="s">
        <v>76</v>
      </c>
    </row>
  </sheetData>
  <mergeCells count="1">
    <mergeCell ref="D26:H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77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631</v>
      </c>
      <c r="I6" s="49">
        <v>556</v>
      </c>
      <c r="J6" s="56">
        <f>H6-I6</f>
        <v>75</v>
      </c>
    </row>
    <row r="7" spans="1:10">
      <c r="A7" s="41" t="s">
        <v>9</v>
      </c>
      <c r="B7" s="76"/>
      <c r="C7" s="76"/>
      <c r="D7" s="76">
        <f>B7-C7</f>
        <v>0</v>
      </c>
      <c r="H7" s="43"/>
      <c r="I7" s="43"/>
      <c r="J7" s="54">
        <f>H7-I7</f>
        <v>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49</v>
      </c>
    </row>
    <row r="11" spans="1:10">
      <c r="A11" s="47" t="s">
        <v>13</v>
      </c>
      <c r="B11" s="80">
        <v>94510</v>
      </c>
    </row>
    <row r="12" spans="1:10">
      <c r="A12" s="47" t="s">
        <v>14</v>
      </c>
      <c r="B12" s="80">
        <v>12</v>
      </c>
    </row>
    <row r="13" spans="1:10">
      <c r="A13" s="47" t="s">
        <v>195</v>
      </c>
      <c r="B13" s="80">
        <v>1750</v>
      </c>
    </row>
    <row r="14" spans="1:10">
      <c r="A14" s="47" t="s">
        <v>196</v>
      </c>
      <c r="B14" s="80">
        <v>14000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4">
      <c r="A17" s="47" t="s">
        <v>16</v>
      </c>
      <c r="B17" s="80">
        <v>3</v>
      </c>
    </row>
    <row r="18" spans="1:4" s="107" customFormat="1">
      <c r="A18" s="107" t="s">
        <v>17</v>
      </c>
      <c r="B18" s="80" t="s">
        <v>181</v>
      </c>
      <c r="C18" s="86"/>
      <c r="D18" s="86"/>
    </row>
    <row r="19" spans="1:4">
      <c r="A19" s="47" t="s">
        <v>18</v>
      </c>
      <c r="B19" s="80" t="s">
        <v>50</v>
      </c>
    </row>
    <row r="20" spans="1:4">
      <c r="A20" s="48" t="s">
        <v>19</v>
      </c>
      <c r="B20" s="81" t="s">
        <v>206</v>
      </c>
    </row>
    <row r="22" spans="1:4">
      <c r="A22" s="45" t="s">
        <v>24</v>
      </c>
      <c r="B22" s="82" t="s">
        <v>30</v>
      </c>
      <c r="C22" s="83" t="s">
        <v>31</v>
      </c>
    </row>
    <row r="23" spans="1:4">
      <c r="A23" s="47" t="s">
        <v>25</v>
      </c>
      <c r="B23" s="86">
        <v>0.95</v>
      </c>
      <c r="C23" s="80">
        <v>0.95</v>
      </c>
    </row>
    <row r="24" spans="1:4">
      <c r="A24" s="47" t="s">
        <v>26</v>
      </c>
      <c r="B24" s="86">
        <v>14.2</v>
      </c>
      <c r="C24" s="80">
        <v>14.2</v>
      </c>
    </row>
    <row r="25" spans="1:4">
      <c r="A25" s="47" t="s">
        <v>27</v>
      </c>
      <c r="B25" s="86" t="s">
        <v>20</v>
      </c>
      <c r="C25" s="80" t="s">
        <v>33</v>
      </c>
    </row>
    <row r="26" spans="1:4">
      <c r="A26" s="47" t="s">
        <v>28</v>
      </c>
      <c r="B26" s="86">
        <v>199</v>
      </c>
      <c r="C26" s="80" t="s">
        <v>143</v>
      </c>
    </row>
    <row r="27" spans="1:4">
      <c r="A27" s="48" t="s">
        <v>29</v>
      </c>
      <c r="B27" s="88" t="s">
        <v>92</v>
      </c>
      <c r="C27" s="81" t="s">
        <v>33</v>
      </c>
    </row>
    <row r="29" spans="1:4">
      <c r="A29" s="45" t="s">
        <v>34</v>
      </c>
      <c r="B29" s="82" t="s">
        <v>30</v>
      </c>
      <c r="C29" s="83" t="s">
        <v>31</v>
      </c>
    </row>
    <row r="30" spans="1:4">
      <c r="A30" s="47" t="s">
        <v>35</v>
      </c>
      <c r="B30" s="86">
        <v>3352</v>
      </c>
      <c r="C30" s="80">
        <v>2199</v>
      </c>
    </row>
    <row r="31" spans="1:4">
      <c r="A31" s="47" t="s">
        <v>190</v>
      </c>
      <c r="B31" s="86">
        <v>0</v>
      </c>
      <c r="C31" s="80">
        <v>19</v>
      </c>
    </row>
    <row r="32" spans="1:4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1750</v>
      </c>
      <c r="C34" s="80" t="s">
        <v>33</v>
      </c>
    </row>
    <row r="35" spans="1:3">
      <c r="A35" s="47" t="s">
        <v>193</v>
      </c>
      <c r="B35" s="86">
        <v>4</v>
      </c>
      <c r="C35" s="80">
        <v>38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149</v>
      </c>
      <c r="C37" s="80">
        <v>11</v>
      </c>
    </row>
    <row r="38" spans="1:3" ht="70">
      <c r="A38" s="48" t="s">
        <v>37</v>
      </c>
      <c r="B38" s="88" t="s">
        <v>40</v>
      </c>
      <c r="C38" s="94" t="s">
        <v>182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91">
        <v>40878</v>
      </c>
    </row>
    <row r="44" spans="1:3">
      <c r="A44" s="1" t="s">
        <v>44</v>
      </c>
      <c r="B44" s="91">
        <v>40968</v>
      </c>
    </row>
    <row r="45" spans="1:3">
      <c r="A45" s="1" t="s">
        <v>45</v>
      </c>
      <c r="B45" s="72" t="s">
        <v>187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D5" sqref="D5:D7"/>
    </sheetView>
  </sheetViews>
  <sheetFormatPr baseColWidth="10" defaultColWidth="8.6640625" defaultRowHeight="14" x14ac:dyDescent="0"/>
  <cols>
    <col min="1" max="1" width="31.1640625" bestFit="1" customWidth="1"/>
    <col min="2" max="2" width="29.6640625" style="72" bestFit="1" customWidth="1"/>
    <col min="3" max="3" width="11" style="72" bestFit="1" customWidth="1"/>
    <col min="4" max="4" width="8.6640625" style="72"/>
  </cols>
  <sheetData>
    <row r="1" spans="1:10">
      <c r="A1" s="1" t="s">
        <v>153</v>
      </c>
    </row>
    <row r="2" spans="1:10">
      <c r="A2" s="37" t="s">
        <v>0</v>
      </c>
      <c r="B2" s="73" t="s">
        <v>20</v>
      </c>
    </row>
    <row r="4" spans="1:10">
      <c r="A4" s="38" t="s">
        <v>1</v>
      </c>
      <c r="B4" s="74" t="s">
        <v>3</v>
      </c>
      <c r="H4" s="37" t="s">
        <v>10</v>
      </c>
      <c r="I4" s="39"/>
      <c r="J4" s="40"/>
    </row>
    <row r="5" spans="1:10">
      <c r="A5" s="41" t="s">
        <v>2</v>
      </c>
      <c r="B5" s="75" t="s">
        <v>4</v>
      </c>
      <c r="C5" s="75" t="s">
        <v>5</v>
      </c>
      <c r="D5" s="75" t="s">
        <v>6</v>
      </c>
      <c r="H5" s="42" t="s">
        <v>4</v>
      </c>
      <c r="I5" s="42" t="s">
        <v>5</v>
      </c>
      <c r="J5" s="42" t="s">
        <v>6</v>
      </c>
    </row>
    <row r="6" spans="1:10">
      <c r="A6" s="41" t="s">
        <v>8</v>
      </c>
      <c r="B6" s="76"/>
      <c r="C6" s="76"/>
      <c r="D6" s="76">
        <f>B6-C6</f>
        <v>0</v>
      </c>
      <c r="H6" s="50">
        <v>868</v>
      </c>
      <c r="I6" s="49">
        <v>531</v>
      </c>
      <c r="J6" s="56">
        <f>H6-I6</f>
        <v>337</v>
      </c>
    </row>
    <row r="7" spans="1:10">
      <c r="A7" s="41" t="s">
        <v>9</v>
      </c>
      <c r="B7" s="76"/>
      <c r="C7" s="76"/>
      <c r="D7" s="76">
        <f>B7-C7</f>
        <v>0</v>
      </c>
      <c r="H7" s="48">
        <v>6368</v>
      </c>
      <c r="I7" s="53">
        <v>5378</v>
      </c>
      <c r="J7" s="54">
        <f>H7-I7</f>
        <v>990</v>
      </c>
    </row>
    <row r="8" spans="1:10">
      <c r="A8" s="68"/>
      <c r="B8" s="77"/>
    </row>
    <row r="9" spans="1:10">
      <c r="A9" s="45" t="s">
        <v>11</v>
      </c>
      <c r="B9" s="78"/>
    </row>
    <row r="10" spans="1:10">
      <c r="A10" s="47" t="s">
        <v>12</v>
      </c>
      <c r="B10" s="80" t="s">
        <v>78</v>
      </c>
    </row>
    <row r="11" spans="1:10">
      <c r="A11" s="47" t="s">
        <v>13</v>
      </c>
      <c r="B11" s="80">
        <v>95120</v>
      </c>
    </row>
    <row r="12" spans="1:10">
      <c r="A12" s="47" t="s">
        <v>14</v>
      </c>
      <c r="B12" s="80">
        <v>4</v>
      </c>
    </row>
    <row r="13" spans="1:10">
      <c r="A13" s="47" t="s">
        <v>195</v>
      </c>
      <c r="B13" s="80">
        <v>1797</v>
      </c>
    </row>
    <row r="14" spans="1:10">
      <c r="A14" s="47" t="s">
        <v>196</v>
      </c>
      <c r="B14" s="80">
        <v>14376</v>
      </c>
    </row>
    <row r="15" spans="1:10">
      <c r="A15" s="47" t="s">
        <v>15</v>
      </c>
      <c r="B15" s="80">
        <v>1</v>
      </c>
    </row>
    <row r="16" spans="1:10">
      <c r="A16" s="47" t="s">
        <v>197</v>
      </c>
      <c r="B16" s="80">
        <v>8</v>
      </c>
    </row>
    <row r="17" spans="1:3">
      <c r="A17" s="47" t="s">
        <v>16</v>
      </c>
      <c r="B17" s="80">
        <v>3</v>
      </c>
    </row>
    <row r="18" spans="1:3">
      <c r="A18" s="47" t="s">
        <v>17</v>
      </c>
      <c r="B18" s="80" t="s">
        <v>183</v>
      </c>
    </row>
    <row r="19" spans="1:3">
      <c r="A19" s="47" t="s">
        <v>18</v>
      </c>
      <c r="B19" s="80" t="s">
        <v>147</v>
      </c>
    </row>
    <row r="20" spans="1:3">
      <c r="A20" s="48" t="s">
        <v>19</v>
      </c>
      <c r="B20" s="81" t="s">
        <v>147</v>
      </c>
    </row>
    <row r="22" spans="1:3">
      <c r="A22" s="45" t="s">
        <v>24</v>
      </c>
      <c r="B22" s="82" t="s">
        <v>30</v>
      </c>
      <c r="C22" s="83" t="s">
        <v>31</v>
      </c>
    </row>
    <row r="23" spans="1:3">
      <c r="A23" s="47" t="s">
        <v>25</v>
      </c>
      <c r="B23" s="86">
        <v>0.9</v>
      </c>
      <c r="C23" s="80">
        <v>0.9</v>
      </c>
    </row>
    <row r="24" spans="1:3">
      <c r="A24" s="47" t="s">
        <v>26</v>
      </c>
      <c r="B24" s="86">
        <v>13</v>
      </c>
      <c r="C24" s="80">
        <v>13</v>
      </c>
    </row>
    <row r="25" spans="1:3">
      <c r="A25" s="47" t="s">
        <v>27</v>
      </c>
      <c r="B25" s="86" t="s">
        <v>48</v>
      </c>
      <c r="C25" s="80" t="s">
        <v>70</v>
      </c>
    </row>
    <row r="26" spans="1:3">
      <c r="A26" s="47" t="s">
        <v>28</v>
      </c>
      <c r="B26" s="86" t="s">
        <v>79</v>
      </c>
      <c r="C26" s="80" t="s">
        <v>80</v>
      </c>
    </row>
    <row r="27" spans="1:3">
      <c r="A27" s="48" t="s">
        <v>29</v>
      </c>
      <c r="B27" s="88" t="s">
        <v>92</v>
      </c>
      <c r="C27" s="81" t="s">
        <v>33</v>
      </c>
    </row>
    <row r="29" spans="1:3">
      <c r="A29" s="45" t="s">
        <v>34</v>
      </c>
      <c r="B29" s="82" t="s">
        <v>30</v>
      </c>
      <c r="C29" s="83" t="s">
        <v>31</v>
      </c>
    </row>
    <row r="30" spans="1:3">
      <c r="A30" s="47" t="s">
        <v>35</v>
      </c>
      <c r="B30" s="86">
        <v>4577</v>
      </c>
      <c r="C30" s="80" t="s">
        <v>81</v>
      </c>
    </row>
    <row r="31" spans="1:3">
      <c r="A31" s="47" t="s">
        <v>190</v>
      </c>
      <c r="B31" s="86">
        <v>0</v>
      </c>
      <c r="C31" s="80">
        <v>19</v>
      </c>
    </row>
    <row r="32" spans="1:3">
      <c r="A32" s="47" t="s">
        <v>191</v>
      </c>
      <c r="B32" s="86" t="s">
        <v>163</v>
      </c>
      <c r="C32" s="80" t="s">
        <v>33</v>
      </c>
    </row>
    <row r="33" spans="1:3">
      <c r="A33" s="47" t="s">
        <v>189</v>
      </c>
      <c r="B33" s="86" t="s">
        <v>164</v>
      </c>
      <c r="C33" s="80" t="s">
        <v>33</v>
      </c>
    </row>
    <row r="34" spans="1:3">
      <c r="A34" s="47" t="s">
        <v>194</v>
      </c>
      <c r="B34" s="86">
        <v>1797</v>
      </c>
      <c r="C34" s="80" t="s">
        <v>33</v>
      </c>
    </row>
    <row r="35" spans="1:3" ht="28">
      <c r="A35" s="47" t="s">
        <v>193</v>
      </c>
      <c r="B35" s="95" t="s">
        <v>184</v>
      </c>
      <c r="C35" s="80" t="s">
        <v>33</v>
      </c>
    </row>
    <row r="36" spans="1:3">
      <c r="A36" s="47" t="s">
        <v>36</v>
      </c>
      <c r="B36" s="86" t="s">
        <v>38</v>
      </c>
      <c r="C36" s="80" t="s">
        <v>33</v>
      </c>
    </row>
    <row r="37" spans="1:3">
      <c r="A37" s="47" t="s">
        <v>192</v>
      </c>
      <c r="B37" s="86" t="s">
        <v>140</v>
      </c>
      <c r="C37" s="80" t="s">
        <v>33</v>
      </c>
    </row>
    <row r="38" spans="1:3">
      <c r="A38" s="48" t="s">
        <v>37</v>
      </c>
      <c r="B38" s="88" t="s">
        <v>185</v>
      </c>
      <c r="C38" s="81" t="s">
        <v>33</v>
      </c>
    </row>
    <row r="40" spans="1:3">
      <c r="A40" s="45" t="s">
        <v>42</v>
      </c>
      <c r="B40" s="89"/>
      <c r="C40" s="78"/>
    </row>
    <row r="41" spans="1:3">
      <c r="A41" s="48" t="s">
        <v>33</v>
      </c>
      <c r="B41" s="88"/>
      <c r="C41" s="81"/>
    </row>
    <row r="43" spans="1:3">
      <c r="A43" s="1" t="s">
        <v>43</v>
      </c>
      <c r="B43" s="91">
        <v>40929</v>
      </c>
    </row>
    <row r="44" spans="1:3">
      <c r="A44" s="1" t="s">
        <v>44</v>
      </c>
      <c r="B44" s="91">
        <v>40974</v>
      </c>
    </row>
    <row r="45" spans="1:3">
      <c r="A45" s="1" t="s">
        <v>45</v>
      </c>
      <c r="B45" s="72" t="s">
        <v>186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Site 1</vt:lpstr>
      <vt:lpstr>Site 2</vt:lpstr>
      <vt:lpstr>Site 3</vt:lpstr>
      <vt:lpstr>Site 4</vt:lpstr>
      <vt:lpstr>Site 5</vt:lpstr>
      <vt:lpstr>Site 6</vt:lpstr>
      <vt:lpstr>Site 7</vt:lpstr>
      <vt:lpstr>Site 8</vt:lpstr>
      <vt:lpstr>Site 9</vt:lpstr>
      <vt:lpstr>Site 10</vt:lpstr>
      <vt:lpstr>Site 11</vt:lpstr>
      <vt:lpstr>Site 12</vt:lpstr>
      <vt:lpstr>Site 13</vt:lpstr>
      <vt:lpstr>Site 14</vt:lpstr>
      <vt:lpstr>Site 15</vt:lpstr>
      <vt:lpstr>Site 16</vt:lpstr>
      <vt:lpstr>Site 17</vt:lpstr>
      <vt:lpstr>Site 18</vt:lpstr>
      <vt:lpstr>Site 19</vt:lpstr>
      <vt:lpstr>Site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Dan</dc:creator>
  <cp:lastModifiedBy>Matthew Gee</cp:lastModifiedBy>
  <dcterms:created xsi:type="dcterms:W3CDTF">2014-05-30T11:31:25Z</dcterms:created>
  <dcterms:modified xsi:type="dcterms:W3CDTF">2014-06-26T15:39:56Z</dcterms:modified>
</cp:coreProperties>
</file>